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E89E4D02-62F5-461A-A3A0-DDCDC90FBB8A}"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L33" i="7"/>
  <c r="K33" i="7"/>
  <c r="AB8" i="4" a="1"/>
  <c r="AB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I44" i="1"/>
  <c r="BQ44" i="1"/>
  <c r="BP44" i="1"/>
  <c r="BP43" i="1"/>
  <c r="BI43" i="1"/>
  <c r="BJ43" i="1"/>
  <c r="BQ42" i="1"/>
  <c r="BP42" i="1"/>
  <c r="BI42" i="1"/>
  <c r="BQ41" i="1"/>
  <c r="BP41" i="1"/>
  <c r="BI41" i="1"/>
  <c r="BJ40" i="1"/>
  <c r="BP40" i="1"/>
  <c r="BI40" i="1"/>
  <c r="BQ39" i="1"/>
  <c r="BP39" i="1"/>
  <c r="BR39" i="1" s="1"/>
  <c r="BI39" i="1"/>
  <c r="BQ38" i="1"/>
  <c r="BP38" i="1"/>
  <c r="BI38" i="1"/>
  <c r="BJ37" i="1"/>
  <c r="BP37" i="1"/>
  <c r="BI37" i="1"/>
  <c r="BI36" i="1"/>
  <c r="BQ36" i="1"/>
  <c r="BP36" i="1"/>
  <c r="BI35" i="1"/>
  <c r="BJ35" i="1"/>
  <c r="BP35" i="1"/>
  <c r="BQ34" i="1"/>
  <c r="BP34" i="1"/>
  <c r="BI34" i="1"/>
  <c r="BQ33" i="1"/>
  <c r="BP33" i="1"/>
  <c r="BI33" i="1"/>
  <c r="BJ32" i="1"/>
  <c r="BP32" i="1"/>
  <c r="BI32" i="1"/>
  <c r="BQ31" i="1"/>
  <c r="BP31" i="1"/>
  <c r="BR31" i="1" s="1"/>
  <c r="BI31" i="1"/>
  <c r="BQ30" i="1"/>
  <c r="BP30" i="1"/>
  <c r="BI30" i="1"/>
  <c r="BJ29" i="1"/>
  <c r="BP29" i="1"/>
  <c r="BI29" i="1"/>
  <c r="BQ28" i="1"/>
  <c r="BP28" i="1"/>
  <c r="BI28" i="1"/>
  <c r="BJ27" i="1"/>
  <c r="BP27" i="1"/>
  <c r="BI27" i="1"/>
  <c r="BQ26" i="1"/>
  <c r="BP26" i="1"/>
  <c r="BI26" i="1"/>
  <c r="BQ25" i="1"/>
  <c r="BP25" i="1"/>
  <c r="BR25" i="1" s="1"/>
  <c r="BI25" i="1"/>
  <c r="BP24" i="1"/>
  <c r="BJ24" i="1"/>
  <c r="BI24" i="1"/>
  <c r="BJ23" i="1"/>
  <c r="BQ23" i="1"/>
  <c r="BP23" i="1"/>
  <c r="BR23" i="1" s="1"/>
  <c r="BI23" i="1"/>
  <c r="BQ22" i="1"/>
  <c r="BJ22" i="1"/>
  <c r="BP22" i="1"/>
  <c r="BI22" i="1"/>
  <c r="BI21" i="1"/>
  <c r="BJ21" i="1"/>
  <c r="BP21" i="1"/>
  <c r="BP20" i="1"/>
  <c r="BR20" i="1" s="1"/>
  <c r="BI20" i="1"/>
  <c r="BQ20" i="1"/>
  <c r="BP19" i="1"/>
  <c r="BI19" i="1"/>
  <c r="BJ19" i="1"/>
  <c r="BQ18" i="1"/>
  <c r="BP18" i="1"/>
  <c r="BI18" i="1"/>
  <c r="BI17" i="1"/>
  <c r="BQ17" i="1"/>
  <c r="BP17" i="1"/>
  <c r="BI16" i="1"/>
  <c r="BJ16" i="1"/>
  <c r="BK16" i="1" s="1"/>
  <c r="BL16" i="1" s="1"/>
  <c r="BP16" i="1"/>
  <c r="BQ15" i="1"/>
  <c r="BP15" i="1"/>
  <c r="BR15" i="1" s="1"/>
  <c r="BI15" i="1"/>
  <c r="BQ14" i="1"/>
  <c r="BP14" i="1"/>
  <c r="BI14" i="1"/>
  <c r="BJ13" i="1"/>
  <c r="BP13" i="1"/>
  <c r="BI13" i="1"/>
  <c r="BI12" i="1"/>
  <c r="BQ12" i="1"/>
  <c r="BP12" i="1"/>
  <c r="BJ11" i="1"/>
  <c r="BQ11" i="1"/>
  <c r="BP11" i="1"/>
  <c r="BI11" i="1"/>
  <c r="BQ10" i="1"/>
  <c r="BP10" i="1"/>
  <c r="BR10" i="1" s="1"/>
  <c r="BI10" i="1"/>
  <c r="BQ9" i="1"/>
  <c r="BP9" i="1"/>
  <c r="BI9" i="1"/>
  <c r="BI8" i="1"/>
  <c r="BJ8" i="1"/>
  <c r="BK8" i="1" s="1"/>
  <c r="BL8" i="1" s="1"/>
  <c r="BP8" i="1"/>
  <c r="BI7" i="1"/>
  <c r="BQ7" i="1"/>
  <c r="BP7" i="1"/>
  <c r="BR7" i="1" s="1"/>
  <c r="BQ6" i="1"/>
  <c r="BP6" i="1"/>
  <c r="BI6" i="1"/>
  <c r="BJ5" i="1"/>
  <c r="BP5" i="1"/>
  <c r="BI5" i="1"/>
  <c r="AF47" i="4" l="1"/>
  <c r="AF39" i="4"/>
  <c r="AD33" i="4"/>
  <c r="AC30" i="4"/>
  <c r="AD25" i="4"/>
  <c r="AE20" i="4"/>
  <c r="AB11" i="4"/>
  <c r="AE47" i="4"/>
  <c r="AE39" i="4"/>
  <c r="AC33" i="4"/>
  <c r="AF26" i="4"/>
  <c r="AF18" i="4"/>
  <c r="AC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E44" i="4"/>
  <c r="AB43" i="4"/>
  <c r="AE36" i="4"/>
  <c r="AF31" i="4"/>
  <c r="AB27" i="4"/>
  <c r="AC22" i="4"/>
  <c r="AF15" i="4"/>
  <c r="AD9" i="4"/>
  <c r="AC41" i="4"/>
  <c r="AD36" i="4"/>
  <c r="AB30" i="4"/>
  <c r="AE23" i="4"/>
  <c r="AF10"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F42" i="4"/>
  <c r="AF34" i="4"/>
  <c r="AD28" i="4"/>
  <c r="AD20" i="4"/>
  <c r="AD12"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C46" i="4"/>
  <c r="AD41" i="4"/>
  <c r="AB35" i="4"/>
  <c r="AE28" i="4"/>
  <c r="AF23" i="4"/>
  <c r="AD17" i="4"/>
  <c r="AE12" i="4"/>
  <c r="AB46" i="4"/>
  <c r="AB38" i="4"/>
  <c r="AE31" i="4"/>
  <c r="AC25" i="4"/>
  <c r="AB22" i="4"/>
  <c r="AC17" i="4"/>
  <c r="AB14"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C38" i="4"/>
  <c r="AC14" i="4"/>
  <c r="AD44" i="4"/>
  <c r="AE15" i="4"/>
  <c r="AE46" i="4"/>
  <c r="AB45" i="4"/>
  <c r="AD43" i="4"/>
  <c r="AF41" i="4"/>
  <c r="AC40" i="4"/>
  <c r="AE38" i="4"/>
  <c r="AB37" i="4"/>
  <c r="AD35" i="4"/>
  <c r="AF33" i="4"/>
  <c r="AC32" i="4"/>
  <c r="AE30" i="4"/>
  <c r="AB29" i="4"/>
  <c r="AD27" i="4"/>
  <c r="AF25" i="4"/>
  <c r="AC24" i="4"/>
  <c r="AE22" i="4"/>
  <c r="AB21" i="4"/>
  <c r="AD19" i="4"/>
  <c r="AF17" i="4"/>
  <c r="AC16" i="4"/>
  <c r="AE14" i="4"/>
  <c r="AB13" i="4"/>
  <c r="AD11" i="4"/>
  <c r="AF9" i="4"/>
  <c r="AC8" i="4"/>
  <c r="AB19" i="4"/>
  <c r="AD46" i="4"/>
  <c r="AF44" i="4"/>
  <c r="AC43" i="4"/>
  <c r="AE41" i="4"/>
  <c r="AB40" i="4"/>
  <c r="AD38" i="4"/>
  <c r="AF36" i="4"/>
  <c r="AC35" i="4"/>
  <c r="AE33" i="4"/>
  <c r="AB32" i="4"/>
  <c r="AD30" i="4"/>
  <c r="AF28" i="4"/>
  <c r="AC27" i="4"/>
  <c r="AE25" i="4"/>
  <c r="AB24" i="4"/>
  <c r="AD22" i="4"/>
  <c r="AF20" i="4"/>
  <c r="AC19" i="4"/>
  <c r="AE17" i="4"/>
  <c r="AB16" i="4"/>
  <c r="AD14" i="4"/>
  <c r="AF12" i="4"/>
  <c r="AC11" i="4"/>
  <c r="AE9" i="4"/>
  <c r="BR22" i="1"/>
  <c r="BK27" i="1"/>
  <c r="BL27" i="1" s="1"/>
  <c r="BK29" i="1"/>
  <c r="BL29" i="1" s="1"/>
  <c r="BK40" i="1"/>
  <c r="BL40" i="1" s="1"/>
  <c r="BJ6" i="1"/>
  <c r="BK6" i="1" s="1"/>
  <c r="BL6" i="1" s="1"/>
  <c r="BK13" i="1"/>
  <c r="BL13" i="1" s="1"/>
  <c r="BK37" i="1"/>
  <c r="BL37" i="1" s="1"/>
  <c r="BR44" i="1"/>
  <c r="BK11" i="1"/>
  <c r="BL11" i="1" s="1"/>
  <c r="BK23" i="1"/>
  <c r="BL23" i="1" s="1"/>
  <c r="BQ5" i="1"/>
  <c r="BR9" i="1"/>
  <c r="BJ14" i="1"/>
  <c r="BK14" i="1" s="1"/>
  <c r="BL14" i="1" s="1"/>
  <c r="BJ15" i="1"/>
  <c r="BK15" i="1" s="1"/>
  <c r="BL15" i="1" s="1"/>
  <c r="BJ30" i="1"/>
  <c r="BK30" i="1" s="1"/>
  <c r="BL30" i="1" s="1"/>
  <c r="BJ31" i="1"/>
  <c r="BK31" i="1" s="1"/>
  <c r="BL31" i="1" s="1"/>
  <c r="BK35" i="1"/>
  <c r="BL35" i="1" s="1"/>
  <c r="BR6" i="1"/>
  <c r="BR18" i="1"/>
  <c r="BR33" i="1"/>
  <c r="BJ38" i="1"/>
  <c r="BJ39" i="1"/>
  <c r="BK39" i="1" s="1"/>
  <c r="BL39" i="1" s="1"/>
  <c r="BR42" i="1"/>
  <c r="BR5" i="1"/>
  <c r="BR14" i="1"/>
  <c r="BR17" i="1"/>
  <c r="BK19" i="1"/>
  <c r="BL19" i="1" s="1"/>
  <c r="BK21" i="1"/>
  <c r="BL21" i="1" s="1"/>
  <c r="BR30" i="1"/>
  <c r="BK43" i="1"/>
  <c r="BL43" i="1" s="1"/>
  <c r="BR34" i="1"/>
  <c r="BK38" i="1"/>
  <c r="BL38" i="1" s="1"/>
  <c r="BK24" i="1"/>
  <c r="BL24" i="1" s="1"/>
  <c r="BR28" i="1"/>
  <c r="BR38" i="1"/>
  <c r="BR41" i="1"/>
  <c r="BR11" i="1"/>
  <c r="BK22" i="1"/>
  <c r="BL22" i="1" s="1"/>
  <c r="BK5" i="1"/>
  <c r="BL5" i="1" s="1"/>
  <c r="BR12" i="1"/>
  <c r="BR26" i="1"/>
  <c r="BK32" i="1"/>
  <c r="BL32" i="1" s="1"/>
  <c r="BR36" i="1"/>
  <c r="BJ18" i="1"/>
  <c r="BK18" i="1" s="1"/>
  <c r="BL18" i="1" s="1"/>
  <c r="BJ26" i="1"/>
  <c r="BK26" i="1" s="1"/>
  <c r="BL26" i="1" s="1"/>
  <c r="BQ19" i="1"/>
  <c r="BR19" i="1" s="1"/>
  <c r="BQ27" i="1"/>
  <c r="BR27" i="1" s="1"/>
  <c r="BQ35" i="1"/>
  <c r="BR35" i="1" s="1"/>
  <c r="BQ43" i="1"/>
  <c r="BR43" i="1" s="1"/>
  <c r="BJ10" i="1"/>
  <c r="BK10" i="1" s="1"/>
  <c r="BL10" i="1" s="1"/>
  <c r="BJ34" i="1"/>
  <c r="BK34" i="1" s="1"/>
  <c r="BL34" i="1" s="1"/>
  <c r="BJ42" i="1"/>
  <c r="BK42" i="1" s="1"/>
  <c r="BL42" i="1" s="1"/>
  <c r="BJ7" i="1"/>
  <c r="BK7" i="1" s="1"/>
  <c r="BL7" i="1" s="1"/>
  <c r="BQ8" i="1"/>
  <c r="BR8" i="1" s="1"/>
  <c r="BJ12" i="1"/>
  <c r="BK12" i="1" s="1"/>
  <c r="BL12" i="1" s="1"/>
  <c r="BQ16" i="1"/>
  <c r="BR16" i="1" s="1"/>
  <c r="BJ20" i="1"/>
  <c r="BK20" i="1" s="1"/>
  <c r="BL20" i="1" s="1"/>
  <c r="BQ24" i="1"/>
  <c r="BR24" i="1" s="1"/>
  <c r="BJ28" i="1"/>
  <c r="BK28" i="1" s="1"/>
  <c r="BL28" i="1" s="1"/>
  <c r="BQ32" i="1"/>
  <c r="BR32" i="1" s="1"/>
  <c r="BJ36" i="1"/>
  <c r="BK36" i="1" s="1"/>
  <c r="BL36" i="1" s="1"/>
  <c r="BQ40" i="1"/>
  <c r="BR40" i="1" s="1"/>
  <c r="BJ44" i="1"/>
  <c r="BK44" i="1" s="1"/>
  <c r="BL44" i="1" s="1"/>
  <c r="BJ9" i="1"/>
  <c r="BK9" i="1" s="1"/>
  <c r="BL9" i="1" s="1"/>
  <c r="BQ13" i="1"/>
  <c r="BR13" i="1" s="1"/>
  <c r="BJ17" i="1"/>
  <c r="BK17" i="1" s="1"/>
  <c r="BL17" i="1" s="1"/>
  <c r="BQ21" i="1"/>
  <c r="BR21" i="1" s="1"/>
  <c r="BJ25" i="1"/>
  <c r="BK25" i="1" s="1"/>
  <c r="BL25" i="1" s="1"/>
  <c r="BQ29" i="1"/>
  <c r="BR29" i="1" s="1"/>
  <c r="BJ33" i="1"/>
  <c r="BK33" i="1" s="1"/>
  <c r="BL33" i="1" s="1"/>
  <c r="BQ37" i="1"/>
  <c r="BR37" i="1" s="1"/>
  <c r="BJ41" i="1"/>
  <c r="BK41" i="1" s="1"/>
  <c r="BL41"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N11" i="4" s="1"/>
  <c r="H11" i="4" s="1"/>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W10" i="4"/>
  <c r="X10" i="4"/>
  <c r="E10" i="4" s="1"/>
  <c r="W11" i="4"/>
  <c r="X11" i="4"/>
  <c r="E11" i="4" s="1"/>
  <c r="W12" i="4"/>
  <c r="X12" i="4"/>
  <c r="E12" i="4" s="1"/>
  <c r="X9" i="37" s="1"/>
  <c r="W13" i="4"/>
  <c r="X13" i="4"/>
  <c r="E13" i="4" s="1"/>
  <c r="W14" i="4"/>
  <c r="X14" i="4"/>
  <c r="E14" i="4" s="1"/>
  <c r="X11" i="32" s="1"/>
  <c r="W15" i="4"/>
  <c r="D15" i="4" s="1"/>
  <c r="X15" i="4"/>
  <c r="E15" i="4" s="1"/>
  <c r="W16" i="4"/>
  <c r="D16" i="4" s="1"/>
  <c r="X16" i="4"/>
  <c r="E16" i="4" s="1"/>
  <c r="X13" i="14" s="1"/>
  <c r="W17" i="4"/>
  <c r="X17" i="4"/>
  <c r="W18" i="4"/>
  <c r="X18" i="4"/>
  <c r="E18" i="4" s="1"/>
  <c r="W19" i="4"/>
  <c r="D19" i="4" s="1"/>
  <c r="X19" i="4"/>
  <c r="W20" i="4"/>
  <c r="D20" i="4" s="1"/>
  <c r="X20" i="4"/>
  <c r="E20" i="4" s="1"/>
  <c r="W21" i="4"/>
  <c r="D21" i="4" s="1"/>
  <c r="X21" i="4"/>
  <c r="E21" i="4" s="1"/>
  <c r="W22" i="4"/>
  <c r="X22" i="4"/>
  <c r="E22" i="4" s="1"/>
  <c r="X19" i="20" s="1"/>
  <c r="W23" i="4"/>
  <c r="X23" i="4"/>
  <c r="W24" i="4"/>
  <c r="D24" i="4" s="1"/>
  <c r="X24" i="4"/>
  <c r="E24" i="4" s="1"/>
  <c r="X21" i="23" s="1"/>
  <c r="W25" i="4"/>
  <c r="X25" i="4"/>
  <c r="W26" i="4"/>
  <c r="D26" i="4" s="1"/>
  <c r="X26" i="4"/>
  <c r="E26" i="4" s="1"/>
  <c r="X23" i="52" s="1"/>
  <c r="W27" i="4"/>
  <c r="D27" i="4" s="1"/>
  <c r="X27" i="4"/>
  <c r="W28" i="4"/>
  <c r="D28" i="4" s="1"/>
  <c r="X28" i="4"/>
  <c r="E28" i="4" s="1"/>
  <c r="X25" i="12" s="1"/>
  <c r="W29" i="4"/>
  <c r="D29" i="4" s="1"/>
  <c r="X29" i="4"/>
  <c r="E29" i="4" s="1"/>
  <c r="W30" i="4"/>
  <c r="D30" i="4" s="1"/>
  <c r="V27" i="28" s="1"/>
  <c r="X30" i="4"/>
  <c r="E30" i="4" s="1"/>
  <c r="X27" i="22" s="1"/>
  <c r="W31" i="4"/>
  <c r="D31" i="4" s="1"/>
  <c r="X31" i="4"/>
  <c r="E31" i="4" s="1"/>
  <c r="W32" i="4"/>
  <c r="X32" i="4"/>
  <c r="E32" i="4" s="1"/>
  <c r="X29" i="50" s="1"/>
  <c r="W33" i="4"/>
  <c r="X33" i="4"/>
  <c r="E33" i="4" s="1"/>
  <c r="W34" i="4"/>
  <c r="D34" i="4" s="1"/>
  <c r="X34" i="4"/>
  <c r="E34" i="4" s="1"/>
  <c r="W35" i="4"/>
  <c r="D35" i="4" s="1"/>
  <c r="X35" i="4"/>
  <c r="E35" i="4" s="1"/>
  <c r="W36" i="4"/>
  <c r="X36" i="4"/>
  <c r="E36" i="4" s="1"/>
  <c r="X33" i="29" s="1"/>
  <c r="W37" i="4"/>
  <c r="X37" i="4"/>
  <c r="E37" i="4" s="1"/>
  <c r="W38" i="4"/>
  <c r="D38" i="4" s="1"/>
  <c r="V35" i="36" s="1"/>
  <c r="X38" i="4"/>
  <c r="E38" i="4" s="1"/>
  <c r="W39" i="4"/>
  <c r="X39" i="4"/>
  <c r="E39" i="4" s="1"/>
  <c r="W40" i="4"/>
  <c r="X40" i="4"/>
  <c r="E40" i="4" s="1"/>
  <c r="X37" i="34" s="1"/>
  <c r="W41" i="4"/>
  <c r="D41" i="4" s="1"/>
  <c r="X41" i="4"/>
  <c r="W42" i="4"/>
  <c r="D42" i="4" s="1"/>
  <c r="X42" i="4"/>
  <c r="E42" i="4" s="1"/>
  <c r="W43" i="4"/>
  <c r="D43" i="4" s="1"/>
  <c r="X43" i="4"/>
  <c r="W44" i="4"/>
  <c r="D44" i="4" s="1"/>
  <c r="V41" i="30" s="1"/>
  <c r="X44" i="4"/>
  <c r="E44" i="4" s="1"/>
  <c r="X41" i="21"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44" i="51" s="1"/>
  <c r="C39" i="52"/>
  <c r="C44" i="52" s="1"/>
  <c r="D32" i="4"/>
  <c r="V29" i="12" s="1"/>
  <c r="D18" i="4"/>
  <c r="V15" i="22" s="1"/>
  <c r="F45" i="4"/>
  <c r="T42" i="30" s="1"/>
  <c r="C45" i="7"/>
  <c r="L44" i="52"/>
  <c r="C5" i="8"/>
  <c r="C44" i="8" s="1"/>
  <c r="D5" i="8"/>
  <c r="D6" i="8"/>
  <c r="D7" i="8"/>
  <c r="O10" i="4"/>
  <c r="P10" i="4" s="1"/>
  <c r="C10" i="4" s="1"/>
  <c r="D8" i="8"/>
  <c r="O11" i="4"/>
  <c r="P11" i="4" s="1"/>
  <c r="C11" i="4" s="1"/>
  <c r="F8" i="13"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N20" i="16" s="1"/>
  <c r="D21" i="8"/>
  <c r="D22" i="8"/>
  <c r="D23" i="8"/>
  <c r="D24" i="8"/>
  <c r="D25" i="8"/>
  <c r="D26" i="8"/>
  <c r="AN29" i="4"/>
  <c r="H29" i="4" s="1"/>
  <c r="N26" i="15" s="1"/>
  <c r="D27" i="8"/>
  <c r="D28" i="8"/>
  <c r="O31" i="4"/>
  <c r="P31" i="4" s="1"/>
  <c r="C31" i="4" s="1"/>
  <c r="F28" i="17" s="1"/>
  <c r="AN31" i="4"/>
  <c r="H31" i="4" s="1"/>
  <c r="D29" i="8"/>
  <c r="D30" i="8"/>
  <c r="AN33" i="4"/>
  <c r="H33" i="4" s="1"/>
  <c r="D31" i="8"/>
  <c r="D32" i="8"/>
  <c r="D33" i="8"/>
  <c r="E33" i="8" s="1"/>
  <c r="O36" i="4"/>
  <c r="P36" i="4" s="1"/>
  <c r="C36" i="4" s="1"/>
  <c r="D34" i="8"/>
  <c r="AN37" i="4"/>
  <c r="H37" i="4" s="1"/>
  <c r="N34" i="12" s="1"/>
  <c r="D35" i="8"/>
  <c r="AN38" i="4"/>
  <c r="H38" i="4" s="1"/>
  <c r="N35" i="33" s="1"/>
  <c r="D36" i="8"/>
  <c r="AN39" i="4"/>
  <c r="H39" i="4" s="1"/>
  <c r="N36" i="52" s="1"/>
  <c r="D37" i="8"/>
  <c r="D38" i="8"/>
  <c r="D39" i="8"/>
  <c r="E39" i="8" s="1"/>
  <c r="D40" i="8"/>
  <c r="O43" i="4"/>
  <c r="P43" i="4" s="1"/>
  <c r="C43" i="4" s="1"/>
  <c r="L44" i="8"/>
  <c r="AN47" i="4"/>
  <c r="H47" i="4" s="1"/>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C13"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L44" i="19"/>
  <c r="D5" i="20"/>
  <c r="C14" i="20"/>
  <c r="D6" i="20"/>
  <c r="D7" i="20"/>
  <c r="D8" i="20"/>
  <c r="D9" i="20"/>
  <c r="E9" i="20" s="1"/>
  <c r="D10" i="20"/>
  <c r="D11" i="20"/>
  <c r="D12" i="20"/>
  <c r="D13" i="20"/>
  <c r="E13" i="20" s="1"/>
  <c r="D14" i="20"/>
  <c r="D15" i="20"/>
  <c r="D16" i="20"/>
  <c r="D17" i="20"/>
  <c r="D18" i="20"/>
  <c r="D19" i="20"/>
  <c r="D20" i="20"/>
  <c r="D21" i="20"/>
  <c r="E21" i="20" s="1"/>
  <c r="D22" i="20"/>
  <c r="D23" i="20"/>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D7" i="21"/>
  <c r="D8" i="21"/>
  <c r="D9" i="21"/>
  <c r="D10" i="21"/>
  <c r="D11" i="21"/>
  <c r="D12"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D38" i="21"/>
  <c r="D39" i="21"/>
  <c r="D40" i="21"/>
  <c r="L44" i="21"/>
  <c r="D5" i="22"/>
  <c r="C16" i="22"/>
  <c r="D6" i="22"/>
  <c r="D7" i="22"/>
  <c r="D8" i="22"/>
  <c r="D9" i="22"/>
  <c r="D10" i="22"/>
  <c r="D11" i="22"/>
  <c r="D12" i="22"/>
  <c r="D13" i="22"/>
  <c r="D14" i="22"/>
  <c r="D15" i="22"/>
  <c r="D16" i="22"/>
  <c r="D17" i="22"/>
  <c r="D18" i="22"/>
  <c r="D19" i="22"/>
  <c r="D20" i="22"/>
  <c r="D21" i="22"/>
  <c r="E21" i="22" s="1"/>
  <c r="D22" i="22"/>
  <c r="D23" i="22"/>
  <c r="D24" i="22"/>
  <c r="D25" i="22"/>
  <c r="D26" i="22"/>
  <c r="D27" i="22"/>
  <c r="D28" i="22"/>
  <c r="D29" i="22"/>
  <c r="D30" i="22"/>
  <c r="D31" i="22"/>
  <c r="D32" i="22"/>
  <c r="D33" i="22"/>
  <c r="D34" i="22"/>
  <c r="D35" i="22"/>
  <c r="D36" i="22"/>
  <c r="D37" i="22"/>
  <c r="E37" i="22" s="1"/>
  <c r="D38" i="22"/>
  <c r="D39" i="22"/>
  <c r="D40" i="22"/>
  <c r="L44" i="22"/>
  <c r="D5" i="23"/>
  <c r="C17" i="23"/>
  <c r="C44" i="23" s="1"/>
  <c r="D6" i="23"/>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D31" i="23"/>
  <c r="D32" i="23"/>
  <c r="D33" i="23"/>
  <c r="D34" i="23"/>
  <c r="E34" i="23" s="1"/>
  <c r="D35" i="23"/>
  <c r="D36" i="23"/>
  <c r="D37" i="23"/>
  <c r="D38" i="23"/>
  <c r="D39" i="23"/>
  <c r="D40" i="23"/>
  <c r="L44" i="23"/>
  <c r="D5" i="24"/>
  <c r="C18" i="24"/>
  <c r="D6" i="24"/>
  <c r="D7" i="24"/>
  <c r="D8" i="24"/>
  <c r="D9" i="24"/>
  <c r="D10" i="24"/>
  <c r="D11" i="24"/>
  <c r="D12" i="24"/>
  <c r="D13" i="24"/>
  <c r="D14" i="24"/>
  <c r="D15" i="24"/>
  <c r="D16" i="24"/>
  <c r="D17" i="24"/>
  <c r="D18" i="24"/>
  <c r="D19" i="24"/>
  <c r="D20" i="24"/>
  <c r="D21" i="24"/>
  <c r="E21" i="24" s="1"/>
  <c r="D22" i="24"/>
  <c r="D23" i="24"/>
  <c r="D24" i="24"/>
  <c r="D25" i="24"/>
  <c r="D26" i="24"/>
  <c r="D27" i="24"/>
  <c r="D28" i="24"/>
  <c r="D29" i="24"/>
  <c r="D30" i="24"/>
  <c r="D31" i="24"/>
  <c r="D32" i="24"/>
  <c r="D33" i="24"/>
  <c r="D34" i="24"/>
  <c r="D35" i="24"/>
  <c r="D36" i="24"/>
  <c r="D37" i="24"/>
  <c r="E37" i="24" s="1"/>
  <c r="D38" i="24"/>
  <c r="D39" i="24"/>
  <c r="D40" i="24"/>
  <c r="L44" i="24"/>
  <c r="D5" i="25"/>
  <c r="C19" i="25"/>
  <c r="C44" i="25" s="1"/>
  <c r="D6" i="25"/>
  <c r="D7" i="25"/>
  <c r="D8" i="25"/>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D22" i="30"/>
  <c r="D23" i="30"/>
  <c r="D24" i="30"/>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D12" i="42"/>
  <c r="D13" i="42"/>
  <c r="D14" i="42"/>
  <c r="D15" i="42"/>
  <c r="D16" i="42"/>
  <c r="D17" i="42"/>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D24" i="44"/>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E6" i="44"/>
  <c r="E26" i="34"/>
  <c r="E31" i="34"/>
  <c r="E18" i="28"/>
  <c r="E6" i="26"/>
  <c r="E33" i="26"/>
  <c r="E37" i="26"/>
  <c r="E34" i="26"/>
  <c r="E18" i="26"/>
  <c r="E10" i="26"/>
  <c r="E17" i="26"/>
  <c r="E22" i="26"/>
  <c r="E19" i="25"/>
  <c r="E6" i="25"/>
  <c r="E35" i="25"/>
  <c r="E39" i="25"/>
  <c r="E40" i="25"/>
  <c r="E36" i="25"/>
  <c r="E14" i="25"/>
  <c r="E38" i="25"/>
  <c r="E8" i="25"/>
  <c r="E17" i="23"/>
  <c r="E16"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6" i="8"/>
  <c r="E40" i="8"/>
  <c r="E32" i="8"/>
  <c r="E30" i="8"/>
  <c r="E21" i="8"/>
  <c r="E15" i="8"/>
  <c r="D36" i="4"/>
  <c r="V33" i="42" s="1"/>
  <c r="E29" i="41"/>
  <c r="F25" i="29"/>
  <c r="P25" i="27"/>
  <c r="F25" i="19"/>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8"/>
  <c r="X12" i="15"/>
  <c r="X12" i="19"/>
  <c r="X12" i="34"/>
  <c r="X12" i="33"/>
  <c r="E35" i="44"/>
  <c r="E8" i="44"/>
  <c r="E14" i="44"/>
  <c r="E16" i="44"/>
  <c r="E18" i="44"/>
  <c r="E21" i="44"/>
  <c r="E22" i="44"/>
  <c r="E24" i="44"/>
  <c r="E25" i="44"/>
  <c r="E28" i="44"/>
  <c r="E31" i="44"/>
  <c r="E36" i="44"/>
  <c r="E40" i="44"/>
  <c r="E33" i="44"/>
  <c r="E18" i="34"/>
  <c r="E14" i="34"/>
  <c r="E12" i="33"/>
  <c r="E15" i="33"/>
  <c r="E16" i="33"/>
  <c r="E21" i="33"/>
  <c r="E25" i="33"/>
  <c r="E30" i="33"/>
  <c r="E33" i="33"/>
  <c r="E18" i="24"/>
  <c r="E31" i="16"/>
  <c r="E28" i="16"/>
  <c r="E39" i="16"/>
  <c r="E33" i="16"/>
  <c r="E35" i="16"/>
  <c r="E32" i="16"/>
  <c r="E40" i="16"/>
  <c r="E37" i="16"/>
  <c r="E24" i="16"/>
  <c r="E20" i="16"/>
  <c r="E16" i="16"/>
  <c r="E23" i="16"/>
  <c r="E19" i="16"/>
  <c r="E15" i="16"/>
  <c r="E28" i="29"/>
  <c r="E30" i="36"/>
  <c r="E31" i="36"/>
  <c r="N28" i="12"/>
  <c r="N28" i="24"/>
  <c r="N28" i="16"/>
  <c r="E38" i="15"/>
  <c r="V24" i="14"/>
  <c r="V24" i="15"/>
  <c r="V24" i="21"/>
  <c r="V24" i="24"/>
  <c r="E26" i="23"/>
  <c r="E26" i="15"/>
  <c r="E30" i="15"/>
  <c r="E12" i="15"/>
  <c r="G12" i="15" s="1"/>
  <c r="E15" i="15"/>
  <c r="E18" i="15"/>
  <c r="E19" i="15"/>
  <c r="E23" i="15"/>
  <c r="E25" i="15"/>
  <c r="E27" i="15"/>
  <c r="E34" i="15"/>
  <c r="E31" i="15"/>
  <c r="N18" i="16"/>
  <c r="E14" i="17"/>
  <c r="E15" i="17"/>
  <c r="E17" i="17"/>
  <c r="E18" i="17"/>
  <c r="E22" i="17"/>
  <c r="E23" i="17"/>
  <c r="L44" i="50"/>
  <c r="L44" i="12"/>
  <c r="E13" i="12"/>
  <c r="E22" i="12"/>
  <c r="X36" i="39"/>
  <c r="X36" i="49"/>
  <c r="X36" i="51"/>
  <c r="N28" i="31"/>
  <c r="N28" i="37"/>
  <c r="N28" i="44"/>
  <c r="N28" i="13"/>
  <c r="N20" i="29"/>
  <c r="N20" i="26"/>
  <c r="N20" i="27"/>
  <c r="N20" i="34"/>
  <c r="N20" i="40"/>
  <c r="N20" i="39"/>
  <c r="N20" i="8"/>
  <c r="N30" i="23"/>
  <c r="N30" i="30"/>
  <c r="N30" i="20"/>
  <c r="N30" i="42"/>
  <c r="N30" i="19"/>
  <c r="N18" i="24"/>
  <c r="N18" i="32"/>
  <c r="N18" i="30"/>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16"/>
  <c r="V13" i="20"/>
  <c r="V13" i="26"/>
  <c r="V13" i="35"/>
  <c r="V13" i="37"/>
  <c r="V13" i="42"/>
  <c r="V13" i="17"/>
  <c r="V13" i="24"/>
  <c r="V13" i="30"/>
  <c r="V13" i="27"/>
  <c r="V13" i="38"/>
  <c r="V13" i="43"/>
  <c r="V13" i="49"/>
  <c r="V13" i="33"/>
  <c r="V13" i="48"/>
  <c r="X36" i="27"/>
  <c r="X36" i="29"/>
  <c r="X36" i="37"/>
  <c r="X36" i="40"/>
  <c r="X36" i="43"/>
  <c r="X36" i="25"/>
  <c r="X36" i="13"/>
  <c r="X36" i="30"/>
  <c r="V16" i="21"/>
  <c r="V13" i="50"/>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18" i="24"/>
  <c r="V18" i="29"/>
  <c r="E41" i="4"/>
  <c r="X38" i="14" s="1"/>
  <c r="N30" i="33"/>
  <c r="N28" i="35"/>
  <c r="N20" i="19"/>
  <c r="N20" i="35"/>
  <c r="N18" i="20"/>
  <c r="N18" i="35"/>
  <c r="N18" i="34"/>
  <c r="D10" i="4"/>
  <c r="D11" i="4"/>
  <c r="D12" i="4"/>
  <c r="D13" i="4"/>
  <c r="V10" i="30" s="1"/>
  <c r="D14" i="4"/>
  <c r="E19" i="4"/>
  <c r="X16" i="44" s="1"/>
  <c r="E27" i="4"/>
  <c r="X24" i="37" s="1"/>
  <c r="D37" i="4"/>
  <c r="V34" i="27" s="1"/>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38" i="18"/>
  <c r="E16" i="18"/>
  <c r="E35" i="18"/>
  <c r="E30" i="14"/>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V37" i="21" s="1"/>
  <c r="X16" i="13"/>
  <c r="F25" i="38"/>
  <c r="V9" i="26"/>
  <c r="V9" i="39"/>
  <c r="P27" i="8"/>
  <c r="F27" i="8"/>
  <c r="E9" i="33"/>
  <c r="N30" i="15"/>
  <c r="E25" i="4"/>
  <c r="X22" i="13" s="1"/>
  <c r="D25" i="4"/>
  <c r="V22" i="34" s="1"/>
  <c r="E38" i="34"/>
  <c r="E19" i="29"/>
  <c r="E39" i="28"/>
  <c r="E20" i="19"/>
  <c r="O35" i="4"/>
  <c r="P35" i="4" s="1"/>
  <c r="C35" i="4" s="1"/>
  <c r="F32" i="42" s="1"/>
  <c r="V28" i="18"/>
  <c r="V28" i="24"/>
  <c r="V28" i="31"/>
  <c r="V28" i="35"/>
  <c r="V28" i="20"/>
  <c r="V28" i="21"/>
  <c r="V28" i="34"/>
  <c r="V28" i="36"/>
  <c r="V28" i="30"/>
  <c r="V28" i="33"/>
  <c r="V28" i="42"/>
  <c r="V28" i="43"/>
  <c r="V28" i="13"/>
  <c r="V18" i="21"/>
  <c r="V18" i="25"/>
  <c r="V18" i="32"/>
  <c r="V18" i="37"/>
  <c r="V18" i="31"/>
  <c r="V18" i="35"/>
  <c r="V18" i="15"/>
  <c r="V18" i="30"/>
  <c r="V18" i="33"/>
  <c r="V13" i="51"/>
  <c r="V12" i="23"/>
  <c r="V12" i="31"/>
  <c r="V12" i="38"/>
  <c r="V12" i="13"/>
  <c r="E40" i="38"/>
  <c r="E26" i="26"/>
  <c r="E9" i="17"/>
  <c r="E12" i="16"/>
  <c r="E6" i="36"/>
  <c r="E29" i="36"/>
  <c r="E20" i="25"/>
  <c r="E11" i="25"/>
  <c r="E8" i="15"/>
  <c r="E45" i="4"/>
  <c r="X42" i="30" s="1"/>
  <c r="E12" i="35"/>
  <c r="E24" i="35"/>
  <c r="E27" i="16"/>
  <c r="L44" i="49"/>
  <c r="V37" i="52"/>
  <c r="V17" i="27"/>
  <c r="V17" i="37"/>
  <c r="V17" i="26"/>
  <c r="V17" i="22"/>
  <c r="V22" i="22"/>
  <c r="V22" i="24"/>
  <c r="V40" i="13"/>
  <c r="V40" i="24"/>
  <c r="V40" i="37"/>
  <c r="X40" i="12"/>
  <c r="X40" i="18"/>
  <c r="X40" i="19"/>
  <c r="X40" i="29"/>
  <c r="X40" i="51"/>
  <c r="X40" i="16"/>
  <c r="X40" i="24"/>
  <c r="X40" i="52"/>
  <c r="X40" i="20"/>
  <c r="X40" i="17"/>
  <c r="X40" i="48"/>
  <c r="X40" i="28"/>
  <c r="E22" i="42"/>
  <c r="E23" i="42"/>
  <c r="E38" i="42"/>
  <c r="E7" i="42"/>
  <c r="E8" i="42"/>
  <c r="E27" i="42"/>
  <c r="E42" i="42"/>
  <c r="E6" i="42"/>
  <c r="E10" i="42"/>
  <c r="E24" i="42"/>
  <c r="E11" i="42"/>
  <c r="E12" i="42"/>
  <c r="E43" i="42"/>
  <c r="E19" i="42"/>
  <c r="E5" i="42"/>
  <c r="E14" i="42"/>
  <c r="E15" i="42"/>
  <c r="E18" i="42"/>
  <c r="E17" i="42"/>
  <c r="E20" i="42"/>
  <c r="E28" i="42"/>
  <c r="E13"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25" i="38"/>
  <c r="E3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3" i="35"/>
  <c r="E42" i="34"/>
  <c r="E25" i="34"/>
  <c r="E39" i="34"/>
  <c r="E19" i="34"/>
  <c r="E23" i="34"/>
  <c r="E39" i="33"/>
  <c r="E24" i="33"/>
  <c r="E29" i="33"/>
  <c r="E8" i="33"/>
  <c r="E43"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43" i="31"/>
  <c r="E23" i="31"/>
  <c r="E42" i="31"/>
  <c r="E15" i="31"/>
  <c r="E39" i="31"/>
  <c r="E31" i="31"/>
  <c r="E37" i="31"/>
  <c r="E29" i="31"/>
  <c r="E22" i="31"/>
  <c r="E19" i="31"/>
  <c r="E10" i="31"/>
  <c r="E41" i="30"/>
  <c r="E5" i="30"/>
  <c r="E40" i="30"/>
  <c r="E31" i="30"/>
  <c r="E23" i="30"/>
  <c r="E16" i="30"/>
  <c r="E27" i="30"/>
  <c r="E8" i="30"/>
  <c r="E6" i="30"/>
  <c r="E36" i="30"/>
  <c r="E19" i="30"/>
  <c r="E11" i="30"/>
  <c r="E28" i="30"/>
  <c r="E35" i="30"/>
  <c r="E37" i="30"/>
  <c r="E7" i="30"/>
  <c r="E25" i="30"/>
  <c r="E21" i="30"/>
  <c r="E15" i="30"/>
  <c r="E29" i="30"/>
  <c r="E43" i="29"/>
  <c r="E11" i="29"/>
  <c r="E8" i="29"/>
  <c r="E35" i="29"/>
  <c r="E40" i="29"/>
  <c r="E43" i="28"/>
  <c r="E9" i="28"/>
  <c r="E19" i="28"/>
  <c r="E30" i="28"/>
  <c r="E23" i="28"/>
  <c r="E10" i="28"/>
  <c r="E29" i="28"/>
  <c r="E14" i="28"/>
  <c r="E13" i="28"/>
  <c r="E27" i="28"/>
  <c r="E7" i="28"/>
  <c r="E37" i="28"/>
  <c r="E11" i="28"/>
  <c r="E41" i="28"/>
  <c r="E15" i="28"/>
  <c r="E34" i="28"/>
  <c r="E35" i="28"/>
  <c r="E21" i="28"/>
  <c r="E25" i="28"/>
  <c r="E22" i="28"/>
  <c r="E42" i="28"/>
  <c r="E27" i="27"/>
  <c r="E27" i="25"/>
  <c r="E5" i="25"/>
  <c r="E43" i="25"/>
  <c r="E43" i="24"/>
  <c r="E24" i="24"/>
  <c r="E31" i="24"/>
  <c r="E15" i="24"/>
  <c r="E23" i="24"/>
  <c r="E14" i="24"/>
  <c r="E35" i="24"/>
  <c r="E28" i="24"/>
  <c r="E27" i="24"/>
  <c r="E16" i="24"/>
  <c r="E38" i="24"/>
  <c r="E26" i="24"/>
  <c r="E10" i="24"/>
  <c r="E41" i="24"/>
  <c r="E7" i="24"/>
  <c r="E40" i="24"/>
  <c r="E39" i="24"/>
  <c r="E12" i="24"/>
  <c r="E32" i="24"/>
  <c r="E5" i="24"/>
  <c r="E34" i="24"/>
  <c r="E22" i="24"/>
  <c r="E6" i="24"/>
  <c r="E30" i="24"/>
  <c r="E8" i="24"/>
  <c r="E11" i="24"/>
  <c r="E20" i="24"/>
  <c r="E42" i="24"/>
  <c r="E42" i="23"/>
  <c r="E30" i="23"/>
  <c r="E32" i="23"/>
  <c r="E24" i="23"/>
  <c r="E37" i="23"/>
  <c r="E28" i="23"/>
  <c r="E36" i="23"/>
  <c r="E18" i="23"/>
  <c r="E20" i="23"/>
  <c r="E41" i="23"/>
  <c r="E5" i="23"/>
  <c r="E12" i="23"/>
  <c r="E25" i="23"/>
  <c r="E10" i="23"/>
  <c r="E21" i="23"/>
  <c r="E41" i="22"/>
  <c r="E14" i="22"/>
  <c r="E22" i="22"/>
  <c r="E32" i="22"/>
  <c r="E16" i="22"/>
  <c r="E35" i="22"/>
  <c r="E11" i="22"/>
  <c r="E18" i="22"/>
  <c r="E42" i="22"/>
  <c r="E10" i="22"/>
  <c r="E28" i="22"/>
  <c r="E12" i="22"/>
  <c r="E27" i="22"/>
  <c r="E34" i="22"/>
  <c r="E38" i="22"/>
  <c r="E43" i="22"/>
  <c r="E7" i="22"/>
  <c r="E23" i="22"/>
  <c r="E6" i="22"/>
  <c r="E39" i="22"/>
  <c r="E24" i="22"/>
  <c r="E5" i="22"/>
  <c r="E26" i="22"/>
  <c r="E20" i="22"/>
  <c r="E40" i="22"/>
  <c r="E36" i="22"/>
  <c r="E31" i="22"/>
  <c r="E30" i="22"/>
  <c r="E42" i="21"/>
  <c r="E18" i="21"/>
  <c r="E10" i="21"/>
  <c r="E20" i="21"/>
  <c r="E32" i="21"/>
  <c r="E17" i="21"/>
  <c r="E16" i="21"/>
  <c r="E34" i="21"/>
  <c r="E43" i="21"/>
  <c r="E12" i="21"/>
  <c r="E36" i="21"/>
  <c r="E13" i="21"/>
  <c r="E38" i="21"/>
  <c r="E9" i="21"/>
  <c r="E21" i="21"/>
  <c r="E41" i="21"/>
  <c r="E22" i="21"/>
  <c r="E30" i="21"/>
  <c r="E14" i="21"/>
  <c r="E28" i="21"/>
  <c r="E33" i="21"/>
  <c r="E29" i="21"/>
  <c r="E6" i="21"/>
  <c r="E8" i="21"/>
  <c r="E43" i="20"/>
  <c r="E39" i="20"/>
  <c r="E27" i="20"/>
  <c r="E15" i="20"/>
  <c r="E30" i="20"/>
  <c r="E18" i="20"/>
  <c r="E6" i="20"/>
  <c r="E20" i="20"/>
  <c r="E32" i="20"/>
  <c r="E35" i="20"/>
  <c r="E14"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12" i="19"/>
  <c r="E34" i="19"/>
  <c r="E2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43" i="14"/>
  <c r="E18" i="14"/>
  <c r="E6" i="14"/>
  <c r="E10" i="14"/>
  <c r="E27" i="14"/>
  <c r="E22" i="14"/>
  <c r="E13" i="14"/>
  <c r="E16" i="14"/>
  <c r="E23" i="14"/>
  <c r="E26" i="14"/>
  <c r="E7" i="14"/>
  <c r="E38" i="14"/>
  <c r="E25" i="14"/>
  <c r="E29" i="14"/>
  <c r="E41" i="14"/>
  <c r="E36"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7" i="52"/>
  <c r="E9" i="52"/>
  <c r="E10" i="52"/>
  <c r="E13" i="52"/>
  <c r="E15" i="52"/>
  <c r="E19" i="52"/>
  <c r="E21" i="52"/>
  <c r="E22" i="52"/>
  <c r="E25" i="52"/>
  <c r="E26" i="52"/>
  <c r="E33" i="52"/>
  <c r="E34" i="52"/>
  <c r="E36" i="52"/>
  <c r="E37" i="52"/>
  <c r="E38" i="52"/>
  <c r="E40" i="52"/>
  <c r="E42" i="52"/>
  <c r="E5" i="52"/>
  <c r="E8" i="51"/>
  <c r="E12" i="51"/>
  <c r="E14" i="51"/>
  <c r="E20" i="51"/>
  <c r="E24" i="51"/>
  <c r="E25" i="51"/>
  <c r="E26" i="51"/>
  <c r="E29" i="51"/>
  <c r="E30" i="51"/>
  <c r="E33" i="51"/>
  <c r="E36" i="51"/>
  <c r="E37" i="51"/>
  <c r="E38" i="51"/>
  <c r="E40" i="51"/>
  <c r="E41" i="51"/>
  <c r="E42" i="51"/>
  <c r="E5" i="51"/>
  <c r="E6" i="51"/>
  <c r="E9" i="51"/>
  <c r="E17" i="51"/>
  <c r="E22" i="51"/>
  <c r="E32" i="51"/>
  <c r="E7" i="51"/>
  <c r="E10" i="51"/>
  <c r="E13" i="51"/>
  <c r="E16" i="51"/>
  <c r="E18" i="51"/>
  <c r="E21" i="51"/>
  <c r="E28" i="51"/>
  <c r="E34" i="51"/>
  <c r="E38" i="13"/>
  <c r="E43" i="13"/>
  <c r="E42" i="13"/>
  <c r="E43" i="18"/>
  <c r="E43" i="26"/>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48"/>
  <c r="X16" i="38"/>
  <c r="X16" i="31"/>
  <c r="X16" i="35"/>
  <c r="X16" i="33"/>
  <c r="X16" i="14"/>
  <c r="V10" i="28"/>
  <c r="V10" i="51"/>
  <c r="V10" i="18"/>
  <c r="V10" i="22"/>
  <c r="V10" i="37"/>
  <c r="V10" i="43"/>
  <c r="V10" i="40"/>
  <c r="V10" i="29"/>
  <c r="V10" i="32"/>
  <c r="V10" i="23"/>
  <c r="V10" i="24"/>
  <c r="V10" i="38"/>
  <c r="V10" i="16"/>
  <c r="V10" i="33"/>
  <c r="V10" i="44"/>
  <c r="V10" i="50"/>
  <c r="V10" i="39"/>
  <c r="V8" i="13"/>
  <c r="V8" i="18"/>
  <c r="X38" i="20"/>
  <c r="X38" i="36"/>
  <c r="X38" i="31"/>
  <c r="X38" i="44"/>
  <c r="V9" i="31"/>
  <c r="V11" i="38"/>
  <c r="X18" i="43"/>
  <c r="X18" i="52"/>
  <c r="X18" i="21"/>
  <c r="X18" i="41"/>
  <c r="X18" i="25"/>
  <c r="X18" i="44"/>
  <c r="X18" i="28"/>
  <c r="X16" i="30"/>
  <c r="X16" i="8"/>
  <c r="X38" i="12"/>
  <c r="V36" i="25"/>
  <c r="V7" i="24"/>
  <c r="V7" i="25"/>
  <c r="V7" i="38"/>
  <c r="X38" i="34"/>
  <c r="X38" i="24"/>
  <c r="X38" i="48"/>
  <c r="X38" i="16"/>
  <c r="X38" i="40"/>
  <c r="X38" i="51"/>
  <c r="E23" i="4"/>
  <c r="X20" i="14" s="1"/>
  <c r="V11" i="33"/>
  <c r="V11" i="8"/>
  <c r="V11" i="16"/>
  <c r="V9" i="51"/>
  <c r="V9" i="50"/>
  <c r="V9" i="44"/>
  <c r="V9" i="21"/>
  <c r="V7" i="16"/>
  <c r="V7" i="12"/>
  <c r="V9" i="27"/>
  <c r="V11" i="36"/>
  <c r="V11" i="40"/>
  <c r="V10" i="36"/>
  <c r="X18" i="50"/>
  <c r="X18" i="30"/>
  <c r="X18" i="48"/>
  <c r="X18" i="37"/>
  <c r="X18" i="22"/>
  <c r="X18" i="32"/>
  <c r="X18" i="18"/>
  <c r="X18" i="12"/>
  <c r="X18" i="38"/>
  <c r="X18" i="36"/>
  <c r="X18" i="20"/>
  <c r="X16" i="28"/>
  <c r="X16" i="23"/>
  <c r="X38" i="22"/>
  <c r="V10" i="48"/>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E8" i="4"/>
  <c r="X5" i="28" s="1"/>
  <c r="D23" i="4"/>
  <c r="D33" i="4"/>
  <c r="V30" i="52" s="1"/>
  <c r="E17" i="4"/>
  <c r="D22" i="4"/>
  <c r="V30" i="30"/>
  <c r="V6" i="12"/>
  <c r="V6" i="15"/>
  <c r="V6" i="21"/>
  <c r="V6" i="22"/>
  <c r="V6" i="35"/>
  <c r="V6" i="29"/>
  <c r="X20" i="33"/>
  <c r="X20" i="12"/>
  <c r="X20" i="51"/>
  <c r="X20" i="41"/>
  <c r="X20" i="28"/>
  <c r="X20" i="29"/>
  <c r="X20" i="50"/>
  <c r="X5" i="24"/>
  <c r="V20" i="41"/>
  <c r="V20" i="49"/>
  <c r="V20" i="15"/>
  <c r="V20" i="21"/>
  <c r="V20" i="27"/>
  <c r="V20" i="44"/>
  <c r="V14" i="36"/>
  <c r="X19" i="52"/>
  <c r="X19" i="43"/>
  <c r="V7" i="28"/>
  <c r="V7" i="48"/>
  <c r="X18" i="42"/>
  <c r="X18" i="24"/>
  <c r="V13" i="13"/>
  <c r="V13" i="52"/>
  <c r="V13" i="1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F5" i="42"/>
  <c r="G5" i="42" s="1"/>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G27" i="36" s="1"/>
  <c r="F27" i="37"/>
  <c r="F27" i="38"/>
  <c r="F27" i="39"/>
  <c r="F27" i="40"/>
  <c r="G27" i="40" s="1"/>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G27" i="27" s="1"/>
  <c r="F27" i="28"/>
  <c r="G27" i="28" s="1"/>
  <c r="F27" i="29"/>
  <c r="F11" i="43"/>
  <c r="AN46" i="4"/>
  <c r="H46" i="4" s="1"/>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F29" i="23"/>
  <c r="G29" i="23"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23" i="23"/>
  <c r="J35" i="19"/>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P13" i="37"/>
  <c r="F13" i="14"/>
  <c r="F13" i="33"/>
  <c r="G13" i="33" s="1"/>
  <c r="P13" i="19"/>
  <c r="F13" i="41"/>
  <c r="G13" i="41" s="1"/>
  <c r="F13" i="13"/>
  <c r="F36" i="15"/>
  <c r="P36" i="52"/>
  <c r="P36" i="49"/>
  <c r="P36" i="23"/>
  <c r="F36" i="18"/>
  <c r="G36" i="18" s="1"/>
  <c r="P36" i="25"/>
  <c r="F36" i="44"/>
  <c r="G36" i="44" s="1"/>
  <c r="F36" i="42"/>
  <c r="P36" i="40"/>
  <c r="P36" i="20"/>
  <c r="F36" i="31"/>
  <c r="F36" i="28"/>
  <c r="P36" i="37"/>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23"/>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34" i="30"/>
  <c r="P34" i="27"/>
  <c r="X20" i="36"/>
  <c r="X20" i="19"/>
  <c r="X20" i="21"/>
  <c r="X20" i="43"/>
  <c r="X20" i="23"/>
  <c r="X20" i="25"/>
  <c r="X20" i="31"/>
  <c r="X20" i="37"/>
  <c r="X20" i="52"/>
  <c r="X20" i="30"/>
  <c r="X20" i="49"/>
  <c r="X20" i="34"/>
  <c r="X20" i="40"/>
  <c r="X20" i="17"/>
  <c r="X20" i="48"/>
  <c r="X20" i="42"/>
  <c r="X20" i="35"/>
  <c r="X20" i="38"/>
  <c r="X20" i="20"/>
  <c r="X20" i="16"/>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39"/>
  <c r="X20" i="32"/>
  <c r="X20" i="26"/>
  <c r="X20" i="22"/>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4"/>
  <c r="N42" i="17"/>
  <c r="V6" i="34"/>
  <c r="V6" i="25"/>
  <c r="V30" i="42"/>
  <c r="V37" i="18"/>
  <c r="V37" i="29"/>
  <c r="V37" i="20"/>
  <c r="V36" i="16"/>
  <c r="V10" i="49"/>
  <c r="V10" i="14"/>
  <c r="V10" i="41"/>
  <c r="V10" i="35"/>
  <c r="V10" i="15"/>
  <c r="V10" i="17"/>
  <c r="V10" i="42"/>
  <c r="V10" i="34"/>
  <c r="V10" i="19"/>
  <c r="V10" i="52"/>
  <c r="V10" i="8"/>
  <c r="V10" i="25"/>
  <c r="V10" i="20"/>
  <c r="V10" i="21"/>
  <c r="V10" i="12"/>
  <c r="V10" i="26"/>
  <c r="V10" i="27"/>
  <c r="V10" i="31"/>
  <c r="V10" i="13"/>
  <c r="F28" i="43"/>
  <c r="P10" i="19"/>
  <c r="X24" i="38"/>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E42" i="50"/>
  <c r="P12" i="50"/>
  <c r="P12" i="52"/>
  <c r="F12" i="48"/>
  <c r="F12" i="50"/>
  <c r="F12" i="49"/>
  <c r="P12" i="51"/>
  <c r="E19" i="43"/>
  <c r="E15" i="43"/>
  <c r="E24" i="43"/>
  <c r="E27" i="43"/>
  <c r="E33" i="43"/>
  <c r="E38" i="43"/>
  <c r="E34" i="43"/>
  <c r="E37" i="43"/>
  <c r="E39" i="43"/>
  <c r="E23" i="43"/>
  <c r="E26" i="43"/>
  <c r="E10" i="43"/>
  <c r="E35" i="43"/>
  <c r="E17" i="43"/>
  <c r="E9" i="38"/>
  <c r="E13" i="38"/>
  <c r="E16" i="38"/>
  <c r="E34" i="38"/>
  <c r="E37" i="38"/>
  <c r="E18" i="38"/>
  <c r="E11" i="34"/>
  <c r="E20" i="29"/>
  <c r="E24" i="29"/>
  <c r="E33" i="18"/>
  <c r="G33" i="18" s="1"/>
  <c r="E25" i="18"/>
  <c r="E7" i="18"/>
  <c r="E24" i="12"/>
  <c r="E27" i="12"/>
  <c r="E34" i="12"/>
  <c r="E37" i="12"/>
  <c r="E26" i="12"/>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G40" i="30" s="1"/>
  <c r="P40" i="52"/>
  <c r="P11" i="49"/>
  <c r="E20" i="35"/>
  <c r="E27" i="35"/>
  <c r="G27" i="35" s="1"/>
  <c r="E12" i="25"/>
  <c r="G12" i="25" s="1"/>
  <c r="E33" i="25"/>
  <c r="E25" i="25"/>
  <c r="E13" i="25"/>
  <c r="E37" i="25"/>
  <c r="E32" i="25"/>
  <c r="E23" i="25"/>
  <c r="E7" i="25"/>
  <c r="E10" i="25"/>
  <c r="E24" i="20"/>
  <c r="E29" i="16"/>
  <c r="E17" i="16"/>
  <c r="E18" i="16"/>
  <c r="E25" i="16"/>
  <c r="E6" i="16"/>
  <c r="E14" i="16"/>
  <c r="E9" i="40"/>
  <c r="J42" i="30"/>
  <c r="J42" i="8"/>
  <c r="E10" i="49"/>
  <c r="E18" i="49"/>
  <c r="E26" i="49"/>
  <c r="E34" i="49"/>
  <c r="E42" i="49"/>
  <c r="E8" i="49"/>
  <c r="E20" i="49"/>
  <c r="E30" i="49"/>
  <c r="E40" i="49"/>
  <c r="E31" i="49"/>
  <c r="E32" i="49"/>
  <c r="E16" i="49"/>
  <c r="E39" i="48"/>
  <c r="E23" i="48"/>
  <c r="AI25" i="4"/>
  <c r="G25" i="4" s="1"/>
  <c r="AI17" i="4"/>
  <c r="G17" i="4" s="1"/>
  <c r="J14" i="35" s="1"/>
  <c r="AI37" i="4"/>
  <c r="G37" i="4" s="1"/>
  <c r="J31" i="20"/>
  <c r="AI29" i="4"/>
  <c r="G29" i="4" s="1"/>
  <c r="J26" i="33" s="1"/>
  <c r="AH16" i="4"/>
  <c r="F16" i="4" s="1"/>
  <c r="AI21" i="4"/>
  <c r="G21" i="4" s="1"/>
  <c r="AI44" i="4"/>
  <c r="G44" i="4" s="1"/>
  <c r="J41" i="34" s="1"/>
  <c r="AI27" i="4"/>
  <c r="G27" i="4" s="1"/>
  <c r="J24" i="51" s="1"/>
  <c r="AI13" i="4"/>
  <c r="G13" i="4" s="1"/>
  <c r="J10" i="21" s="1"/>
  <c r="AH38" i="4"/>
  <c r="F38" i="4" s="1"/>
  <c r="T37" i="12"/>
  <c r="T37" i="50"/>
  <c r="AI46" i="4"/>
  <c r="G46" i="4" s="1"/>
  <c r="J43" i="19" s="1"/>
  <c r="AH46" i="4"/>
  <c r="F46" i="4" s="1"/>
  <c r="T43" i="16" s="1"/>
  <c r="J37" i="41"/>
  <c r="J37" i="33"/>
  <c r="J37" i="24"/>
  <c r="T11" i="14"/>
  <c r="J24" i="25"/>
  <c r="J24" i="20"/>
  <c r="J24" i="22"/>
  <c r="J39" i="12"/>
  <c r="T28" i="40"/>
  <c r="T28" i="38"/>
  <c r="T28" i="23"/>
  <c r="T28" i="34"/>
  <c r="T28" i="19"/>
  <c r="T43" i="15"/>
  <c r="T43" i="22"/>
  <c r="T43" i="29"/>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24"/>
  <c r="J14" i="12"/>
  <c r="J41" i="49" l="1"/>
  <c r="J35" i="36"/>
  <c r="J41" i="44"/>
  <c r="J35" i="28"/>
  <c r="J41" i="41"/>
  <c r="J35" i="38"/>
  <c r="J35" i="15"/>
  <c r="J41" i="31"/>
  <c r="J35" i="37"/>
  <c r="J35" i="12"/>
  <c r="J35" i="40"/>
  <c r="J35" i="41"/>
  <c r="J35" i="52"/>
  <c r="J35" i="42"/>
  <c r="J35" i="29"/>
  <c r="J35" i="31"/>
  <c r="J35" i="27"/>
  <c r="V37" i="49"/>
  <c r="V37" i="16"/>
  <c r="V37" i="27"/>
  <c r="V37" i="8"/>
  <c r="V37" i="38"/>
  <c r="V37" i="50"/>
  <c r="V37" i="30"/>
  <c r="V37" i="44"/>
  <c r="V37" i="35"/>
  <c r="V33" i="26"/>
  <c r="V37" i="43"/>
  <c r="V37" i="41"/>
  <c r="V37" i="33"/>
  <c r="V33" i="19"/>
  <c r="V37" i="37"/>
  <c r="V37" i="26"/>
  <c r="V37" i="23"/>
  <c r="V33" i="32"/>
  <c r="V37" i="42"/>
  <c r="V37" i="19"/>
  <c r="V37" i="39"/>
  <c r="V37" i="22"/>
  <c r="V37" i="36"/>
  <c r="V37" i="15"/>
  <c r="V37" i="31"/>
  <c r="V37" i="13"/>
  <c r="V37" i="14"/>
  <c r="V39" i="34"/>
  <c r="V39" i="32"/>
  <c r="V39" i="17"/>
  <c r="V39" i="13"/>
  <c r="V39" i="42"/>
  <c r="V39" i="15"/>
  <c r="V39" i="43"/>
  <c r="V39" i="24"/>
  <c r="V39" i="28"/>
  <c r="V39" i="29"/>
  <c r="V39" i="35"/>
  <c r="V39" i="22"/>
  <c r="V39" i="27"/>
  <c r="V39" i="20"/>
  <c r="V39" i="36"/>
  <c r="V39" i="40"/>
  <c r="V39" i="25"/>
  <c r="V39" i="44"/>
  <c r="V39" i="33"/>
  <c r="V39" i="50"/>
  <c r="V39" i="38"/>
  <c r="V39" i="8"/>
  <c r="V39" i="30"/>
  <c r="V39" i="12"/>
  <c r="V39" i="39"/>
  <c r="V39" i="51"/>
  <c r="V39" i="37"/>
  <c r="V39" i="49"/>
  <c r="V39" i="19"/>
  <c r="V39" i="52"/>
  <c r="V39" i="23"/>
  <c r="V39" i="16"/>
  <c r="V39" i="48"/>
  <c r="V39" i="31"/>
  <c r="V23" i="13"/>
  <c r="V23" i="24"/>
  <c r="V23" i="39"/>
  <c r="V23" i="17"/>
  <c r="V23" i="19"/>
  <c r="V23" i="30"/>
  <c r="V23" i="49"/>
  <c r="V23" i="31"/>
  <c r="V23" i="35"/>
  <c r="V23" i="8"/>
  <c r="V23" i="38"/>
  <c r="V23" i="44"/>
  <c r="V23" i="23"/>
  <c r="V23" i="18"/>
  <c r="V23" i="29"/>
  <c r="V23" i="27"/>
  <c r="N8" i="15"/>
  <c r="N8" i="41"/>
  <c r="N8" i="31"/>
  <c r="N8" i="42"/>
  <c r="N8" i="12"/>
  <c r="N8" i="17"/>
  <c r="N8" i="44"/>
  <c r="N8" i="39"/>
  <c r="N8" i="40"/>
  <c r="N8" i="37"/>
  <c r="N8" i="20"/>
  <c r="N8" i="18"/>
  <c r="N8" i="43"/>
  <c r="N8" i="22"/>
  <c r="N8" i="19"/>
  <c r="N8" i="27"/>
  <c r="N8" i="26"/>
  <c r="N8" i="32"/>
  <c r="N8" i="21"/>
  <c r="N8" i="30"/>
  <c r="N8" i="24"/>
  <c r="N8" i="34"/>
  <c r="N8" i="51"/>
  <c r="N8" i="23"/>
  <c r="N8" i="33"/>
  <c r="N8" i="28"/>
  <c r="N8" i="16"/>
  <c r="N8" i="13"/>
  <c r="N8" i="14"/>
  <c r="N8" i="25"/>
  <c r="N8" i="38"/>
  <c r="N8" i="29"/>
  <c r="N8" i="36"/>
  <c r="N8" i="50"/>
  <c r="N8" i="35"/>
  <c r="N8" i="8"/>
  <c r="T43" i="41"/>
  <c r="T43" i="14"/>
  <c r="T43" i="40"/>
  <c r="T43" i="34"/>
  <c r="V30" i="25"/>
  <c r="V30" i="51"/>
  <c r="V33" i="16"/>
  <c r="V33" i="48"/>
  <c r="V33" i="28"/>
  <c r="V33" i="29"/>
  <c r="P29" i="39"/>
  <c r="F29" i="8"/>
  <c r="G29" i="8" s="1"/>
  <c r="F15" i="33"/>
  <c r="G15" i="33" s="1"/>
  <c r="F29" i="17"/>
  <c r="G29" i="17" s="1"/>
  <c r="P32" i="32"/>
  <c r="P5" i="39"/>
  <c r="V30" i="39"/>
  <c r="F10" i="52"/>
  <c r="AN19" i="4"/>
  <c r="H19" i="4" s="1"/>
  <c r="T43" i="18"/>
  <c r="T43" i="32"/>
  <c r="T43" i="35"/>
  <c r="T43" i="33"/>
  <c r="T43" i="31"/>
  <c r="G40" i="50"/>
  <c r="V30" i="12"/>
  <c r="X37" i="38"/>
  <c r="V33" i="30"/>
  <c r="V33" i="49"/>
  <c r="V33" i="51"/>
  <c r="V33" i="21"/>
  <c r="F15" i="22"/>
  <c r="F29" i="15"/>
  <c r="P29" i="33"/>
  <c r="P32" i="39"/>
  <c r="P29" i="34"/>
  <c r="P19" i="15"/>
  <c r="V30" i="24"/>
  <c r="V29" i="37"/>
  <c r="T43" i="49"/>
  <c r="T43" i="12"/>
  <c r="T43" i="19"/>
  <c r="T43" i="36"/>
  <c r="T43" i="38"/>
  <c r="V30" i="28"/>
  <c r="X25" i="8"/>
  <c r="V33" i="33"/>
  <c r="V33" i="25"/>
  <c r="V33" i="18"/>
  <c r="V33" i="43"/>
  <c r="P29" i="20"/>
  <c r="P29" i="8"/>
  <c r="F32" i="13"/>
  <c r="P29" i="52"/>
  <c r="V30" i="49"/>
  <c r="V33" i="37"/>
  <c r="T43" i="8"/>
  <c r="T43" i="52"/>
  <c r="T43" i="48"/>
  <c r="T43" i="24"/>
  <c r="T43" i="13"/>
  <c r="V30" i="50"/>
  <c r="V33" i="38"/>
  <c r="V33" i="20"/>
  <c r="V33" i="23"/>
  <c r="V33" i="52"/>
  <c r="F29" i="43"/>
  <c r="F29" i="41"/>
  <c r="F29" i="26"/>
  <c r="F10" i="41"/>
  <c r="G10" i="41" s="1"/>
  <c r="V30" i="8"/>
  <c r="T43" i="23"/>
  <c r="T43" i="25"/>
  <c r="T43" i="37"/>
  <c r="T43" i="27"/>
  <c r="T43" i="17"/>
  <c r="V29" i="31"/>
  <c r="F10" i="32"/>
  <c r="V30" i="22"/>
  <c r="X13" i="13"/>
  <c r="V30" i="32"/>
  <c r="V33" i="39"/>
  <c r="V33" i="27"/>
  <c r="V33" i="13"/>
  <c r="V33" i="34"/>
  <c r="P29" i="17"/>
  <c r="F29" i="37"/>
  <c r="F29" i="39"/>
  <c r="F10" i="43"/>
  <c r="V30" i="29"/>
  <c r="V34" i="14"/>
  <c r="T43" i="28"/>
  <c r="T43" i="39"/>
  <c r="T43" i="42"/>
  <c r="T43" i="43"/>
  <c r="T43" i="30"/>
  <c r="P5" i="19"/>
  <c r="F10" i="29"/>
  <c r="V30" i="38"/>
  <c r="X9" i="36"/>
  <c r="V30" i="26"/>
  <c r="V33" i="24"/>
  <c r="V33" i="17"/>
  <c r="V33" i="50"/>
  <c r="V33" i="22"/>
  <c r="P29" i="44"/>
  <c r="F29" i="30"/>
  <c r="G29" i="30" s="1"/>
  <c r="P29" i="29"/>
  <c r="P10" i="15"/>
  <c r="V33" i="15"/>
  <c r="T43" i="21"/>
  <c r="T43" i="26"/>
  <c r="T43" i="20"/>
  <c r="T43" i="50"/>
  <c r="F5" i="18"/>
  <c r="P10" i="41"/>
  <c r="V30" i="37"/>
  <c r="V33" i="40"/>
  <c r="V33" i="44"/>
  <c r="V33" i="8"/>
  <c r="V33" i="12"/>
  <c r="V33" i="14"/>
  <c r="P29" i="50"/>
  <c r="F29" i="27"/>
  <c r="P29" i="49"/>
  <c r="P5" i="27"/>
  <c r="V30" i="41"/>
  <c r="V33" i="31"/>
  <c r="G12" i="33"/>
  <c r="G12" i="44"/>
  <c r="G10" i="52"/>
  <c r="E26" i="42"/>
  <c r="E27" i="34"/>
  <c r="G27" i="34" s="1"/>
  <c r="AN15" i="4"/>
  <c r="H15" i="4" s="1"/>
  <c r="G10" i="49"/>
  <c r="J37" i="21"/>
  <c r="P10" i="23"/>
  <c r="X13" i="38"/>
  <c r="F10" i="15"/>
  <c r="G10" i="15" s="1"/>
  <c r="F5" i="36"/>
  <c r="J14" i="38"/>
  <c r="T8" i="19"/>
  <c r="J24" i="49"/>
  <c r="T39" i="39"/>
  <c r="J37" i="44"/>
  <c r="J37" i="27"/>
  <c r="J37" i="26"/>
  <c r="V29" i="36"/>
  <c r="V29" i="49"/>
  <c r="P5" i="49"/>
  <c r="P5" i="17"/>
  <c r="N20" i="41"/>
  <c r="G13" i="38"/>
  <c r="P25" i="14"/>
  <c r="N36" i="50"/>
  <c r="X24" i="30"/>
  <c r="F10" i="36"/>
  <c r="P10" i="12"/>
  <c r="F10" i="27"/>
  <c r="V6" i="39"/>
  <c r="N42" i="21"/>
  <c r="X25" i="22"/>
  <c r="X33" i="44"/>
  <c r="P15" i="39"/>
  <c r="F32" i="27"/>
  <c r="P32" i="48"/>
  <c r="F10" i="31"/>
  <c r="F10" i="34"/>
  <c r="F5" i="43"/>
  <c r="P5" i="40"/>
  <c r="P5" i="36"/>
  <c r="F5" i="33"/>
  <c r="X41" i="27"/>
  <c r="V14" i="14"/>
  <c r="X29" i="24"/>
  <c r="V6" i="42"/>
  <c r="V6" i="14"/>
  <c r="V6" i="41"/>
  <c r="X16" i="39"/>
  <c r="X16" i="51"/>
  <c r="X16" i="34"/>
  <c r="X16" i="20"/>
  <c r="F5" i="40"/>
  <c r="X16" i="16"/>
  <c r="N20" i="17"/>
  <c r="N20" i="52"/>
  <c r="N20" i="38"/>
  <c r="N20" i="18"/>
  <c r="N20" i="20"/>
  <c r="F25" i="28"/>
  <c r="V29" i="51"/>
  <c r="J37" i="50"/>
  <c r="F5" i="26"/>
  <c r="F10" i="30"/>
  <c r="J14" i="33"/>
  <c r="J14" i="51"/>
  <c r="T8" i="16"/>
  <c r="J24" i="34"/>
  <c r="J37" i="25"/>
  <c r="J37" i="39"/>
  <c r="V29" i="27"/>
  <c r="P5" i="23"/>
  <c r="P5" i="25"/>
  <c r="P5" i="51"/>
  <c r="P25" i="48"/>
  <c r="P5" i="15"/>
  <c r="N36" i="48"/>
  <c r="X24" i="52"/>
  <c r="F10" i="33"/>
  <c r="P10" i="34"/>
  <c r="P10" i="25"/>
  <c r="V6" i="19"/>
  <c r="V6" i="37"/>
  <c r="N42" i="22"/>
  <c r="X25" i="15"/>
  <c r="X33" i="48"/>
  <c r="F15" i="13"/>
  <c r="P32" i="15"/>
  <c r="P32" i="52"/>
  <c r="P10" i="52"/>
  <c r="F10" i="26"/>
  <c r="G10" i="26" s="1"/>
  <c r="F10" i="35"/>
  <c r="F5" i="41"/>
  <c r="F5" i="37"/>
  <c r="G5" i="37" s="1"/>
  <c r="P5" i="33"/>
  <c r="P5" i="31"/>
  <c r="X41" i="40"/>
  <c r="X29" i="28"/>
  <c r="V6" i="38"/>
  <c r="V6" i="51"/>
  <c r="V6" i="27"/>
  <c r="X16" i="49"/>
  <c r="X16" i="43"/>
  <c r="X16" i="19"/>
  <c r="X16" i="41"/>
  <c r="P5" i="42"/>
  <c r="F10" i="42"/>
  <c r="N20" i="50"/>
  <c r="N20" i="32"/>
  <c r="N20" i="15"/>
  <c r="N20" i="14"/>
  <c r="P25" i="38"/>
  <c r="V29" i="43"/>
  <c r="X25" i="30"/>
  <c r="F10" i="40"/>
  <c r="J14" i="32"/>
  <c r="T8" i="44"/>
  <c r="J39" i="33"/>
  <c r="J24" i="36"/>
  <c r="J37" i="35"/>
  <c r="J37" i="23"/>
  <c r="V29" i="23"/>
  <c r="F5" i="15"/>
  <c r="G5" i="15" s="1"/>
  <c r="F5" i="19"/>
  <c r="G5" i="19" s="1"/>
  <c r="P5" i="50"/>
  <c r="P25" i="49"/>
  <c r="F5" i="16"/>
  <c r="X24" i="41"/>
  <c r="F10" i="28"/>
  <c r="G10" i="28" s="1"/>
  <c r="F10" i="50"/>
  <c r="G10" i="50" s="1"/>
  <c r="P10" i="17"/>
  <c r="V6" i="48"/>
  <c r="N42" i="37"/>
  <c r="X9" i="22"/>
  <c r="X33" i="23"/>
  <c r="P15" i="18"/>
  <c r="P25" i="50"/>
  <c r="P10" i="49"/>
  <c r="F15" i="41"/>
  <c r="F10" i="23"/>
  <c r="P10" i="28"/>
  <c r="P5" i="37"/>
  <c r="P5" i="34"/>
  <c r="F5" i="30"/>
  <c r="F5" i="28"/>
  <c r="V14" i="44"/>
  <c r="X21" i="31"/>
  <c r="V6" i="43"/>
  <c r="V6" i="8"/>
  <c r="X16" i="18"/>
  <c r="X33" i="43"/>
  <c r="X16" i="17"/>
  <c r="X16" i="22"/>
  <c r="X16" i="15"/>
  <c r="X16" i="42"/>
  <c r="F10" i="16"/>
  <c r="P10" i="38"/>
  <c r="X24" i="48"/>
  <c r="N20" i="12"/>
  <c r="N20" i="24"/>
  <c r="N20" i="43"/>
  <c r="N20" i="31"/>
  <c r="F25" i="30"/>
  <c r="V29" i="42"/>
  <c r="X24" i="20"/>
  <c r="P10" i="40"/>
  <c r="F10" i="48"/>
  <c r="P5" i="44"/>
  <c r="V14" i="12"/>
  <c r="G10" i="42"/>
  <c r="J14" i="22"/>
  <c r="T8" i="17"/>
  <c r="J39" i="30"/>
  <c r="J24" i="17"/>
  <c r="J37" i="16"/>
  <c r="J37" i="36"/>
  <c r="V29" i="17"/>
  <c r="P5" i="20"/>
  <c r="F5" i="27"/>
  <c r="P5" i="48"/>
  <c r="G33" i="43"/>
  <c r="F5" i="14"/>
  <c r="G5" i="14" s="1"/>
  <c r="X24" i="34"/>
  <c r="F10" i="22"/>
  <c r="G10" i="22" s="1"/>
  <c r="P10" i="37"/>
  <c r="F10" i="38"/>
  <c r="V6" i="13"/>
  <c r="N42" i="38"/>
  <c r="X9" i="16"/>
  <c r="X37" i="18"/>
  <c r="F15" i="25"/>
  <c r="P25" i="51"/>
  <c r="P10" i="48"/>
  <c r="F10" i="18"/>
  <c r="G10" i="18" s="1"/>
  <c r="P10" i="29"/>
  <c r="F5" i="34"/>
  <c r="P5" i="30"/>
  <c r="P5" i="29"/>
  <c r="V14" i="32"/>
  <c r="X21" i="13"/>
  <c r="V6" i="40"/>
  <c r="V6" i="49"/>
  <c r="X16" i="29"/>
  <c r="X16" i="12"/>
  <c r="X16" i="37"/>
  <c r="X16" i="25"/>
  <c r="P10" i="24"/>
  <c r="P10" i="20"/>
  <c r="X24" i="44"/>
  <c r="N20" i="36"/>
  <c r="N20" i="23"/>
  <c r="N20" i="44"/>
  <c r="N20" i="25"/>
  <c r="P25" i="36"/>
  <c r="F25" i="44"/>
  <c r="V29" i="28"/>
  <c r="J37" i="34"/>
  <c r="V29" i="14"/>
  <c r="F5" i="50"/>
  <c r="P10" i="13"/>
  <c r="X9" i="44"/>
  <c r="X37" i="32"/>
  <c r="F15" i="40"/>
  <c r="F5" i="39"/>
  <c r="X29" i="23"/>
  <c r="V29" i="20"/>
  <c r="J14" i="16"/>
  <c r="T8" i="51"/>
  <c r="J39" i="22"/>
  <c r="J24" i="28"/>
  <c r="J37" i="37"/>
  <c r="J37" i="40"/>
  <c r="V29" i="40"/>
  <c r="F5" i="24"/>
  <c r="P5" i="18"/>
  <c r="G27" i="12"/>
  <c r="F5" i="12"/>
  <c r="G5" i="12" s="1"/>
  <c r="X24" i="35"/>
  <c r="X24" i="19"/>
  <c r="F10" i="13"/>
  <c r="G10" i="13" s="1"/>
  <c r="F10" i="25"/>
  <c r="G10" i="25" s="1"/>
  <c r="P10" i="36"/>
  <c r="V6" i="28"/>
  <c r="N42" i="49"/>
  <c r="X9" i="40"/>
  <c r="X37" i="43"/>
  <c r="F15" i="38"/>
  <c r="G15" i="38" s="1"/>
  <c r="J7" i="42"/>
  <c r="F25" i="52"/>
  <c r="P10" i="51"/>
  <c r="P10" i="44"/>
  <c r="P10" i="16"/>
  <c r="F10" i="20"/>
  <c r="G10" i="20" s="1"/>
  <c r="P5" i="32"/>
  <c r="F5" i="29"/>
  <c r="P5" i="43"/>
  <c r="V14" i="43"/>
  <c r="V6" i="20"/>
  <c r="V6" i="31"/>
  <c r="X16" i="36"/>
  <c r="X16" i="40"/>
  <c r="X16" i="32"/>
  <c r="X16" i="24"/>
  <c r="X37" i="41"/>
  <c r="X16" i="52"/>
  <c r="P10" i="8"/>
  <c r="X24" i="23"/>
  <c r="N20" i="30"/>
  <c r="N20" i="21"/>
  <c r="N20" i="37"/>
  <c r="N20" i="22"/>
  <c r="F25" i="14"/>
  <c r="G25" i="14" s="1"/>
  <c r="P25" i="42"/>
  <c r="V29" i="22"/>
  <c r="J39" i="36"/>
  <c r="J37" i="19"/>
  <c r="V29" i="34"/>
  <c r="G33" i="25"/>
  <c r="P5" i="14"/>
  <c r="P5" i="8"/>
  <c r="F5" i="8"/>
  <c r="X24" i="36"/>
  <c r="F10" i="21"/>
  <c r="G10" i="21" s="1"/>
  <c r="P10" i="42"/>
  <c r="F10" i="8"/>
  <c r="G10" i="8" s="1"/>
  <c r="P10" i="27"/>
  <c r="V6" i="44"/>
  <c r="N42" i="48"/>
  <c r="X9" i="27"/>
  <c r="X37" i="31"/>
  <c r="J7" i="13"/>
  <c r="F25" i="13"/>
  <c r="F32" i="8"/>
  <c r="G32" i="8" s="1"/>
  <c r="F10" i="51"/>
  <c r="G10" i="51" s="1"/>
  <c r="P10" i="39"/>
  <c r="F10" i="12"/>
  <c r="P10" i="18"/>
  <c r="F5" i="31"/>
  <c r="P5" i="26"/>
  <c r="P5" i="41"/>
  <c r="X13" i="18"/>
  <c r="V14" i="29"/>
  <c r="V6" i="23"/>
  <c r="V6" i="33"/>
  <c r="V6" i="16"/>
  <c r="X16" i="27"/>
  <c r="X16" i="21"/>
  <c r="X16" i="26"/>
  <c r="X16" i="50"/>
  <c r="N20" i="28"/>
  <c r="N20" i="42"/>
  <c r="N20" i="33"/>
  <c r="P25" i="30"/>
  <c r="F25" i="21"/>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G5" i="18" s="1"/>
  <c r="E33" i="12"/>
  <c r="E17" i="12"/>
  <c r="E31" i="13"/>
  <c r="E15" i="13"/>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N22" i="52" s="1"/>
  <c r="E35" i="48"/>
  <c r="E19" i="48"/>
  <c r="X24" i="12"/>
  <c r="E29" i="39"/>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E27" i="21"/>
  <c r="E11" i="21"/>
  <c r="E23" i="19"/>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G28" i="34" s="1"/>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G32" i="17" s="1"/>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G43" i="51" s="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G32" i="34" s="1"/>
  <c r="F32" i="12"/>
  <c r="G32" i="12" s="1"/>
  <c r="P32" i="37"/>
  <c r="P32" i="20"/>
  <c r="P32" i="29"/>
  <c r="P32" i="30"/>
  <c r="F32" i="35"/>
  <c r="G32" i="35" s="1"/>
  <c r="P32" i="41"/>
  <c r="P32" i="40"/>
  <c r="P11" i="34"/>
  <c r="P11" i="36"/>
  <c r="P11" i="22"/>
  <c r="P11" i="18"/>
  <c r="F11" i="22"/>
  <c r="G11" i="22" s="1"/>
  <c r="F11" i="31"/>
  <c r="G11" i="31" s="1"/>
  <c r="F11" i="37"/>
  <c r="F11" i="51"/>
  <c r="G11" i="51" s="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G28" i="26" s="1"/>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G43" i="32" s="1"/>
  <c r="F43" i="12"/>
  <c r="G43" i="12" s="1"/>
  <c r="P43" i="28"/>
  <c r="F43" i="19"/>
  <c r="G43" i="19" s="1"/>
  <c r="F43" i="35"/>
  <c r="G43" i="35" s="1"/>
  <c r="P43" i="43"/>
  <c r="P43" i="30"/>
  <c r="F32" i="21"/>
  <c r="G32" i="21" s="1"/>
  <c r="P32" i="31"/>
  <c r="P32" i="13"/>
  <c r="F32" i="15"/>
  <c r="G32" i="15" s="1"/>
  <c r="P32" i="28"/>
  <c r="P32" i="21"/>
  <c r="F32" i="25"/>
  <c r="G32" i="25" s="1"/>
  <c r="P32" i="34"/>
  <c r="F34" i="41"/>
  <c r="F15" i="12"/>
  <c r="G15" i="12" s="1"/>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G5" i="35" s="1"/>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31"/>
  <c r="G12" i="31"/>
  <c r="G25" i="52"/>
  <c r="G8" i="13"/>
  <c r="G33" i="24"/>
  <c r="G5" i="8"/>
  <c r="G34" i="29"/>
  <c r="G34" i="44"/>
  <c r="G34" i="30"/>
  <c r="G13" i="20"/>
  <c r="G13" i="40"/>
  <c r="G40" i="43"/>
  <c r="G10" i="30"/>
  <c r="G27" i="39"/>
  <c r="G12" i="26"/>
  <c r="G13" i="22"/>
  <c r="G36" i="51"/>
  <c r="G33" i="40"/>
  <c r="G39" i="23"/>
  <c r="G43" i="23"/>
  <c r="G43" i="30"/>
  <c r="G12" i="28"/>
  <c r="G40" i="26"/>
  <c r="G40" i="39"/>
  <c r="G12" i="12"/>
  <c r="G19" i="17"/>
  <c r="G15" i="51"/>
  <c r="G27" i="14"/>
  <c r="G27" i="22"/>
  <c r="G10" i="31"/>
  <c r="G27" i="38"/>
  <c r="G10" i="16"/>
  <c r="G25" i="44"/>
  <c r="G40" i="19"/>
  <c r="G32" i="22"/>
  <c r="G12" i="19"/>
  <c r="G19" i="23"/>
  <c r="G33" i="20"/>
  <c r="G36" i="35"/>
  <c r="G27" i="19"/>
  <c r="G27" i="21"/>
  <c r="G10" i="35"/>
  <c r="G27" i="41"/>
  <c r="G40" i="22"/>
  <c r="G40" i="13"/>
  <c r="G29" i="42"/>
  <c r="G32" i="32"/>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G8" i="49" s="1"/>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G25" i="51" s="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2" i="35"/>
  <c r="G25" i="38"/>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N44" i="20"/>
  <c r="N44" i="12"/>
  <c r="N44" i="29"/>
  <c r="N44" i="37"/>
  <c r="N44" i="51"/>
  <c r="X14" i="28"/>
  <c r="V14" i="31"/>
  <c r="V14" i="18"/>
  <c r="V14" i="34"/>
  <c r="V14" i="20"/>
  <c r="V14" i="23"/>
  <c r="G12" i="21"/>
  <c r="E6" i="27"/>
  <c r="G27" i="8"/>
  <c r="G5" i="44"/>
  <c r="E13" i="34"/>
  <c r="G13" i="34" s="1"/>
  <c r="E10" i="34"/>
  <c r="E35" i="34"/>
  <c r="F12" i="23"/>
  <c r="G12" i="23" s="1"/>
  <c r="F12" i="13"/>
  <c r="G12" i="13" s="1"/>
  <c r="P12" i="28"/>
  <c r="F12" i="37"/>
  <c r="G12" i="37" s="1"/>
  <c r="C44" i="19"/>
  <c r="E8" i="19"/>
  <c r="G8" i="19" s="1"/>
  <c r="E33" i="19"/>
  <c r="G33" i="19" s="1"/>
  <c r="E39" i="19"/>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20"/>
  <c r="T10" i="42"/>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36"/>
  <c r="J33" i="34"/>
  <c r="J33" i="38"/>
  <c r="J33" i="39"/>
  <c r="J33" i="33"/>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E13" i="43"/>
  <c r="G13" i="43" s="1"/>
  <c r="E25" i="43"/>
  <c r="E32" i="43"/>
  <c r="G32" i="43" s="1"/>
  <c r="E22" i="43"/>
  <c r="E36" i="43"/>
  <c r="G36" i="43" s="1"/>
  <c r="E8" i="43"/>
  <c r="E36" i="38"/>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27"/>
  <c r="T7" i="12"/>
  <c r="T7" i="50"/>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16" i="49"/>
  <c r="N16" i="52"/>
  <c r="N16" i="48"/>
  <c r="N16" i="13"/>
  <c r="N10" i="50"/>
  <c r="N10" i="8"/>
  <c r="N10" i="48"/>
  <c r="N10" i="51"/>
  <c r="N8" i="49"/>
  <c r="N8" i="48"/>
  <c r="N8" i="52"/>
  <c r="E41" i="40"/>
  <c r="E36" i="36"/>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E35" i="49"/>
  <c r="E27" i="49"/>
  <c r="G27" i="49" s="1"/>
  <c r="E13" i="49"/>
  <c r="E9" i="49"/>
  <c r="E36" i="49"/>
  <c r="G36" i="49" s="1"/>
  <c r="E24" i="49"/>
  <c r="E14" i="49"/>
  <c r="G14" i="49" s="1"/>
  <c r="E6" i="49"/>
  <c r="E41" i="48"/>
  <c r="E29" i="48"/>
  <c r="G29" i="48" s="1"/>
  <c r="E21" i="48"/>
  <c r="E18" i="48"/>
  <c r="E17" i="48"/>
  <c r="E9" i="48"/>
  <c r="E40" i="48"/>
  <c r="E36" i="48"/>
  <c r="E30" i="48"/>
  <c r="E26" i="48"/>
  <c r="E22" i="48"/>
  <c r="E16" i="48"/>
  <c r="E12" i="48"/>
  <c r="G12" i="48" s="1"/>
  <c r="E8" i="48"/>
  <c r="E17" i="49"/>
  <c r="E25" i="49"/>
  <c r="E37" i="49"/>
  <c r="E7" i="49"/>
  <c r="E5" i="49"/>
  <c r="E41" i="49"/>
  <c r="E29" i="49"/>
  <c r="G29" i="49" s="1"/>
  <c r="E19" i="49"/>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E6" i="48"/>
  <c r="T7" i="14" l="1"/>
  <c r="T7" i="18"/>
  <c r="T7" i="35"/>
  <c r="T7" i="24"/>
  <c r="T7" i="28"/>
  <c r="T7" i="25"/>
  <c r="T7" i="43"/>
  <c r="T7" i="42"/>
  <c r="T7" i="16"/>
  <c r="T25" i="35"/>
  <c r="T7" i="39"/>
  <c r="T7" i="44"/>
  <c r="T7" i="52"/>
  <c r="T25" i="44"/>
  <c r="T7" i="49"/>
  <c r="T7" i="22"/>
  <c r="T7" i="37"/>
  <c r="T7" i="19"/>
  <c r="T7" i="32"/>
  <c r="T7" i="15"/>
  <c r="T7" i="31"/>
  <c r="T7" i="36"/>
  <c r="T7" i="20"/>
  <c r="T7" i="34"/>
  <c r="T7" i="33"/>
  <c r="T7" i="51"/>
  <c r="G8" i="48"/>
  <c r="G10" i="34"/>
  <c r="G28" i="27"/>
  <c r="P16" i="18"/>
  <c r="T27" i="33"/>
  <c r="T29" i="34"/>
  <c r="P16" i="27"/>
  <c r="T29" i="52"/>
  <c r="G28" i="36"/>
  <c r="G23" i="19"/>
  <c r="P16" i="42"/>
  <c r="T29" i="41"/>
  <c r="G5" i="41"/>
  <c r="G29" i="39"/>
  <c r="G39" i="19"/>
  <c r="N16" i="8"/>
  <c r="N16" i="51"/>
  <c r="N16" i="17"/>
  <c r="N16" i="50"/>
  <c r="N16" i="12"/>
  <c r="E44" i="50"/>
  <c r="G15" i="25"/>
  <c r="G5" i="43"/>
  <c r="G36" i="24"/>
  <c r="E44" i="39"/>
  <c r="E44" i="41"/>
  <c r="G5" i="28"/>
  <c r="P16" i="38"/>
  <c r="F16" i="17"/>
  <c r="G16" i="17" s="1"/>
  <c r="J33" i="16"/>
  <c r="J33" i="50"/>
  <c r="J33" i="41"/>
  <c r="T10" i="21"/>
  <c r="G19" i="24"/>
  <c r="G15" i="13"/>
  <c r="F16" i="36"/>
  <c r="P16" i="37"/>
  <c r="P17" i="51"/>
  <c r="J33" i="28"/>
  <c r="J33" i="43"/>
  <c r="T10" i="28"/>
  <c r="G32" i="31"/>
  <c r="G19" i="19"/>
  <c r="G15" i="23"/>
  <c r="P16" i="20"/>
  <c r="J33" i="51"/>
  <c r="J33" i="14"/>
  <c r="T10" i="39"/>
  <c r="G15" i="19"/>
  <c r="G10" i="48"/>
  <c r="P16" i="32"/>
  <c r="G36" i="48"/>
  <c r="G43" i="49"/>
  <c r="G36" i="36"/>
  <c r="F16" i="39"/>
  <c r="G16" i="39" s="1"/>
  <c r="F16" i="20"/>
  <c r="G16" i="20" s="1"/>
  <c r="N22" i="51"/>
  <c r="G10" i="44"/>
  <c r="J33" i="12"/>
  <c r="J33" i="24"/>
  <c r="T10" i="40"/>
  <c r="P16" i="51"/>
  <c r="F16" i="35"/>
  <c r="G16" i="35" s="1"/>
  <c r="F16" i="13"/>
  <c r="G16" i="13" s="1"/>
  <c r="N22" i="48"/>
  <c r="G11" i="16"/>
  <c r="G36" i="38"/>
  <c r="J33" i="17"/>
  <c r="J33" i="18"/>
  <c r="T10" i="24"/>
  <c r="J28" i="36"/>
  <c r="J33" i="29"/>
  <c r="G5" i="16"/>
  <c r="P16" i="16"/>
  <c r="F16" i="44"/>
  <c r="G16" i="44" s="1"/>
  <c r="G19" i="49"/>
  <c r="P16" i="34"/>
  <c r="F16" i="40"/>
  <c r="G16" i="40" s="1"/>
  <c r="P16" i="26"/>
  <c r="J33" i="42"/>
  <c r="J33" i="52"/>
  <c r="J33" i="27"/>
  <c r="T10" i="8"/>
  <c r="J28" i="27"/>
  <c r="G23" i="39"/>
  <c r="N12" i="33"/>
  <c r="N12" i="22"/>
  <c r="N12" i="13"/>
  <c r="N12" i="15"/>
  <c r="N12" i="14"/>
  <c r="N12" i="41"/>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G22" i="36" s="1"/>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G6" i="43" s="1"/>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G9" i="15" s="1"/>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G9" i="44" s="1"/>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E44" i="44"/>
  <c r="E44" i="38"/>
  <c r="G35" i="21"/>
  <c r="G5" i="48"/>
  <c r="E44" i="48"/>
  <c r="G5" i="49"/>
  <c r="E44" i="49"/>
  <c r="G5" i="13"/>
  <c r="E44" i="13"/>
  <c r="G7" i="16"/>
  <c r="E44" i="16"/>
  <c r="G7" i="27"/>
  <c r="E44" i="27"/>
  <c r="E44" i="30"/>
  <c r="G11" i="35"/>
  <c r="E44" i="35"/>
  <c r="E44" i="36"/>
  <c r="G41" i="40"/>
  <c r="E44" i="40"/>
  <c r="G12" i="14"/>
  <c r="E44" i="14"/>
  <c r="G22" i="18"/>
  <c r="E44" i="18"/>
  <c r="E44" i="23"/>
  <c r="G7" i="23"/>
  <c r="G44" i="20" l="1"/>
  <c r="H5" i="24" a="1"/>
  <c r="H24" i="24" s="1"/>
  <c r="I24"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38" i="8"/>
  <c r="I38" i="8" s="1"/>
  <c r="H30" i="8"/>
  <c r="I30" i="8" s="1"/>
  <c r="H23" i="8"/>
  <c r="I23" i="8" s="1"/>
  <c r="H41" i="8"/>
  <c r="I41" i="8" s="1"/>
  <c r="H25" i="8"/>
  <c r="I25" i="8" s="1"/>
  <c r="H43" i="8"/>
  <c r="I43" i="8" s="1"/>
  <c r="H21" i="8"/>
  <c r="I21" i="8" s="1"/>
  <c r="H8" i="8"/>
  <c r="I8" i="8" s="1"/>
  <c r="H32" i="8"/>
  <c r="I32" i="8" s="1"/>
  <c r="H5" i="8"/>
  <c r="H20" i="17"/>
  <c r="I20" i="17" s="1"/>
  <c r="H24" i="20"/>
  <c r="I24" i="20" s="1"/>
  <c r="H40" i="20"/>
  <c r="I40" i="20" s="1"/>
  <c r="H29" i="20"/>
  <c r="I29" i="20" s="1"/>
  <c r="H6" i="37"/>
  <c r="I6" i="37" s="1"/>
  <c r="H41" i="37"/>
  <c r="I41" i="37" s="1"/>
  <c r="H33" i="37"/>
  <c r="I33" i="37" s="1"/>
  <c r="H25" i="37"/>
  <c r="I25" i="37" s="1"/>
  <c r="H17" i="37"/>
  <c r="I17" i="37" s="1"/>
  <c r="H9" i="37"/>
  <c r="I9" i="37" s="1"/>
  <c r="H32" i="37"/>
  <c r="I32" i="37" s="1"/>
  <c r="H24" i="37"/>
  <c r="I24" i="37" s="1"/>
  <c r="H16" i="37"/>
  <c r="I16" i="37" s="1"/>
  <c r="H8" i="37"/>
  <c r="I8" i="37" s="1"/>
  <c r="H35" i="37"/>
  <c r="I35" i="37" s="1"/>
  <c r="H23" i="37"/>
  <c r="I23" i="37" s="1"/>
  <c r="H13" i="37"/>
  <c r="I13" i="37" s="1"/>
  <c r="H30" i="37"/>
  <c r="I30" i="37" s="1"/>
  <c r="H20" i="37"/>
  <c r="I20" i="37" s="1"/>
  <c r="H10" i="37"/>
  <c r="I10" i="37" s="1"/>
  <c r="H31" i="37"/>
  <c r="I31" i="37" s="1"/>
  <c r="H19" i="37"/>
  <c r="I19" i="37" s="1"/>
  <c r="H5" i="37"/>
  <c r="H28" i="37"/>
  <c r="I28" i="37" s="1"/>
  <c r="H37" i="37"/>
  <c r="I37" i="37" s="1"/>
  <c r="H15" i="37"/>
  <c r="I15" i="37" s="1"/>
  <c r="H36" i="37"/>
  <c r="I36" i="37" s="1"/>
  <c r="H18" i="37"/>
  <c r="I18" i="37" s="1"/>
  <c r="H43" i="37"/>
  <c r="I43" i="37" s="1"/>
  <c r="H27" i="37"/>
  <c r="I27" i="37" s="1"/>
  <c r="H7" i="37"/>
  <c r="I7" i="37" s="1"/>
  <c r="H11" i="37"/>
  <c r="I11" i="37" s="1"/>
  <c r="H12" i="37"/>
  <c r="I12" i="37" s="1"/>
  <c r="H29" i="37"/>
  <c r="I29" i="37" s="1"/>
  <c r="H34" i="37"/>
  <c r="I34" i="37" s="1"/>
  <c r="H39" i="37"/>
  <c r="I39" i="37" s="1"/>
  <c r="H38" i="37"/>
  <c r="I38" i="37" s="1"/>
  <c r="H21" i="37"/>
  <c r="I21" i="37" s="1"/>
  <c r="H23" i="19"/>
  <c r="I23" i="19" s="1"/>
  <c r="H15" i="19"/>
  <c r="I15" i="19" s="1"/>
  <c r="H18" i="21"/>
  <c r="I18" i="21" s="1"/>
  <c r="H22" i="21"/>
  <c r="I22" i="21" s="1"/>
  <c r="H30" i="21"/>
  <c r="I30" i="21" s="1"/>
  <c r="H34" i="21"/>
  <c r="I34" i="21" s="1"/>
  <c r="H42" i="21"/>
  <c r="I42" i="21" s="1"/>
  <c r="H8" i="21"/>
  <c r="I8" i="21" s="1"/>
  <c r="H12" i="21"/>
  <c r="I12" i="21" s="1"/>
  <c r="H20" i="21"/>
  <c r="I20" i="21" s="1"/>
  <c r="H28" i="21"/>
  <c r="I28" i="21" s="1"/>
  <c r="H7" i="21"/>
  <c r="I7" i="21" s="1"/>
  <c r="H31" i="21"/>
  <c r="I31" i="21" s="1"/>
  <c r="H39" i="21"/>
  <c r="I39" i="21" s="1"/>
  <c r="H11" i="21"/>
  <c r="I11" i="21" s="1"/>
  <c r="H19" i="21"/>
  <c r="I19" i="21" s="1"/>
  <c r="H35" i="21"/>
  <c r="I35" i="21" s="1"/>
  <c r="H43" i="21"/>
  <c r="I43" i="21" s="1"/>
  <c r="H41" i="21"/>
  <c r="I41" i="21" s="1"/>
  <c r="H37" i="21"/>
  <c r="I37" i="21" s="1"/>
  <c r="H21" i="21"/>
  <c r="I21" i="21" s="1"/>
  <c r="H17" i="21"/>
  <c r="I17" i="21" s="1"/>
  <c r="H5" i="18" a="1"/>
  <c r="H33" i="50"/>
  <c r="I33" i="50" s="1"/>
  <c r="H39" i="50"/>
  <c r="I39" i="50" s="1"/>
  <c r="H31" i="50"/>
  <c r="I31" i="50" s="1"/>
  <c r="H23" i="50"/>
  <c r="I23" i="50" s="1"/>
  <c r="H7" i="50"/>
  <c r="I7" i="50" s="1"/>
  <c r="H35" i="50"/>
  <c r="I35" i="50" s="1"/>
  <c r="H25" i="50"/>
  <c r="I25" i="50" s="1"/>
  <c r="H41" i="50"/>
  <c r="I41" i="50" s="1"/>
  <c r="H27" i="50"/>
  <c r="I27" i="50" s="1"/>
  <c r="H11" i="50"/>
  <c r="I11" i="50" s="1"/>
  <c r="H36" i="50"/>
  <c r="I36" i="50" s="1"/>
  <c r="H24" i="50"/>
  <c r="I24" i="50" s="1"/>
  <c r="H21" i="50"/>
  <c r="I21" i="50" s="1"/>
  <c r="H43" i="50"/>
  <c r="I43" i="50" s="1"/>
  <c r="H19" i="50"/>
  <c r="I19" i="50" s="1"/>
  <c r="H28" i="50"/>
  <c r="I28" i="50" s="1"/>
  <c r="H5" i="50"/>
  <c r="H20" i="29"/>
  <c r="I20" i="29" s="1"/>
  <c r="H36" i="29"/>
  <c r="I36" i="29" s="1"/>
  <c r="H30" i="29"/>
  <c r="I30" i="29" s="1"/>
  <c r="H14" i="29"/>
  <c r="I14" i="29" s="1"/>
  <c r="H34" i="29"/>
  <c r="I34" i="29" s="1"/>
  <c r="H42" i="29"/>
  <c r="I42" i="29" s="1"/>
  <c r="H10" i="29"/>
  <c r="I10" i="29" s="1"/>
  <c r="H26" i="29"/>
  <c r="I26" i="29" s="1"/>
  <c r="H6" i="29"/>
  <c r="I6" i="29" s="1"/>
  <c r="H16" i="29"/>
  <c r="I16" i="29" s="1"/>
  <c r="H38" i="29"/>
  <c r="I38" i="29" s="1"/>
  <c r="H11" i="29"/>
  <c r="I11" i="29" s="1"/>
  <c r="H13" i="29"/>
  <c r="I13" i="29" s="1"/>
  <c r="H33" i="29"/>
  <c r="I33" i="29" s="1"/>
  <c r="H29" i="29"/>
  <c r="I29" i="29" s="1"/>
  <c r="H15" i="29"/>
  <c r="I15" i="29" s="1"/>
  <c r="H39" i="29"/>
  <c r="I39" i="29" s="1"/>
  <c r="H25" i="29"/>
  <c r="I25" i="29" s="1"/>
  <c r="H9" i="29"/>
  <c r="I9" i="29" s="1"/>
  <c r="H5" i="29"/>
  <c r="H5" i="14" a="1"/>
  <c r="H26" i="32"/>
  <c r="I26" i="32" s="1"/>
  <c r="H22" i="32"/>
  <c r="I22" i="32" s="1"/>
  <c r="H5" i="32"/>
  <c r="H8" i="32"/>
  <c r="I8" i="32" s="1"/>
  <c r="H40" i="32"/>
  <c r="I40" i="32" s="1"/>
  <c r="H24" i="32"/>
  <c r="I24" i="32" s="1"/>
  <c r="H14" i="32"/>
  <c r="I14" i="32" s="1"/>
  <c r="H36" i="32"/>
  <c r="I36" i="32" s="1"/>
  <c r="H35" i="32"/>
  <c r="I35" i="32" s="1"/>
  <c r="H15" i="32"/>
  <c r="I15" i="32" s="1"/>
  <c r="H23" i="32"/>
  <c r="I23" i="32" s="1"/>
  <c r="H41" i="32"/>
  <c r="I41" i="32" s="1"/>
  <c r="H39" i="32"/>
  <c r="I39" i="32" s="1"/>
  <c r="H25" i="32"/>
  <c r="I25" i="32" s="1"/>
  <c r="H16" i="35"/>
  <c r="I16" i="35" s="1"/>
  <c r="H10" i="35"/>
  <c r="I10" i="35" s="1"/>
  <c r="H8" i="35"/>
  <c r="I8" i="35" s="1"/>
  <c r="H12" i="35"/>
  <c r="I12" i="35" s="1"/>
  <c r="H42" i="35"/>
  <c r="I42" i="35" s="1"/>
  <c r="H40" i="35"/>
  <c r="I40" i="35" s="1"/>
  <c r="H26" i="35"/>
  <c r="I26" i="35" s="1"/>
  <c r="H35" i="35"/>
  <c r="I35" i="35" s="1"/>
  <c r="H25" i="41"/>
  <c r="I25" i="41" s="1"/>
  <c r="H9" i="41"/>
  <c r="I9" i="41" s="1"/>
  <c r="H32" i="41"/>
  <c r="I32" i="41" s="1"/>
  <c r="H8" i="41"/>
  <c r="I8" i="41" s="1"/>
  <c r="H42" i="41"/>
  <c r="I42" i="41" s="1"/>
  <c r="H30" i="41"/>
  <c r="I30" i="41" s="1"/>
  <c r="H10" i="41"/>
  <c r="I10" i="41" s="1"/>
  <c r="H5" i="41"/>
  <c r="H11" i="41"/>
  <c r="I11" i="41" s="1"/>
  <c r="H36" i="41"/>
  <c r="I36" i="41" s="1"/>
  <c r="H22" i="41"/>
  <c r="I22" i="41" s="1"/>
  <c r="H34" i="41"/>
  <c r="I34" i="41" s="1"/>
  <c r="H12" i="41"/>
  <c r="I12" i="41" s="1"/>
  <c r="H26" i="41"/>
  <c r="I26" i="41" s="1"/>
  <c r="H43" i="41"/>
  <c r="I43" i="41" s="1"/>
  <c r="H6" i="33"/>
  <c r="I6" i="33" s="1"/>
  <c r="H14" i="33"/>
  <c r="I14" i="33" s="1"/>
  <c r="H25" i="39"/>
  <c r="I25" i="39" s="1"/>
  <c r="H14" i="39"/>
  <c r="I14" i="39" s="1"/>
  <c r="H38" i="39"/>
  <c r="I38" i="39" s="1"/>
  <c r="H42" i="39"/>
  <c r="I42" i="39" s="1"/>
  <c r="H40" i="42"/>
  <c r="I40" i="42" s="1"/>
  <c r="H34" i="42"/>
  <c r="I34" i="42" s="1"/>
  <c r="H29" i="42"/>
  <c r="I29" i="42" s="1"/>
  <c r="H12" i="42"/>
  <c r="I12" i="42" s="1"/>
  <c r="H30" i="42"/>
  <c r="I30" i="42" s="1"/>
  <c r="H12" i="22"/>
  <c r="I12" i="22" s="1"/>
  <c r="H5" i="22"/>
  <c r="H20" i="22"/>
  <c r="I20" i="22" s="1"/>
  <c r="H8" i="22"/>
  <c r="I8" i="22" s="1"/>
  <c r="H35" i="22"/>
  <c r="I35" i="22" s="1"/>
  <c r="H43" i="22"/>
  <c r="I43" i="22" s="1"/>
  <c r="H27" i="22"/>
  <c r="I27" i="22" s="1"/>
  <c r="H23" i="22"/>
  <c r="I23" i="22" s="1"/>
  <c r="H9" i="22"/>
  <c r="I9" i="22" s="1"/>
  <c r="H20" i="25"/>
  <c r="I20" i="25" s="1"/>
  <c r="H18" i="25"/>
  <c r="I18" i="25" s="1"/>
  <c r="H24" i="25"/>
  <c r="I24" i="25" s="1"/>
  <c r="H38" i="25"/>
  <c r="I38" i="25" s="1"/>
  <c r="H32" i="25"/>
  <c r="I32" i="25" s="1"/>
  <c r="H26" i="25"/>
  <c r="I26" i="25" s="1"/>
  <c r="H14" i="25"/>
  <c r="I14" i="25" s="1"/>
  <c r="H42" i="25"/>
  <c r="I42" i="25" s="1"/>
  <c r="H25" i="25"/>
  <c r="I25" i="25" s="1"/>
  <c r="H17" i="25"/>
  <c r="I17" i="25" s="1"/>
  <c r="H13" i="25"/>
  <c r="I13" i="25" s="1"/>
  <c r="H43" i="25"/>
  <c r="I43" i="25" s="1"/>
  <c r="H29" i="25"/>
  <c r="I29" i="25" s="1"/>
  <c r="H15" i="25"/>
  <c r="I15" i="25" s="1"/>
  <c r="H19" i="25"/>
  <c r="I19" i="25" s="1"/>
  <c r="H37" i="25"/>
  <c r="I37" i="25" s="1"/>
  <c r="H5" i="25"/>
  <c r="G44" i="27"/>
  <c r="H5" i="27" a="1"/>
  <c r="G44" i="16"/>
  <c r="H5" i="16" a="1"/>
  <c r="G44" i="13"/>
  <c r="H5" i="13" a="1"/>
  <c r="H5" i="49" a="1"/>
  <c r="G44" i="49"/>
  <c r="H5" i="48" a="1"/>
  <c r="G44" i="48"/>
  <c r="H24" i="42" l="1"/>
  <c r="I24" i="42" s="1"/>
  <c r="H33" i="39"/>
  <c r="I33" i="39" s="1"/>
  <c r="H27" i="33"/>
  <c r="I27" i="33" s="1"/>
  <c r="H12" i="19"/>
  <c r="I12" i="19" s="1"/>
  <c r="H23" i="24"/>
  <c r="I23" i="24" s="1"/>
  <c r="K23" i="24" s="1"/>
  <c r="H28" i="24"/>
  <c r="I28" i="24" s="1"/>
  <c r="K28" i="24" s="1"/>
  <c r="H32" i="24"/>
  <c r="I32" i="24" s="1"/>
  <c r="H37" i="33"/>
  <c r="I37" i="33" s="1"/>
  <c r="H18" i="19"/>
  <c r="I18" i="19" s="1"/>
  <c r="H9" i="24"/>
  <c r="I9" i="24" s="1"/>
  <c r="H14" i="24"/>
  <c r="I14" i="24" s="1"/>
  <c r="H34" i="24"/>
  <c r="I34" i="24" s="1"/>
  <c r="H9" i="33"/>
  <c r="I9" i="33" s="1"/>
  <c r="K9" i="33" s="1"/>
  <c r="H6" i="24"/>
  <c r="I6" i="24" s="1"/>
  <c r="K6" i="24" s="1"/>
  <c r="H6" i="39"/>
  <c r="I6" i="39" s="1"/>
  <c r="H15" i="30"/>
  <c r="I15" i="30" s="1"/>
  <c r="H17" i="42"/>
  <c r="I17" i="42" s="1"/>
  <c r="H8" i="33"/>
  <c r="I8" i="33" s="1"/>
  <c r="H16" i="19"/>
  <c r="I16" i="19" s="1"/>
  <c r="H33" i="24"/>
  <c r="I33" i="24" s="1"/>
  <c r="H11" i="24"/>
  <c r="I11" i="24" s="1"/>
  <c r="K11" i="24" s="1"/>
  <c r="H5" i="24"/>
  <c r="H8" i="24"/>
  <c r="I8" i="24" s="1"/>
  <c r="H37" i="51"/>
  <c r="I37" i="51" s="1"/>
  <c r="H15" i="51"/>
  <c r="I15" i="51" s="1"/>
  <c r="H7" i="24"/>
  <c r="I7" i="24" s="1"/>
  <c r="H36" i="24"/>
  <c r="I36" i="24" s="1"/>
  <c r="H30" i="24"/>
  <c r="I30" i="24" s="1"/>
  <c r="H24" i="19"/>
  <c r="I24" i="19" s="1"/>
  <c r="H17" i="24"/>
  <c r="I17" i="24" s="1"/>
  <c r="K17" i="24" s="1"/>
  <c r="H41" i="24"/>
  <c r="I41" i="24" s="1"/>
  <c r="H16" i="24"/>
  <c r="I16" i="24" s="1"/>
  <c r="H39" i="30"/>
  <c r="I39" i="30" s="1"/>
  <c r="H33" i="42"/>
  <c r="I33" i="42" s="1"/>
  <c r="H28" i="33"/>
  <c r="I28" i="33" s="1"/>
  <c r="H11" i="19"/>
  <c r="I11" i="19" s="1"/>
  <c r="H13" i="24"/>
  <c r="I13" i="24" s="1"/>
  <c r="K13" i="24" s="1"/>
  <c r="H19" i="24"/>
  <c r="I19" i="24" s="1"/>
  <c r="K19" i="24" s="1"/>
  <c r="H38" i="24"/>
  <c r="I38" i="24" s="1"/>
  <c r="H7" i="19"/>
  <c r="I7" i="19" s="1"/>
  <c r="H29" i="24"/>
  <c r="I29" i="24" s="1"/>
  <c r="H27" i="24"/>
  <c r="I27" i="24" s="1"/>
  <c r="H42" i="24"/>
  <c r="I42" i="24" s="1"/>
  <c r="H25" i="24"/>
  <c r="I25" i="24" s="1"/>
  <c r="H20" i="24"/>
  <c r="I20" i="24" s="1"/>
  <c r="K20" i="24" s="1"/>
  <c r="H40" i="24"/>
  <c r="I40" i="24" s="1"/>
  <c r="K40" i="24" s="1"/>
  <c r="H32" i="22"/>
  <c r="I32" i="22" s="1"/>
  <c r="H42" i="42"/>
  <c r="I42" i="42" s="1"/>
  <c r="H10" i="39"/>
  <c r="I10" i="39" s="1"/>
  <c r="H33" i="36"/>
  <c r="I33" i="36" s="1"/>
  <c r="H19" i="52"/>
  <c r="I19" i="52" s="1"/>
  <c r="H27" i="41"/>
  <c r="I27" i="41" s="1"/>
  <c r="H17" i="41"/>
  <c r="I17" i="41" s="1"/>
  <c r="K17" i="41" s="1"/>
  <c r="H33" i="35"/>
  <c r="I33" i="35" s="1"/>
  <c r="K33" i="35" s="1"/>
  <c r="H17" i="32"/>
  <c r="I17" i="32" s="1"/>
  <c r="H32" i="32"/>
  <c r="I32" i="32" s="1"/>
  <c r="H21" i="19"/>
  <c r="I21" i="19" s="1"/>
  <c r="H40" i="8"/>
  <c r="I40" i="8" s="1"/>
  <c r="H39" i="8"/>
  <c r="I39" i="8" s="1"/>
  <c r="H27" i="39"/>
  <c r="I27" i="39" s="1"/>
  <c r="H19" i="51"/>
  <c r="I19" i="51" s="1"/>
  <c r="K19" i="51" s="1"/>
  <c r="H41" i="39"/>
  <c r="I41" i="39" s="1"/>
  <c r="K41" i="39" s="1"/>
  <c r="H6" i="51"/>
  <c r="I6" i="51" s="1"/>
  <c r="H41" i="22"/>
  <c r="I41" i="22" s="1"/>
  <c r="H6" i="22"/>
  <c r="I6" i="22" s="1"/>
  <c r="H6" i="42"/>
  <c r="I6" i="42" s="1"/>
  <c r="H13" i="39"/>
  <c r="I13" i="39" s="1"/>
  <c r="H12" i="33"/>
  <c r="I12" i="33" s="1"/>
  <c r="H41" i="33"/>
  <c r="I41" i="33" s="1"/>
  <c r="K41" i="33" s="1"/>
  <c r="H29" i="41"/>
  <c r="I29" i="41" s="1"/>
  <c r="K29" i="41" s="1"/>
  <c r="H20" i="41"/>
  <c r="I20" i="41" s="1"/>
  <c r="H41" i="41"/>
  <c r="I41" i="41" s="1"/>
  <c r="H27" i="35"/>
  <c r="I27" i="35" s="1"/>
  <c r="H33" i="32"/>
  <c r="I33" i="32" s="1"/>
  <c r="H16" i="32"/>
  <c r="I16" i="32" s="1"/>
  <c r="H23" i="29"/>
  <c r="I23" i="29" s="1"/>
  <c r="H19" i="29"/>
  <c r="I19" i="29" s="1"/>
  <c r="H24" i="29"/>
  <c r="I24" i="29" s="1"/>
  <c r="K24" i="29" s="1"/>
  <c r="H12" i="50"/>
  <c r="I12" i="50" s="1"/>
  <c r="H20" i="50"/>
  <c r="I20" i="50" s="1"/>
  <c r="H16" i="50"/>
  <c r="I16" i="50" s="1"/>
  <c r="H27" i="21"/>
  <c r="I27" i="21" s="1"/>
  <c r="H16" i="21"/>
  <c r="I16" i="21" s="1"/>
  <c r="H32" i="19"/>
  <c r="I32" i="19" s="1"/>
  <c r="H14" i="19"/>
  <c r="I14" i="19" s="1"/>
  <c r="H21" i="24"/>
  <c r="I21" i="24" s="1"/>
  <c r="K21" i="24" s="1"/>
  <c r="H43" i="24"/>
  <c r="I43" i="24" s="1"/>
  <c r="H12" i="24"/>
  <c r="I12" i="24" s="1"/>
  <c r="H22" i="37"/>
  <c r="I22" i="37" s="1"/>
  <c r="H26" i="37"/>
  <c r="I26" i="37" s="1"/>
  <c r="H14" i="37"/>
  <c r="I14" i="37" s="1"/>
  <c r="H42" i="37"/>
  <c r="I42" i="37" s="1"/>
  <c r="H15" i="20"/>
  <c r="I15" i="20" s="1"/>
  <c r="K15" i="20" s="1"/>
  <c r="H19" i="8"/>
  <c r="I19" i="8" s="1"/>
  <c r="K19" i="8" s="1"/>
  <c r="H14" i="8"/>
  <c r="I14" i="8" s="1"/>
  <c r="H27" i="52"/>
  <c r="I27" i="52" s="1"/>
  <c r="K27" i="52" s="1"/>
  <c r="H10" i="33"/>
  <c r="I10" i="33" s="1"/>
  <c r="K10" i="33" s="1"/>
  <c r="H7" i="52"/>
  <c r="I7" i="52" s="1"/>
  <c r="H41" i="44"/>
  <c r="I41" i="44" s="1"/>
  <c r="K41" i="44" s="1"/>
  <c r="H28" i="40"/>
  <c r="I28" i="40" s="1"/>
  <c r="H42" i="40"/>
  <c r="I42" i="40" s="1"/>
  <c r="K42" i="40" s="1"/>
  <c r="H15" i="28"/>
  <c r="I15" i="28" s="1"/>
  <c r="H16" i="28"/>
  <c r="I16" i="28" s="1"/>
  <c r="H13" i="51"/>
  <c r="I13" i="51" s="1"/>
  <c r="K13" i="51" s="1"/>
  <c r="H21" i="25"/>
  <c r="I21" i="25" s="1"/>
  <c r="H27" i="25"/>
  <c r="I27" i="25" s="1"/>
  <c r="H16" i="25"/>
  <c r="I16" i="25" s="1"/>
  <c r="H11" i="22"/>
  <c r="I11" i="22" s="1"/>
  <c r="H36" i="22"/>
  <c r="I36" i="22" s="1"/>
  <c r="K36" i="22" s="1"/>
  <c r="H38" i="40"/>
  <c r="I38" i="40" s="1"/>
  <c r="K38" i="40" s="1"/>
  <c r="H21" i="40"/>
  <c r="I21" i="40" s="1"/>
  <c r="H14" i="42"/>
  <c r="I14" i="42" s="1"/>
  <c r="H23" i="42"/>
  <c r="I23" i="42" s="1"/>
  <c r="H21" i="39"/>
  <c r="I21" i="39" s="1"/>
  <c r="H43" i="39"/>
  <c r="I43" i="39" s="1"/>
  <c r="K43" i="39" s="1"/>
  <c r="H10" i="36"/>
  <c r="I10" i="36" s="1"/>
  <c r="H16" i="33"/>
  <c r="I16" i="33" s="1"/>
  <c r="K16" i="33" s="1"/>
  <c r="H29" i="33"/>
  <c r="I29" i="33" s="1"/>
  <c r="K29" i="33" s="1"/>
  <c r="H7" i="33"/>
  <c r="I7" i="33" s="1"/>
  <c r="H28" i="52"/>
  <c r="I28" i="52" s="1"/>
  <c r="H38" i="41"/>
  <c r="I38" i="41" s="1"/>
  <c r="H28" i="41"/>
  <c r="I28" i="41" s="1"/>
  <c r="H35" i="41"/>
  <c r="I35" i="41" s="1"/>
  <c r="K35" i="41" s="1"/>
  <c r="H33" i="41"/>
  <c r="I33" i="41" s="1"/>
  <c r="H28" i="35"/>
  <c r="I28" i="35" s="1"/>
  <c r="K28" i="35" s="1"/>
  <c r="H27" i="32"/>
  <c r="I27" i="32" s="1"/>
  <c r="K27" i="32" s="1"/>
  <c r="H31" i="32"/>
  <c r="I31" i="32" s="1"/>
  <c r="H6" i="32"/>
  <c r="I6" i="32" s="1"/>
  <c r="H12" i="32"/>
  <c r="I12" i="32" s="1"/>
  <c r="H37" i="29"/>
  <c r="I37" i="29" s="1"/>
  <c r="H31" i="29"/>
  <c r="I31" i="29" s="1"/>
  <c r="K31" i="29" s="1"/>
  <c r="H32" i="29"/>
  <c r="I32" i="29" s="1"/>
  <c r="H18" i="29"/>
  <c r="I18" i="29" s="1"/>
  <c r="K18" i="29" s="1"/>
  <c r="H26" i="50"/>
  <c r="I26" i="50" s="1"/>
  <c r="K26" i="50" s="1"/>
  <c r="H10" i="50"/>
  <c r="I10" i="50" s="1"/>
  <c r="H6" i="50"/>
  <c r="I6" i="50" s="1"/>
  <c r="K6" i="50" s="1"/>
  <c r="H9" i="21"/>
  <c r="I9" i="21" s="1"/>
  <c r="H15" i="21"/>
  <c r="I15" i="21" s="1"/>
  <c r="H38" i="21"/>
  <c r="I38" i="21" s="1"/>
  <c r="K38" i="21" s="1"/>
  <c r="H8" i="19"/>
  <c r="I8" i="19" s="1"/>
  <c r="H31" i="19"/>
  <c r="I31" i="19" s="1"/>
  <c r="K31" i="19" s="1"/>
  <c r="H35" i="26"/>
  <c r="I35" i="26" s="1"/>
  <c r="H38" i="26"/>
  <c r="I38" i="26" s="1"/>
  <c r="H31" i="24"/>
  <c r="I31" i="24" s="1"/>
  <c r="H39" i="24"/>
  <c r="I39" i="24" s="1"/>
  <c r="H35" i="24"/>
  <c r="I35" i="24" s="1"/>
  <c r="H18" i="24"/>
  <c r="I18" i="24" s="1"/>
  <c r="K18" i="24" s="1"/>
  <c r="H10" i="24"/>
  <c r="I10" i="24" s="1"/>
  <c r="H7" i="28"/>
  <c r="I7" i="28" s="1"/>
  <c r="K7" i="28" s="1"/>
  <c r="H28" i="28"/>
  <c r="I28" i="28" s="1"/>
  <c r="K28" i="28" s="1"/>
  <c r="H43" i="20"/>
  <c r="I43" i="20" s="1"/>
  <c r="H36" i="20"/>
  <c r="I36" i="20" s="1"/>
  <c r="H24" i="8"/>
  <c r="I24" i="8" s="1"/>
  <c r="H17" i="8"/>
  <c r="I17" i="8" s="1"/>
  <c r="H20" i="8"/>
  <c r="I20" i="8" s="1"/>
  <c r="K20" i="8" s="1"/>
  <c r="H27" i="40"/>
  <c r="I27" i="40" s="1"/>
  <c r="K27" i="40" s="1"/>
  <c r="H26" i="40"/>
  <c r="I26" i="40" s="1"/>
  <c r="K26" i="40" s="1"/>
  <c r="H32" i="26"/>
  <c r="I32" i="26" s="1"/>
  <c r="K32" i="26" s="1"/>
  <c r="H43" i="28"/>
  <c r="I43" i="28" s="1"/>
  <c r="H26" i="51"/>
  <c r="I26" i="51" s="1"/>
  <c r="K26" i="51" s="1"/>
  <c r="H33" i="40"/>
  <c r="I33" i="40" s="1"/>
  <c r="H15" i="33"/>
  <c r="I15" i="33" s="1"/>
  <c r="H29" i="51"/>
  <c r="I29" i="51" s="1"/>
  <c r="K29" i="51" s="1"/>
  <c r="H41" i="40"/>
  <c r="I41" i="40" s="1"/>
  <c r="H43" i="40"/>
  <c r="I43" i="40" s="1"/>
  <c r="K43" i="40" s="1"/>
  <c r="H28" i="42"/>
  <c r="I28" i="42" s="1"/>
  <c r="K28" i="42" s="1"/>
  <c r="H37" i="39"/>
  <c r="I37" i="39" s="1"/>
  <c r="H26" i="39"/>
  <c r="I26" i="39" s="1"/>
  <c r="K26" i="39" s="1"/>
  <c r="H32" i="33"/>
  <c r="I32" i="33" s="1"/>
  <c r="H33" i="33"/>
  <c r="I33" i="33" s="1"/>
  <c r="H11" i="33"/>
  <c r="I11" i="33" s="1"/>
  <c r="K11" i="33" s="1"/>
  <c r="H41" i="52"/>
  <c r="I41" i="52" s="1"/>
  <c r="H21" i="41"/>
  <c r="I21" i="41" s="1"/>
  <c r="H19" i="41"/>
  <c r="I19" i="41" s="1"/>
  <c r="K19" i="41" s="1"/>
  <c r="H16" i="41"/>
  <c r="I16" i="41" s="1"/>
  <c r="H7" i="32"/>
  <c r="I7" i="32" s="1"/>
  <c r="H21" i="32"/>
  <c r="I21" i="32" s="1"/>
  <c r="H20" i="32"/>
  <c r="I20" i="32" s="1"/>
  <c r="H18" i="32"/>
  <c r="I18" i="32" s="1"/>
  <c r="K18" i="32" s="1"/>
  <c r="H35" i="19"/>
  <c r="I35" i="19" s="1"/>
  <c r="K35" i="19" s="1"/>
  <c r="H22" i="19"/>
  <c r="I22" i="19" s="1"/>
  <c r="K22" i="19" s="1"/>
  <c r="H6" i="26"/>
  <c r="I6" i="26" s="1"/>
  <c r="H25" i="28"/>
  <c r="I25" i="28" s="1"/>
  <c r="H12" i="28"/>
  <c r="I12" i="28" s="1"/>
  <c r="H27" i="20"/>
  <c r="I27" i="20" s="1"/>
  <c r="H12" i="20"/>
  <c r="I12" i="20" s="1"/>
  <c r="H20" i="44"/>
  <c r="I20" i="44" s="1"/>
  <c r="K20" i="44" s="1"/>
  <c r="H33" i="26"/>
  <c r="I33" i="26" s="1"/>
  <c r="H16" i="26"/>
  <c r="I16" i="26" s="1"/>
  <c r="K16" i="26" s="1"/>
  <c r="H18" i="28"/>
  <c r="I18" i="28" s="1"/>
  <c r="H24" i="28"/>
  <c r="I24" i="28" s="1"/>
  <c r="H5" i="40"/>
  <c r="I5" i="40" s="1"/>
  <c r="H42" i="33"/>
  <c r="I42" i="33" s="1"/>
  <c r="H21" i="33"/>
  <c r="I21" i="33" s="1"/>
  <c r="H15" i="26"/>
  <c r="I15" i="26" s="1"/>
  <c r="K15" i="26" s="1"/>
  <c r="H18" i="26"/>
  <c r="I18" i="26" s="1"/>
  <c r="K18" i="26" s="1"/>
  <c r="H11" i="28"/>
  <c r="I11" i="28" s="1"/>
  <c r="K11" i="28" s="1"/>
  <c r="H34" i="28"/>
  <c r="I34" i="28" s="1"/>
  <c r="K34" i="28" s="1"/>
  <c r="H13" i="20"/>
  <c r="I13" i="20" s="1"/>
  <c r="H28" i="20"/>
  <c r="I28" i="20" s="1"/>
  <c r="H22" i="42"/>
  <c r="I22" i="42" s="1"/>
  <c r="K22" i="42" s="1"/>
  <c r="H24" i="33"/>
  <c r="I24" i="33" s="1"/>
  <c r="H6" i="41"/>
  <c r="I6" i="41" s="1"/>
  <c r="K6" i="41" s="1"/>
  <c r="H19" i="26"/>
  <c r="I19" i="26" s="1"/>
  <c r="H40" i="51"/>
  <c r="I40" i="51" s="1"/>
  <c r="K40" i="51" s="1"/>
  <c r="H11" i="25"/>
  <c r="I11" i="25" s="1"/>
  <c r="K11" i="25" s="1"/>
  <c r="H22" i="25"/>
  <c r="I22" i="25" s="1"/>
  <c r="H30" i="25"/>
  <c r="I30" i="25" s="1"/>
  <c r="H7" i="22"/>
  <c r="I7" i="22" s="1"/>
  <c r="H28" i="22"/>
  <c r="I28" i="22" s="1"/>
  <c r="H30" i="40"/>
  <c r="I30" i="40" s="1"/>
  <c r="K30" i="40" s="1"/>
  <c r="H14" i="40"/>
  <c r="I14" i="40" s="1"/>
  <c r="H36" i="42"/>
  <c r="I36" i="42" s="1"/>
  <c r="K36" i="42" s="1"/>
  <c r="H8" i="42"/>
  <c r="I8" i="42" s="1"/>
  <c r="K8" i="42" s="1"/>
  <c r="H30" i="39"/>
  <c r="I30" i="39" s="1"/>
  <c r="H17" i="39"/>
  <c r="I17" i="39" s="1"/>
  <c r="K17" i="39" s="1"/>
  <c r="H34" i="33"/>
  <c r="I34" i="33" s="1"/>
  <c r="H20" i="33"/>
  <c r="I20" i="33" s="1"/>
  <c r="H13" i="33"/>
  <c r="I13" i="33" s="1"/>
  <c r="K13" i="33" s="1"/>
  <c r="H19" i="33"/>
  <c r="I19" i="33" s="1"/>
  <c r="H11" i="52"/>
  <c r="I11" i="52" s="1"/>
  <c r="K11" i="52" s="1"/>
  <c r="H18" i="41"/>
  <c r="I18" i="41" s="1"/>
  <c r="K18" i="41" s="1"/>
  <c r="H31" i="41"/>
  <c r="I31" i="41" s="1"/>
  <c r="H24" i="41"/>
  <c r="I24" i="41" s="1"/>
  <c r="H43" i="32"/>
  <c r="I43" i="32" s="1"/>
  <c r="H29" i="32"/>
  <c r="I29" i="32" s="1"/>
  <c r="H30" i="32"/>
  <c r="I30" i="32" s="1"/>
  <c r="K30" i="32" s="1"/>
  <c r="H10" i="32"/>
  <c r="I10" i="32" s="1"/>
  <c r="K10" i="32" s="1"/>
  <c r="H41" i="29"/>
  <c r="I41" i="29" s="1"/>
  <c r="K41" i="29" s="1"/>
  <c r="H27" i="29"/>
  <c r="I27" i="29" s="1"/>
  <c r="K27" i="29" s="1"/>
  <c r="H22" i="29"/>
  <c r="I22" i="29" s="1"/>
  <c r="H12" i="29"/>
  <c r="I12" i="29" s="1"/>
  <c r="H17" i="19"/>
  <c r="I17" i="19" s="1"/>
  <c r="H38" i="19"/>
  <c r="I38" i="19" s="1"/>
  <c r="H37" i="26"/>
  <c r="I37" i="26" s="1"/>
  <c r="K37" i="26" s="1"/>
  <c r="H40" i="26"/>
  <c r="I40" i="26" s="1"/>
  <c r="H15" i="24"/>
  <c r="I15" i="24" s="1"/>
  <c r="K15" i="24" s="1"/>
  <c r="H37" i="24"/>
  <c r="I37" i="24" s="1"/>
  <c r="K37" i="24" s="1"/>
  <c r="H22" i="24"/>
  <c r="I22" i="24" s="1"/>
  <c r="H26" i="24"/>
  <c r="I26" i="24" s="1"/>
  <c r="H39" i="28"/>
  <c r="I39" i="28" s="1"/>
  <c r="K39" i="28" s="1"/>
  <c r="H22" i="28"/>
  <c r="I22" i="28" s="1"/>
  <c r="H41" i="20"/>
  <c r="I41" i="20" s="1"/>
  <c r="K41" i="20" s="1"/>
  <c r="H34" i="17"/>
  <c r="I34" i="17" s="1"/>
  <c r="H29" i="8"/>
  <c r="I29" i="8" s="1"/>
  <c r="K29" i="8" s="1"/>
  <c r="H42" i="8"/>
  <c r="I42" i="8" s="1"/>
  <c r="H16" i="44"/>
  <c r="I16" i="44" s="1"/>
  <c r="K16" i="44" s="1"/>
  <c r="H6" i="40"/>
  <c r="I6" i="40" s="1"/>
  <c r="H23" i="40"/>
  <c r="I23" i="40" s="1"/>
  <c r="K23" i="40" s="1"/>
  <c r="H36" i="33"/>
  <c r="I36" i="33" s="1"/>
  <c r="H38" i="33"/>
  <c r="I38" i="33" s="1"/>
  <c r="K38" i="33" s="1"/>
  <c r="H23" i="33"/>
  <c r="I23" i="33" s="1"/>
  <c r="H35" i="33"/>
  <c r="I35" i="33" s="1"/>
  <c r="K35" i="33" s="1"/>
  <c r="H17" i="26"/>
  <c r="I17" i="26" s="1"/>
  <c r="K17" i="26" s="1"/>
  <c r="H24" i="26"/>
  <c r="I24" i="26" s="1"/>
  <c r="H27" i="28"/>
  <c r="I27" i="28" s="1"/>
  <c r="H5" i="28"/>
  <c r="I5" i="28" s="1"/>
  <c r="H14" i="20"/>
  <c r="I14" i="20" s="1"/>
  <c r="H41" i="26"/>
  <c r="I41" i="26" s="1"/>
  <c r="H36" i="28"/>
  <c r="I36" i="28" s="1"/>
  <c r="H10" i="40"/>
  <c r="I10" i="40" s="1"/>
  <c r="K10" i="40" s="1"/>
  <c r="H25" i="26"/>
  <c r="I25" i="26" s="1"/>
  <c r="K25" i="26" s="1"/>
  <c r="H35" i="28"/>
  <c r="I35" i="28" s="1"/>
  <c r="H19" i="40"/>
  <c r="I19" i="40" s="1"/>
  <c r="H27" i="26"/>
  <c r="I27" i="26" s="1"/>
  <c r="H26" i="26"/>
  <c r="I26" i="26" s="1"/>
  <c r="H6" i="28"/>
  <c r="I6" i="28" s="1"/>
  <c r="K6" i="28" s="1"/>
  <c r="H20" i="43"/>
  <c r="I20" i="43" s="1"/>
  <c r="K20" i="43" s="1"/>
  <c r="H8" i="17"/>
  <c r="I8" i="17" s="1"/>
  <c r="H25" i="19"/>
  <c r="I25" i="19" s="1"/>
  <c r="K25" i="19" s="1"/>
  <c r="H42" i="19"/>
  <c r="I42" i="19" s="1"/>
  <c r="H41" i="28"/>
  <c r="I41" i="28" s="1"/>
  <c r="H18" i="22"/>
  <c r="I18" i="22" s="1"/>
  <c r="H39" i="40"/>
  <c r="I39" i="40" s="1"/>
  <c r="H5" i="39"/>
  <c r="I5" i="39" s="1"/>
  <c r="H8" i="39"/>
  <c r="I8" i="39" s="1"/>
  <c r="H18" i="50"/>
  <c r="I18" i="50" s="1"/>
  <c r="H14" i="50"/>
  <c r="I14" i="50" s="1"/>
  <c r="H40" i="21"/>
  <c r="I40" i="21" s="1"/>
  <c r="H26" i="19"/>
  <c r="I26" i="19" s="1"/>
  <c r="K26" i="19" s="1"/>
  <c r="H13" i="28"/>
  <c r="I13" i="28" s="1"/>
  <c r="H30" i="28"/>
  <c r="I30" i="28" s="1"/>
  <c r="H17" i="20"/>
  <c r="I17" i="20" s="1"/>
  <c r="K17" i="20" s="1"/>
  <c r="H18" i="20"/>
  <c r="I18" i="20" s="1"/>
  <c r="H7" i="17"/>
  <c r="I7" i="17" s="1"/>
  <c r="K7" i="17" s="1"/>
  <c r="H32" i="44"/>
  <c r="I32" i="44" s="1"/>
  <c r="K32" i="44" s="1"/>
  <c r="H33" i="51"/>
  <c r="I33" i="51" s="1"/>
  <c r="H15" i="22"/>
  <c r="I15" i="22" s="1"/>
  <c r="H42" i="22"/>
  <c r="I42" i="22" s="1"/>
  <c r="H31" i="40"/>
  <c r="I31" i="40" s="1"/>
  <c r="H28" i="39"/>
  <c r="I28" i="39" s="1"/>
  <c r="K28" i="39" s="1"/>
  <c r="H39" i="39"/>
  <c r="I39" i="39" s="1"/>
  <c r="H12" i="31"/>
  <c r="I12" i="31" s="1"/>
  <c r="K12" i="31" s="1"/>
  <c r="H7" i="35"/>
  <c r="I7" i="35" s="1"/>
  <c r="K7" i="35" s="1"/>
  <c r="H42" i="28"/>
  <c r="I42" i="28" s="1"/>
  <c r="H10" i="20"/>
  <c r="I10" i="20" s="1"/>
  <c r="H18" i="51"/>
  <c r="I18" i="51" s="1"/>
  <c r="K18" i="51" s="1"/>
  <c r="H7" i="25"/>
  <c r="I7" i="25" s="1"/>
  <c r="H33" i="25"/>
  <c r="I33" i="25" s="1"/>
  <c r="K33" i="25" s="1"/>
  <c r="H8" i="25"/>
  <c r="I8" i="25" s="1"/>
  <c r="H13" i="22"/>
  <c r="I13" i="22" s="1"/>
  <c r="K13" i="22" s="1"/>
  <c r="H34" i="40"/>
  <c r="I34" i="40" s="1"/>
  <c r="H35" i="31"/>
  <c r="I35" i="31" s="1"/>
  <c r="H14" i="21"/>
  <c r="I14" i="21" s="1"/>
  <c r="H8" i="40"/>
  <c r="I8" i="40" s="1"/>
  <c r="H34" i="50"/>
  <c r="I34" i="50" s="1"/>
  <c r="H34" i="20"/>
  <c r="I34" i="20" s="1"/>
  <c r="K34" i="20" s="1"/>
  <c r="H20" i="40"/>
  <c r="I20" i="40" s="1"/>
  <c r="H5" i="20"/>
  <c r="I5" i="20" s="1"/>
  <c r="H31" i="17"/>
  <c r="I31" i="17" s="1"/>
  <c r="K31" i="17" s="1"/>
  <c r="H39" i="35"/>
  <c r="I39" i="35" s="1"/>
  <c r="H5" i="21"/>
  <c r="I5" i="21" s="1"/>
  <c r="H43" i="19"/>
  <c r="I43" i="19" s="1"/>
  <c r="H32" i="51"/>
  <c r="I32" i="51" s="1"/>
  <c r="H35" i="25"/>
  <c r="I35" i="25" s="1"/>
  <c r="K35" i="25" s="1"/>
  <c r="H41" i="25"/>
  <c r="I41" i="25" s="1"/>
  <c r="H36" i="25"/>
  <c r="I36" i="25" s="1"/>
  <c r="K36" i="25" s="1"/>
  <c r="H21" i="22"/>
  <c r="I21" i="22" s="1"/>
  <c r="K21" i="22" s="1"/>
  <c r="H10" i="22"/>
  <c r="I10" i="22" s="1"/>
  <c r="H9" i="40"/>
  <c r="I9" i="40" s="1"/>
  <c r="H18" i="39"/>
  <c r="I18" i="39" s="1"/>
  <c r="H16" i="39"/>
  <c r="I16" i="39" s="1"/>
  <c r="H21" i="31"/>
  <c r="I21" i="31" s="1"/>
  <c r="K21" i="31" s="1"/>
  <c r="H43" i="35"/>
  <c r="I43" i="35" s="1"/>
  <c r="K43" i="35" s="1"/>
  <c r="H22" i="50"/>
  <c r="I22" i="50" s="1"/>
  <c r="K22" i="50" s="1"/>
  <c r="H29" i="21"/>
  <c r="I29" i="21" s="1"/>
  <c r="K29" i="21" s="1"/>
  <c r="H36" i="21"/>
  <c r="I36" i="21" s="1"/>
  <c r="H10" i="21"/>
  <c r="I10" i="21" s="1"/>
  <c r="H9" i="19"/>
  <c r="I9" i="19" s="1"/>
  <c r="H10" i="19"/>
  <c r="I10" i="19" s="1"/>
  <c r="H30" i="26"/>
  <c r="I30" i="26" s="1"/>
  <c r="K30" i="26" s="1"/>
  <c r="H31" i="28"/>
  <c r="I31" i="28" s="1"/>
  <c r="H21" i="28"/>
  <c r="I21" i="28" s="1"/>
  <c r="K21" i="28" s="1"/>
  <c r="H20" i="28"/>
  <c r="I20" i="28" s="1"/>
  <c r="K20" i="28" s="1"/>
  <c r="H33" i="20"/>
  <c r="I33" i="20" s="1"/>
  <c r="K33" i="20" s="1"/>
  <c r="H38" i="20"/>
  <c r="I38" i="20" s="1"/>
  <c r="H9" i="17"/>
  <c r="I9" i="17" s="1"/>
  <c r="K9" i="17" s="1"/>
  <c r="H25" i="44"/>
  <c r="I25" i="44" s="1"/>
  <c r="K25" i="44" s="1"/>
  <c r="H21" i="51"/>
  <c r="I21" i="51" s="1"/>
  <c r="K21" i="51" s="1"/>
  <c r="H23" i="25"/>
  <c r="I23" i="25" s="1"/>
  <c r="H6" i="25"/>
  <c r="I6" i="25" s="1"/>
  <c r="K6" i="25" s="1"/>
  <c r="H28" i="25"/>
  <c r="I28" i="25" s="1"/>
  <c r="K28" i="25" s="1"/>
  <c r="H29" i="22"/>
  <c r="I29" i="22" s="1"/>
  <c r="K29" i="22" s="1"/>
  <c r="H40" i="12"/>
  <c r="I40" i="12" s="1"/>
  <c r="H25" i="40"/>
  <c r="I25" i="40" s="1"/>
  <c r="H16" i="40"/>
  <c r="I16" i="40" s="1"/>
  <c r="H11" i="42"/>
  <c r="I11" i="42" s="1"/>
  <c r="K11" i="42" s="1"/>
  <c r="H34" i="39"/>
  <c r="I34" i="39" s="1"/>
  <c r="H24" i="39"/>
  <c r="I24" i="39" s="1"/>
  <c r="K24" i="39" s="1"/>
  <c r="H39" i="31"/>
  <c r="I39" i="31" s="1"/>
  <c r="K39" i="31" s="1"/>
  <c r="H20" i="35"/>
  <c r="I20" i="35" s="1"/>
  <c r="H13" i="32"/>
  <c r="I13" i="32" s="1"/>
  <c r="H42" i="32"/>
  <c r="I42" i="32" s="1"/>
  <c r="H17" i="29"/>
  <c r="I17" i="29" s="1"/>
  <c r="H40" i="29"/>
  <c r="I40" i="29" s="1"/>
  <c r="K40" i="29" s="1"/>
  <c r="H9" i="50"/>
  <c r="I9" i="50" s="1"/>
  <c r="H38" i="50"/>
  <c r="I38" i="50" s="1"/>
  <c r="K38" i="50" s="1"/>
  <c r="H13" i="21"/>
  <c r="I13" i="21" s="1"/>
  <c r="K13" i="21" s="1"/>
  <c r="H32" i="21"/>
  <c r="I32" i="21" s="1"/>
  <c r="H6" i="21"/>
  <c r="I6" i="21" s="1"/>
  <c r="K6" i="21" s="1"/>
  <c r="H13" i="19"/>
  <c r="I13" i="19" s="1"/>
  <c r="K13" i="19" s="1"/>
  <c r="H36" i="19"/>
  <c r="I36" i="19" s="1"/>
  <c r="H14" i="26"/>
  <c r="I14" i="26" s="1"/>
  <c r="K14" i="26" s="1"/>
  <c r="H17" i="28"/>
  <c r="I17" i="28" s="1"/>
  <c r="K17" i="28" s="1"/>
  <c r="H29" i="28"/>
  <c r="I29" i="28" s="1"/>
  <c r="K29" i="28" s="1"/>
  <c r="H10" i="28"/>
  <c r="I10" i="28" s="1"/>
  <c r="K10" i="28" s="1"/>
  <c r="H37" i="20"/>
  <c r="I37" i="20" s="1"/>
  <c r="H22" i="20"/>
  <c r="I22" i="20" s="1"/>
  <c r="H17" i="17"/>
  <c r="I17" i="17" s="1"/>
  <c r="H31" i="8"/>
  <c r="I31" i="8" s="1"/>
  <c r="H23" i="44"/>
  <c r="I23" i="44" s="1"/>
  <c r="K23" i="44" s="1"/>
  <c r="H19" i="39"/>
  <c r="I19" i="39" s="1"/>
  <c r="H11" i="39"/>
  <c r="I11" i="39" s="1"/>
  <c r="K11" i="39" s="1"/>
  <c r="H35" i="51"/>
  <c r="I35" i="51" s="1"/>
  <c r="K35" i="51" s="1"/>
  <c r="H37" i="22"/>
  <c r="I37" i="22" s="1"/>
  <c r="H35" i="40"/>
  <c r="I35" i="40" s="1"/>
  <c r="H37" i="40"/>
  <c r="I37" i="40" s="1"/>
  <c r="H24" i="40"/>
  <c r="I24" i="40" s="1"/>
  <c r="H15" i="39"/>
  <c r="I15" i="39" s="1"/>
  <c r="H32" i="39"/>
  <c r="I32" i="39" s="1"/>
  <c r="H28" i="31"/>
  <c r="I28" i="31" s="1"/>
  <c r="K28" i="31" s="1"/>
  <c r="H5" i="19"/>
  <c r="H27" i="19"/>
  <c r="I27" i="19" s="1"/>
  <c r="H28" i="19"/>
  <c r="I28" i="19" s="1"/>
  <c r="H19" i="28"/>
  <c r="I19" i="28" s="1"/>
  <c r="H37" i="28"/>
  <c r="I37" i="28" s="1"/>
  <c r="H40" i="28"/>
  <c r="I40" i="28" s="1"/>
  <c r="K40" i="28" s="1"/>
  <c r="H11" i="20"/>
  <c r="I11" i="20" s="1"/>
  <c r="K11" i="20" s="1"/>
  <c r="H6" i="20"/>
  <c r="I6" i="20" s="1"/>
  <c r="K6" i="20" s="1"/>
  <c r="H25" i="17"/>
  <c r="I25" i="17" s="1"/>
  <c r="K25" i="17" s="1"/>
  <c r="H27" i="51"/>
  <c r="I27" i="51" s="1"/>
  <c r="H39" i="25"/>
  <c r="I39" i="25" s="1"/>
  <c r="H34" i="25"/>
  <c r="I34" i="25" s="1"/>
  <c r="K34" i="25" s="1"/>
  <c r="H12" i="25"/>
  <c r="I12" i="25" s="1"/>
  <c r="H40" i="22"/>
  <c r="I40" i="22" s="1"/>
  <c r="K40" i="22" s="1"/>
  <c r="H22" i="40"/>
  <c r="I22" i="40" s="1"/>
  <c r="K22" i="40" s="1"/>
  <c r="H12" i="40"/>
  <c r="I12" i="40" s="1"/>
  <c r="K12" i="40" s="1"/>
  <c r="H32" i="40"/>
  <c r="I32" i="40" s="1"/>
  <c r="H35" i="39"/>
  <c r="I35" i="39" s="1"/>
  <c r="K35" i="39" s="1"/>
  <c r="H9" i="39"/>
  <c r="I9" i="39" s="1"/>
  <c r="H5" i="35"/>
  <c r="I5" i="35" s="1"/>
  <c r="H34" i="35"/>
  <c r="I34" i="35" s="1"/>
  <c r="H8" i="50"/>
  <c r="I8" i="50" s="1"/>
  <c r="K8" i="50" s="1"/>
  <c r="H15" i="50"/>
  <c r="I15" i="50" s="1"/>
  <c r="H25" i="21"/>
  <c r="I25" i="21" s="1"/>
  <c r="H24" i="21"/>
  <c r="I24" i="21" s="1"/>
  <c r="H40" i="19"/>
  <c r="I40" i="19" s="1"/>
  <c r="H41" i="19"/>
  <c r="I41" i="19" s="1"/>
  <c r="H20" i="19"/>
  <c r="I20" i="19" s="1"/>
  <c r="H33" i="28"/>
  <c r="I33" i="28" s="1"/>
  <c r="H38" i="28"/>
  <c r="I38" i="28" s="1"/>
  <c r="K38" i="28" s="1"/>
  <c r="H32" i="28"/>
  <c r="I32" i="28" s="1"/>
  <c r="H25" i="20"/>
  <c r="I25" i="20" s="1"/>
  <c r="H30" i="20"/>
  <c r="I30" i="20" s="1"/>
  <c r="K30" i="20" s="1"/>
  <c r="H38" i="17"/>
  <c r="I38" i="17" s="1"/>
  <c r="H8" i="28"/>
  <c r="I8" i="28" s="1"/>
  <c r="H9" i="20"/>
  <c r="I9" i="20" s="1"/>
  <c r="H32" i="20"/>
  <c r="I32" i="20" s="1"/>
  <c r="H12" i="17"/>
  <c r="I12" i="17" s="1"/>
  <c r="K12" i="17" s="1"/>
  <c r="H31" i="25"/>
  <c r="I31" i="25" s="1"/>
  <c r="K31" i="25" s="1"/>
  <c r="H10" i="25"/>
  <c r="I10" i="25" s="1"/>
  <c r="K10" i="25" s="1"/>
  <c r="H17" i="22"/>
  <c r="I17" i="22" s="1"/>
  <c r="H9" i="28"/>
  <c r="I9" i="28" s="1"/>
  <c r="H23" i="20"/>
  <c r="I23" i="20" s="1"/>
  <c r="H24" i="17"/>
  <c r="I24" i="17" s="1"/>
  <c r="H8" i="51"/>
  <c r="I8" i="51" s="1"/>
  <c r="K8" i="51" s="1"/>
  <c r="H22" i="22"/>
  <c r="I22" i="22" s="1"/>
  <c r="K22" i="22" s="1"/>
  <c r="H18" i="40"/>
  <c r="I18" i="40" s="1"/>
  <c r="H7" i="40"/>
  <c r="I7" i="40" s="1"/>
  <c r="K7" i="40" s="1"/>
  <c r="H31" i="39"/>
  <c r="I31" i="39" s="1"/>
  <c r="K31" i="39" s="1"/>
  <c r="H36" i="39"/>
  <c r="I36" i="39" s="1"/>
  <c r="H11" i="35"/>
  <c r="I11" i="35" s="1"/>
  <c r="H40" i="50"/>
  <c r="I40" i="50" s="1"/>
  <c r="K40" i="50" s="1"/>
  <c r="H32" i="50"/>
  <c r="I32" i="50" s="1"/>
  <c r="H19" i="19"/>
  <c r="I19" i="19" s="1"/>
  <c r="K19" i="19" s="1"/>
  <c r="H6" i="19"/>
  <c r="I6" i="19" s="1"/>
  <c r="H26" i="28"/>
  <c r="I26" i="28" s="1"/>
  <c r="H25" i="51"/>
  <c r="I25" i="51" s="1"/>
  <c r="K25" i="51" s="1"/>
  <c r="H9" i="25"/>
  <c r="I9" i="25" s="1"/>
  <c r="H31" i="22"/>
  <c r="I31" i="22" s="1"/>
  <c r="H14" i="22"/>
  <c r="I14" i="22" s="1"/>
  <c r="K14" i="22" s="1"/>
  <c r="H17" i="40"/>
  <c r="I17" i="40" s="1"/>
  <c r="K17" i="40" s="1"/>
  <c r="H15" i="40"/>
  <c r="I15" i="40" s="1"/>
  <c r="K15" i="40" s="1"/>
  <c r="H12" i="39"/>
  <c r="I12" i="39" s="1"/>
  <c r="K12" i="39" s="1"/>
  <c r="H7" i="39"/>
  <c r="I7" i="39" s="1"/>
  <c r="K7" i="39" s="1"/>
  <c r="H13" i="35"/>
  <c r="I13" i="35" s="1"/>
  <c r="K13" i="35" s="1"/>
  <c r="H29" i="50"/>
  <c r="I29" i="50" s="1"/>
  <c r="H13" i="50"/>
  <c r="I13" i="50" s="1"/>
  <c r="H33" i="21"/>
  <c r="I33" i="21" s="1"/>
  <c r="H23" i="21"/>
  <c r="I23" i="21" s="1"/>
  <c r="H33" i="19"/>
  <c r="I33" i="19" s="1"/>
  <c r="K33" i="19" s="1"/>
  <c r="H30" i="19"/>
  <c r="I30" i="19" s="1"/>
  <c r="H7" i="26"/>
  <c r="I7" i="26" s="1"/>
  <c r="K7" i="26" s="1"/>
  <c r="H23" i="28"/>
  <c r="I23" i="28" s="1"/>
  <c r="K23" i="28" s="1"/>
  <c r="H39" i="20"/>
  <c r="I39" i="20" s="1"/>
  <c r="K39" i="20" s="1"/>
  <c r="H16" i="17"/>
  <c r="I16" i="17" s="1"/>
  <c r="H15" i="17"/>
  <c r="I15" i="17" s="1"/>
  <c r="H33" i="17"/>
  <c r="I33" i="17" s="1"/>
  <c r="H5" i="51"/>
  <c r="H43" i="51"/>
  <c r="I43" i="51" s="1"/>
  <c r="K43" i="51" s="1"/>
  <c r="H17" i="51"/>
  <c r="I17" i="51" s="1"/>
  <c r="K17" i="51" s="1"/>
  <c r="H10" i="51"/>
  <c r="I10" i="51" s="1"/>
  <c r="K10" i="51" s="1"/>
  <c r="H9" i="51"/>
  <c r="I9" i="51" s="1"/>
  <c r="K9" i="51" s="1"/>
  <c r="H30" i="35"/>
  <c r="I30" i="35" s="1"/>
  <c r="H32" i="35"/>
  <c r="I32" i="35" s="1"/>
  <c r="H43" i="17"/>
  <c r="I43" i="17" s="1"/>
  <c r="H41" i="17"/>
  <c r="I41" i="17" s="1"/>
  <c r="K41" i="17" s="1"/>
  <c r="H29" i="17"/>
  <c r="I29" i="17" s="1"/>
  <c r="H6" i="17"/>
  <c r="I6" i="17" s="1"/>
  <c r="K6" i="17" s="1"/>
  <c r="H37" i="35"/>
  <c r="I37" i="35" s="1"/>
  <c r="K37" i="35" s="1"/>
  <c r="H25" i="35"/>
  <c r="I25" i="35" s="1"/>
  <c r="H24" i="35"/>
  <c r="I24" i="35" s="1"/>
  <c r="H14" i="51"/>
  <c r="I14" i="51" s="1"/>
  <c r="K14" i="51" s="1"/>
  <c r="H20" i="51"/>
  <c r="I20" i="51" s="1"/>
  <c r="K20" i="51" s="1"/>
  <c r="H12" i="51"/>
  <c r="I12" i="51" s="1"/>
  <c r="K12" i="51" s="1"/>
  <c r="H39" i="26"/>
  <c r="I39" i="26" s="1"/>
  <c r="K39" i="26" s="1"/>
  <c r="H11" i="17"/>
  <c r="I11" i="17" s="1"/>
  <c r="K11" i="17" s="1"/>
  <c r="H30" i="17"/>
  <c r="I30" i="17" s="1"/>
  <c r="K30" i="17" s="1"/>
  <c r="H13" i="8"/>
  <c r="I13" i="8" s="1"/>
  <c r="H10" i="8"/>
  <c r="I10" i="8" s="1"/>
  <c r="H22" i="51"/>
  <c r="I22" i="51" s="1"/>
  <c r="K22" i="51" s="1"/>
  <c r="H11" i="51"/>
  <c r="I11" i="51" s="1"/>
  <c r="H24" i="51"/>
  <c r="I24" i="51" s="1"/>
  <c r="K24" i="51" s="1"/>
  <c r="H19" i="22"/>
  <c r="I19" i="22" s="1"/>
  <c r="H38" i="22"/>
  <c r="I38" i="22" s="1"/>
  <c r="H5" i="33"/>
  <c r="H30" i="33"/>
  <c r="I30" i="33" s="1"/>
  <c r="K30" i="33" s="1"/>
  <c r="H25" i="33"/>
  <c r="I25" i="33" s="1"/>
  <c r="K25" i="33" s="1"/>
  <c r="H38" i="31"/>
  <c r="I38" i="31" s="1"/>
  <c r="H7" i="41"/>
  <c r="I7" i="41" s="1"/>
  <c r="H13" i="41"/>
  <c r="I13" i="41" s="1"/>
  <c r="K13" i="41" s="1"/>
  <c r="H17" i="35"/>
  <c r="I17" i="35" s="1"/>
  <c r="H29" i="35"/>
  <c r="I29" i="35" s="1"/>
  <c r="H21" i="26"/>
  <c r="I21" i="26" s="1"/>
  <c r="K21" i="26" s="1"/>
  <c r="H20" i="26"/>
  <c r="I20" i="26" s="1"/>
  <c r="H27" i="17"/>
  <c r="I27" i="17" s="1"/>
  <c r="H22" i="17"/>
  <c r="I22" i="17" s="1"/>
  <c r="H27" i="8"/>
  <c r="I27" i="8" s="1"/>
  <c r="H34" i="8"/>
  <c r="I34" i="8" s="1"/>
  <c r="H30" i="51"/>
  <c r="I30" i="51" s="1"/>
  <c r="H41" i="51"/>
  <c r="I41" i="51" s="1"/>
  <c r="H34" i="51"/>
  <c r="I34" i="51" s="1"/>
  <c r="K34" i="51" s="1"/>
  <c r="H33" i="22"/>
  <c r="I33" i="22" s="1"/>
  <c r="H30" i="22"/>
  <c r="I30" i="22" s="1"/>
  <c r="H13" i="40"/>
  <c r="I13" i="40" s="1"/>
  <c r="H11" i="40"/>
  <c r="I11" i="40" s="1"/>
  <c r="H40" i="40"/>
  <c r="I40" i="40" s="1"/>
  <c r="K40" i="40" s="1"/>
  <c r="H31" i="42"/>
  <c r="I31" i="42" s="1"/>
  <c r="K31" i="42" s="1"/>
  <c r="H23" i="39"/>
  <c r="I23" i="39" s="1"/>
  <c r="K23" i="39" s="1"/>
  <c r="H29" i="39"/>
  <c r="I29" i="39" s="1"/>
  <c r="K29" i="39" s="1"/>
  <c r="H40" i="33"/>
  <c r="I40" i="33" s="1"/>
  <c r="H22" i="33"/>
  <c r="I22" i="33" s="1"/>
  <c r="H39" i="33"/>
  <c r="I39" i="33" s="1"/>
  <c r="H11" i="31"/>
  <c r="I11" i="31" s="1"/>
  <c r="H37" i="41"/>
  <c r="I37" i="41" s="1"/>
  <c r="K37" i="41" s="1"/>
  <c r="H23" i="41"/>
  <c r="I23" i="41" s="1"/>
  <c r="K23" i="41" s="1"/>
  <c r="H19" i="35"/>
  <c r="I19" i="35" s="1"/>
  <c r="H9" i="35"/>
  <c r="I9" i="35" s="1"/>
  <c r="K9" i="35" s="1"/>
  <c r="H11" i="32"/>
  <c r="I11" i="32" s="1"/>
  <c r="H37" i="32"/>
  <c r="I37" i="32" s="1"/>
  <c r="K37" i="32" s="1"/>
  <c r="H34" i="32"/>
  <c r="I34" i="32" s="1"/>
  <c r="H17" i="50"/>
  <c r="I17" i="50" s="1"/>
  <c r="H42" i="50"/>
  <c r="I42" i="50" s="1"/>
  <c r="K42" i="50" s="1"/>
  <c r="H37" i="19"/>
  <c r="I37" i="19" s="1"/>
  <c r="H39" i="19"/>
  <c r="I39" i="19" s="1"/>
  <c r="K39" i="19" s="1"/>
  <c r="H31" i="26"/>
  <c r="I31" i="26" s="1"/>
  <c r="K31" i="26" s="1"/>
  <c r="H42" i="26"/>
  <c r="I42" i="26" s="1"/>
  <c r="K42" i="26" s="1"/>
  <c r="H7" i="20"/>
  <c r="I7" i="20" s="1"/>
  <c r="K7" i="20" s="1"/>
  <c r="H16" i="20"/>
  <c r="I16" i="20" s="1"/>
  <c r="H19" i="17"/>
  <c r="I19" i="17" s="1"/>
  <c r="H42" i="17"/>
  <c r="I42" i="17" s="1"/>
  <c r="K42" i="17" s="1"/>
  <c r="H37" i="8"/>
  <c r="I37" i="8" s="1"/>
  <c r="H18" i="8"/>
  <c r="I18" i="8" s="1"/>
  <c r="K18" i="8" s="1"/>
  <c r="H23" i="17"/>
  <c r="I23" i="17" s="1"/>
  <c r="K23" i="17" s="1"/>
  <c r="H26" i="17"/>
  <c r="I26" i="17" s="1"/>
  <c r="H13" i="44"/>
  <c r="I13" i="44" s="1"/>
  <c r="K13" i="44" s="1"/>
  <c r="H38" i="51"/>
  <c r="I38" i="51" s="1"/>
  <c r="K38" i="51" s="1"/>
  <c r="H7" i="51"/>
  <c r="I7" i="51" s="1"/>
  <c r="K7" i="51" s="1"/>
  <c r="H36" i="51"/>
  <c r="I36" i="51" s="1"/>
  <c r="K36" i="51" s="1"/>
  <c r="H37" i="17"/>
  <c r="I37" i="17" s="1"/>
  <c r="H10" i="17"/>
  <c r="I10" i="17" s="1"/>
  <c r="K10" i="17" s="1"/>
  <c r="H13" i="26"/>
  <c r="I13" i="26" s="1"/>
  <c r="K13" i="26" s="1"/>
  <c r="H36" i="26"/>
  <c r="I36" i="26" s="1"/>
  <c r="H5" i="17"/>
  <c r="H21" i="17"/>
  <c r="I21" i="17" s="1"/>
  <c r="H18" i="17"/>
  <c r="I18" i="17" s="1"/>
  <c r="H29" i="44"/>
  <c r="I29" i="44" s="1"/>
  <c r="K29" i="44" s="1"/>
  <c r="H23" i="51"/>
  <c r="I23" i="51" s="1"/>
  <c r="H16" i="51"/>
  <c r="I16" i="51" s="1"/>
  <c r="K16" i="51" s="1"/>
  <c r="H31" i="51"/>
  <c r="I31" i="51" s="1"/>
  <c r="K31" i="51" s="1"/>
  <c r="H28" i="51"/>
  <c r="I28" i="51" s="1"/>
  <c r="H18" i="33"/>
  <c r="I18" i="33" s="1"/>
  <c r="K18" i="33" s="1"/>
  <c r="H17" i="33"/>
  <c r="I17" i="33" s="1"/>
  <c r="H43" i="33"/>
  <c r="I43" i="33" s="1"/>
  <c r="H10" i="31"/>
  <c r="I10" i="31" s="1"/>
  <c r="H39" i="41"/>
  <c r="I39" i="41" s="1"/>
  <c r="H22" i="35"/>
  <c r="I22" i="35" s="1"/>
  <c r="K22" i="35" s="1"/>
  <c r="H18" i="44"/>
  <c r="I18" i="44" s="1"/>
  <c r="K18" i="44" s="1"/>
  <c r="H18" i="35"/>
  <c r="I18" i="35" s="1"/>
  <c r="H15" i="35"/>
  <c r="I15" i="35" s="1"/>
  <c r="K15" i="35" s="1"/>
  <c r="H25" i="22"/>
  <c r="I25" i="22" s="1"/>
  <c r="K25" i="22" s="1"/>
  <c r="H16" i="22"/>
  <c r="I16" i="22" s="1"/>
  <c r="K16" i="22" s="1"/>
  <c r="H34" i="22"/>
  <c r="I34" i="22" s="1"/>
  <c r="K34" i="22" s="1"/>
  <c r="H23" i="35"/>
  <c r="I23" i="35" s="1"/>
  <c r="H43" i="26"/>
  <c r="I43" i="26" s="1"/>
  <c r="H22" i="26"/>
  <c r="I22" i="26" s="1"/>
  <c r="K22" i="26" s="1"/>
  <c r="H40" i="17"/>
  <c r="I40" i="17" s="1"/>
  <c r="H35" i="17"/>
  <c r="I35" i="17" s="1"/>
  <c r="K35" i="17" s="1"/>
  <c r="H36" i="17"/>
  <c r="I36" i="17" s="1"/>
  <c r="H9" i="8"/>
  <c r="I9" i="8" s="1"/>
  <c r="H6" i="8"/>
  <c r="I6" i="8" s="1"/>
  <c r="K6" i="8" s="1"/>
  <c r="H39" i="51"/>
  <c r="I39" i="51" s="1"/>
  <c r="H39" i="22"/>
  <c r="I39" i="22" s="1"/>
  <c r="H24" i="22"/>
  <c r="I24" i="22" s="1"/>
  <c r="K24" i="22" s="1"/>
  <c r="H29" i="40"/>
  <c r="I29" i="40" s="1"/>
  <c r="K29" i="40" s="1"/>
  <c r="H39" i="42"/>
  <c r="I39" i="42" s="1"/>
  <c r="K39" i="42" s="1"/>
  <c r="H20" i="39"/>
  <c r="I20" i="39" s="1"/>
  <c r="K20" i="39" s="1"/>
  <c r="H22" i="39"/>
  <c r="I22" i="39" s="1"/>
  <c r="H26" i="33"/>
  <c r="I26" i="33" s="1"/>
  <c r="H10" i="52"/>
  <c r="I10" i="52" s="1"/>
  <c r="H15" i="41"/>
  <c r="I15" i="41" s="1"/>
  <c r="K15" i="41" s="1"/>
  <c r="H14" i="41"/>
  <c r="I14" i="41" s="1"/>
  <c r="K14" i="41" s="1"/>
  <c r="H6" i="35"/>
  <c r="I6" i="35" s="1"/>
  <c r="H31" i="35"/>
  <c r="I31" i="35" s="1"/>
  <c r="H9" i="32"/>
  <c r="I9" i="32" s="1"/>
  <c r="H28" i="32"/>
  <c r="I28" i="32" s="1"/>
  <c r="H7" i="29"/>
  <c r="I7" i="29" s="1"/>
  <c r="K7" i="29" s="1"/>
  <c r="H43" i="29"/>
  <c r="I43" i="29" s="1"/>
  <c r="H28" i="29"/>
  <c r="I28" i="29" s="1"/>
  <c r="K28" i="29" s="1"/>
  <c r="H37" i="50"/>
  <c r="I37" i="50" s="1"/>
  <c r="K37" i="50" s="1"/>
  <c r="H29" i="19"/>
  <c r="I29" i="19" s="1"/>
  <c r="H11" i="26"/>
  <c r="I11" i="26" s="1"/>
  <c r="K11" i="26" s="1"/>
  <c r="H5" i="26"/>
  <c r="H21" i="20"/>
  <c r="I21" i="20" s="1"/>
  <c r="H26" i="20"/>
  <c r="I26" i="20" s="1"/>
  <c r="K26" i="20" s="1"/>
  <c r="H32" i="17"/>
  <c r="I32" i="17" s="1"/>
  <c r="K32" i="17" s="1"/>
  <c r="H39" i="17"/>
  <c r="I39" i="17" s="1"/>
  <c r="K39" i="17" s="1"/>
  <c r="H28" i="17"/>
  <c r="I28" i="17" s="1"/>
  <c r="K28" i="17" s="1"/>
  <c r="H15" i="8"/>
  <c r="I15" i="8" s="1"/>
  <c r="H36" i="8"/>
  <c r="I36" i="8" s="1"/>
  <c r="K36" i="8" s="1"/>
  <c r="H9" i="44"/>
  <c r="I9" i="44" s="1"/>
  <c r="K9" i="44" s="1"/>
  <c r="H34" i="38"/>
  <c r="I34" i="38" s="1"/>
  <c r="H35" i="36"/>
  <c r="I35" i="36" s="1"/>
  <c r="K35" i="36" s="1"/>
  <c r="H7" i="36"/>
  <c r="I7" i="36" s="1"/>
  <c r="H5" i="31"/>
  <c r="I5" i="31" s="1"/>
  <c r="H41" i="31"/>
  <c r="I41" i="31" s="1"/>
  <c r="K41" i="31" s="1"/>
  <c r="H36" i="31"/>
  <c r="I36" i="31" s="1"/>
  <c r="H12" i="38"/>
  <c r="I12" i="38" s="1"/>
  <c r="K12" i="38" s="1"/>
  <c r="H28" i="38"/>
  <c r="I28" i="38" s="1"/>
  <c r="K28" i="38" s="1"/>
  <c r="H6" i="38"/>
  <c r="I6" i="38" s="1"/>
  <c r="H18" i="36"/>
  <c r="I18" i="36" s="1"/>
  <c r="K18" i="36" s="1"/>
  <c r="H15" i="36"/>
  <c r="I15" i="36" s="1"/>
  <c r="K15" i="36" s="1"/>
  <c r="H17" i="52"/>
  <c r="I17" i="52" s="1"/>
  <c r="K17" i="52" s="1"/>
  <c r="H34" i="31"/>
  <c r="I34" i="31" s="1"/>
  <c r="K34" i="31" s="1"/>
  <c r="H27" i="31"/>
  <c r="I27" i="31" s="1"/>
  <c r="K27" i="31" s="1"/>
  <c r="H40" i="31"/>
  <c r="I40" i="31" s="1"/>
  <c r="K40" i="31" s="1"/>
  <c r="H34" i="36"/>
  <c r="I34" i="36" s="1"/>
  <c r="H23" i="36"/>
  <c r="I23" i="36" s="1"/>
  <c r="K23" i="36" s="1"/>
  <c r="H5" i="52"/>
  <c r="I5" i="52" s="1"/>
  <c r="H16" i="52"/>
  <c r="I16" i="52" s="1"/>
  <c r="K16" i="52" s="1"/>
  <c r="H24" i="31"/>
  <c r="I24" i="31" s="1"/>
  <c r="K24" i="31" s="1"/>
  <c r="H31" i="31"/>
  <c r="I31" i="31" s="1"/>
  <c r="K31" i="31" s="1"/>
  <c r="H20" i="31"/>
  <c r="I20" i="31" s="1"/>
  <c r="H10" i="38"/>
  <c r="I10" i="38" s="1"/>
  <c r="K10" i="38" s="1"/>
  <c r="H11" i="38"/>
  <c r="I11" i="38" s="1"/>
  <c r="H29" i="26"/>
  <c r="I29" i="26" s="1"/>
  <c r="H23" i="26"/>
  <c r="I23" i="26" s="1"/>
  <c r="K23" i="26" s="1"/>
  <c r="H12" i="26"/>
  <c r="I12" i="26" s="1"/>
  <c r="H35" i="20"/>
  <c r="I35" i="20" s="1"/>
  <c r="K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K31" i="36" s="1"/>
  <c r="H26" i="38"/>
  <c r="I26" i="38" s="1"/>
  <c r="H21" i="38"/>
  <c r="I21" i="38" s="1"/>
  <c r="H32" i="31"/>
  <c r="I32" i="31" s="1"/>
  <c r="H27" i="38"/>
  <c r="I27" i="38" s="1"/>
  <c r="H43" i="38"/>
  <c r="I43" i="38" s="1"/>
  <c r="K43" i="38" s="1"/>
  <c r="H11" i="44"/>
  <c r="I11" i="44" s="1"/>
  <c r="K11" i="44" s="1"/>
  <c r="H7" i="44"/>
  <c r="I7" i="44" s="1"/>
  <c r="K7" i="44" s="1"/>
  <c r="H19" i="36"/>
  <c r="I19" i="36" s="1"/>
  <c r="K19" i="36" s="1"/>
  <c r="H25" i="36"/>
  <c r="I25" i="36" s="1"/>
  <c r="H39" i="36"/>
  <c r="I39" i="36" s="1"/>
  <c r="K39" i="36" s="1"/>
  <c r="H20" i="36"/>
  <c r="I20" i="36" s="1"/>
  <c r="K20" i="36" s="1"/>
  <c r="H12" i="52"/>
  <c r="I12" i="52" s="1"/>
  <c r="H22" i="52"/>
  <c r="I22" i="52" s="1"/>
  <c r="K22" i="52" s="1"/>
  <c r="H25" i="31"/>
  <c r="I25" i="31" s="1"/>
  <c r="K25" i="31" s="1"/>
  <c r="H42" i="52"/>
  <c r="I42" i="52" s="1"/>
  <c r="H14" i="38"/>
  <c r="I14" i="38" s="1"/>
  <c r="K14" i="38" s="1"/>
  <c r="H8" i="38"/>
  <c r="I8" i="38" s="1"/>
  <c r="K8" i="38" s="1"/>
  <c r="H41" i="36"/>
  <c r="I41" i="36" s="1"/>
  <c r="H12" i="36"/>
  <c r="I12" i="36" s="1"/>
  <c r="K12" i="36" s="1"/>
  <c r="H16" i="36"/>
  <c r="I16" i="36" s="1"/>
  <c r="H15" i="52"/>
  <c r="I15" i="52" s="1"/>
  <c r="K15" i="52" s="1"/>
  <c r="H22" i="31"/>
  <c r="I22" i="31" s="1"/>
  <c r="H29" i="31"/>
  <c r="I29" i="31" s="1"/>
  <c r="K29" i="31" s="1"/>
  <c r="H18" i="31"/>
  <c r="I18" i="31" s="1"/>
  <c r="K18" i="31" s="1"/>
  <c r="H38" i="36"/>
  <c r="I38" i="36" s="1"/>
  <c r="K38" i="36" s="1"/>
  <c r="H28" i="36"/>
  <c r="I28" i="36" s="1"/>
  <c r="K28" i="36" s="1"/>
  <c r="H24" i="36"/>
  <c r="I24" i="36" s="1"/>
  <c r="K24" i="36" s="1"/>
  <c r="H26" i="52"/>
  <c r="I26" i="52" s="1"/>
  <c r="K26" i="52" s="1"/>
  <c r="H31" i="52"/>
  <c r="I31" i="52" s="1"/>
  <c r="K31" i="52" s="1"/>
  <c r="H14" i="31"/>
  <c r="I14" i="31" s="1"/>
  <c r="H7" i="31"/>
  <c r="I7" i="31" s="1"/>
  <c r="K7" i="31" s="1"/>
  <c r="H38" i="35"/>
  <c r="I38" i="35" s="1"/>
  <c r="K38" i="35" s="1"/>
  <c r="H41" i="35"/>
  <c r="I41" i="35" s="1"/>
  <c r="K41" i="35" s="1"/>
  <c r="H36" i="38"/>
  <c r="I36" i="38" s="1"/>
  <c r="H16" i="38"/>
  <c r="I16" i="38" s="1"/>
  <c r="H9" i="26"/>
  <c r="I9" i="26" s="1"/>
  <c r="H10" i="26"/>
  <c r="I10" i="26" s="1"/>
  <c r="H8" i="26"/>
  <c r="I8" i="26" s="1"/>
  <c r="H11" i="8"/>
  <c r="I11" i="8" s="1"/>
  <c r="K11" i="8" s="1"/>
  <c r="H26" i="8"/>
  <c r="I26" i="8" s="1"/>
  <c r="K26" i="8" s="1"/>
  <c r="H28" i="44"/>
  <c r="I28" i="44" s="1"/>
  <c r="K28" i="44" s="1"/>
  <c r="H37" i="36"/>
  <c r="I37" i="36" s="1"/>
  <c r="K37" i="36" s="1"/>
  <c r="H8" i="36"/>
  <c r="I8" i="36" s="1"/>
  <c r="K8" i="36" s="1"/>
  <c r="H30" i="31"/>
  <c r="I30" i="31" s="1"/>
  <c r="H29" i="36"/>
  <c r="I29" i="36" s="1"/>
  <c r="K29" i="36" s="1"/>
  <c r="H42" i="36"/>
  <c r="I42" i="36" s="1"/>
  <c r="K42" i="36" s="1"/>
  <c r="H32" i="36"/>
  <c r="I32" i="36" s="1"/>
  <c r="K32" i="36" s="1"/>
  <c r="H9" i="52"/>
  <c r="I9" i="52" s="1"/>
  <c r="K9" i="52" s="1"/>
  <c r="H6" i="52"/>
  <c r="I6" i="52" s="1"/>
  <c r="K6" i="52" s="1"/>
  <c r="H6" i="31"/>
  <c r="I6" i="31" s="1"/>
  <c r="K6" i="31" s="1"/>
  <c r="H17" i="31"/>
  <c r="I17" i="31" s="1"/>
  <c r="H15" i="38"/>
  <c r="I15" i="38" s="1"/>
  <c r="H24" i="38"/>
  <c r="I24" i="38" s="1"/>
  <c r="K24" i="38" s="1"/>
  <c r="H26" i="44"/>
  <c r="I26" i="44" s="1"/>
  <c r="K26" i="44" s="1"/>
  <c r="H30" i="36"/>
  <c r="I30" i="36" s="1"/>
  <c r="K30" i="36" s="1"/>
  <c r="H11" i="36"/>
  <c r="I11" i="36" s="1"/>
  <c r="K11" i="36" s="1"/>
  <c r="H40" i="36"/>
  <c r="I40" i="36" s="1"/>
  <c r="K40" i="36" s="1"/>
  <c r="H29" i="52"/>
  <c r="I29" i="52" s="1"/>
  <c r="H25" i="52"/>
  <c r="I25" i="52" s="1"/>
  <c r="K25" i="52" s="1"/>
  <c r="H9" i="31"/>
  <c r="I9" i="31" s="1"/>
  <c r="H23" i="31"/>
  <c r="I23" i="31" s="1"/>
  <c r="K23" i="31" s="1"/>
  <c r="H35" i="38"/>
  <c r="I35" i="38" s="1"/>
  <c r="H32" i="38"/>
  <c r="I32" i="38" s="1"/>
  <c r="H5" i="38"/>
  <c r="I5" i="38" s="1"/>
  <c r="H31" i="38"/>
  <c r="I31" i="38" s="1"/>
  <c r="K31" i="38" s="1"/>
  <c r="H13" i="36"/>
  <c r="I13" i="36" s="1"/>
  <c r="K13" i="36" s="1"/>
  <c r="H21" i="36"/>
  <c r="I21" i="36" s="1"/>
  <c r="K21" i="36" s="1"/>
  <c r="H5" i="36"/>
  <c r="H30" i="52"/>
  <c r="I30" i="52" s="1"/>
  <c r="K30" i="52" s="1"/>
  <c r="H8" i="52"/>
  <c r="I8" i="52" s="1"/>
  <c r="K8" i="52" s="1"/>
  <c r="H43" i="31"/>
  <c r="I43" i="31" s="1"/>
  <c r="H33" i="31"/>
  <c r="I33" i="31" s="1"/>
  <c r="K33" i="31" s="1"/>
  <c r="H22" i="38"/>
  <c r="I22" i="38" s="1"/>
  <c r="K22" i="38" s="1"/>
  <c r="H20" i="38"/>
  <c r="I20" i="38" s="1"/>
  <c r="K20" i="38" s="1"/>
  <c r="H40" i="38"/>
  <c r="I40" i="38" s="1"/>
  <c r="K40" i="38" s="1"/>
  <c r="H27" i="36"/>
  <c r="I27" i="36" s="1"/>
  <c r="H37" i="52"/>
  <c r="I37" i="52" s="1"/>
  <c r="K37" i="52" s="1"/>
  <c r="H26" i="31"/>
  <c r="I26" i="31" s="1"/>
  <c r="K26" i="31" s="1"/>
  <c r="H42" i="38"/>
  <c r="I42" i="38" s="1"/>
  <c r="K42" i="38" s="1"/>
  <c r="H7" i="38"/>
  <c r="I7" i="38" s="1"/>
  <c r="H17" i="38"/>
  <c r="I17" i="38" s="1"/>
  <c r="H43" i="36"/>
  <c r="I43" i="36" s="1"/>
  <c r="K43" i="36" s="1"/>
  <c r="H23" i="52"/>
  <c r="I23" i="52" s="1"/>
  <c r="H19" i="31"/>
  <c r="I19" i="31" s="1"/>
  <c r="H6" i="36"/>
  <c r="I6" i="36" s="1"/>
  <c r="K6" i="36" s="1"/>
  <c r="H14" i="36"/>
  <c r="I14" i="36" s="1"/>
  <c r="K14" i="36" s="1"/>
  <c r="H35" i="52"/>
  <c r="I35" i="52" s="1"/>
  <c r="K35" i="52" s="1"/>
  <c r="H32" i="52"/>
  <c r="I32" i="52" s="1"/>
  <c r="K32" i="52" s="1"/>
  <c r="H37" i="31"/>
  <c r="I37" i="31" s="1"/>
  <c r="K37" i="31" s="1"/>
  <c r="H42" i="31"/>
  <c r="I42" i="31" s="1"/>
  <c r="K42" i="31" s="1"/>
  <c r="H39" i="38"/>
  <c r="I39" i="38" s="1"/>
  <c r="H23" i="38"/>
  <c r="I23" i="38" s="1"/>
  <c r="H25" i="38"/>
  <c r="I25" i="38" s="1"/>
  <c r="K25" i="38" s="1"/>
  <c r="H19" i="38"/>
  <c r="I19" i="38" s="1"/>
  <c r="H22" i="36"/>
  <c r="I22" i="36" s="1"/>
  <c r="K22" i="36" s="1"/>
  <c r="H26" i="36"/>
  <c r="I26" i="36" s="1"/>
  <c r="H24" i="52"/>
  <c r="I24" i="52" s="1"/>
  <c r="H21" i="52"/>
  <c r="I21" i="52" s="1"/>
  <c r="H13" i="31"/>
  <c r="I13" i="31" s="1"/>
  <c r="H8" i="31"/>
  <c r="I8" i="31" s="1"/>
  <c r="H30" i="38"/>
  <c r="I30" i="38" s="1"/>
  <c r="K30" i="38" s="1"/>
  <c r="H37" i="38"/>
  <c r="I37" i="38" s="1"/>
  <c r="H33" i="38"/>
  <c r="I33" i="38" s="1"/>
  <c r="K33" i="38" s="1"/>
  <c r="H9" i="38"/>
  <c r="I9" i="38" s="1"/>
  <c r="K9" i="38" s="1"/>
  <c r="H17" i="36"/>
  <c r="I17" i="36" s="1"/>
  <c r="K17" i="36" s="1"/>
  <c r="H13" i="52"/>
  <c r="I13" i="52" s="1"/>
  <c r="H15" i="31"/>
  <c r="I15" i="31" s="1"/>
  <c r="K15" i="31" s="1"/>
  <c r="H21" i="35"/>
  <c r="I21" i="35" s="1"/>
  <c r="H14" i="35"/>
  <c r="I14" i="35" s="1"/>
  <c r="K14" i="35" s="1"/>
  <c r="H19" i="32"/>
  <c r="I19" i="32" s="1"/>
  <c r="K19" i="32" s="1"/>
  <c r="H21" i="29"/>
  <c r="I21" i="29" s="1"/>
  <c r="K21" i="29" s="1"/>
  <c r="H35" i="29"/>
  <c r="I35" i="29" s="1"/>
  <c r="K35" i="29" s="1"/>
  <c r="H29" i="38"/>
  <c r="I29" i="38" s="1"/>
  <c r="H18" i="38"/>
  <c r="I18" i="38" s="1"/>
  <c r="K18" i="38" s="1"/>
  <c r="H41" i="38"/>
  <c r="I41" i="38" s="1"/>
  <c r="H34" i="26"/>
  <c r="I34" i="26" s="1"/>
  <c r="H19" i="20"/>
  <c r="I19" i="20" s="1"/>
  <c r="K19" i="20" s="1"/>
  <c r="H31" i="20"/>
  <c r="I31" i="20" s="1"/>
  <c r="H13" i="17"/>
  <c r="I13" i="17" s="1"/>
  <c r="K13" i="17" s="1"/>
  <c r="H16" i="8"/>
  <c r="I16" i="8" s="1"/>
  <c r="K16" i="8" s="1"/>
  <c r="H7" i="8"/>
  <c r="I7" i="8" s="1"/>
  <c r="H13" i="38"/>
  <c r="I13" i="38" s="1"/>
  <c r="H27" i="44"/>
  <c r="I27" i="44" s="1"/>
  <c r="K27" i="44" s="1"/>
  <c r="H41" i="30"/>
  <c r="I41" i="30" s="1"/>
  <c r="K41" i="30" s="1"/>
  <c r="H42" i="30"/>
  <c r="I42" i="30" s="1"/>
  <c r="K42" i="30" s="1"/>
  <c r="H5" i="42"/>
  <c r="I5" i="42" s="1"/>
  <c r="H13" i="42"/>
  <c r="I13" i="42" s="1"/>
  <c r="K13" i="42" s="1"/>
  <c r="H27" i="42"/>
  <c r="I27" i="42" s="1"/>
  <c r="K27" i="42" s="1"/>
  <c r="H15" i="42"/>
  <c r="I15" i="42" s="1"/>
  <c r="K15" i="42" s="1"/>
  <c r="H7" i="42"/>
  <c r="I7" i="42" s="1"/>
  <c r="H18" i="42"/>
  <c r="I18" i="42" s="1"/>
  <c r="K18" i="42" s="1"/>
  <c r="H21" i="42"/>
  <c r="I21" i="42" s="1"/>
  <c r="H16" i="42"/>
  <c r="I16" i="42" s="1"/>
  <c r="K16" i="42" s="1"/>
  <c r="H9" i="42"/>
  <c r="I9" i="42" s="1"/>
  <c r="H41" i="42"/>
  <c r="I41" i="42" s="1"/>
  <c r="K41" i="42" s="1"/>
  <c r="H40" i="52"/>
  <c r="I40" i="52" s="1"/>
  <c r="K40" i="52" s="1"/>
  <c r="H33" i="52"/>
  <c r="I33" i="52" s="1"/>
  <c r="H14" i="52"/>
  <c r="I14" i="52" s="1"/>
  <c r="H39" i="52"/>
  <c r="I39" i="52" s="1"/>
  <c r="K39" i="52" s="1"/>
  <c r="H43" i="52"/>
  <c r="I43" i="52" s="1"/>
  <c r="H36" i="52"/>
  <c r="I36" i="52" s="1"/>
  <c r="K36" i="52" s="1"/>
  <c r="H38" i="52"/>
  <c r="I38" i="52" s="1"/>
  <c r="H34" i="52"/>
  <c r="I34" i="52" s="1"/>
  <c r="K34" i="52" s="1"/>
  <c r="H20" i="52"/>
  <c r="I20" i="52" s="1"/>
  <c r="K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K19" i="42" s="1"/>
  <c r="H10" i="42"/>
  <c r="I10" i="42" s="1"/>
  <c r="H26" i="42"/>
  <c r="I26" i="42" s="1"/>
  <c r="K26" i="42" s="1"/>
  <c r="H20" i="42"/>
  <c r="I20" i="42" s="1"/>
  <c r="K20" i="42" s="1"/>
  <c r="H37" i="42"/>
  <c r="I37" i="42" s="1"/>
  <c r="K37" i="42" s="1"/>
  <c r="H38" i="42"/>
  <c r="I38" i="42" s="1"/>
  <c r="K38" i="42" s="1"/>
  <c r="H43" i="42"/>
  <c r="I43" i="42" s="1"/>
  <c r="H32" i="42"/>
  <c r="I32" i="42" s="1"/>
  <c r="K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K24" i="30" s="1"/>
  <c r="H38" i="30"/>
  <c r="I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H35" i="12"/>
  <c r="I35" i="12" s="1"/>
  <c r="K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K22" i="30" s="1"/>
  <c r="H16" i="30"/>
  <c r="I16" i="30" s="1"/>
  <c r="H26" i="30"/>
  <c r="I26" i="30" s="1"/>
  <c r="K26" i="30" s="1"/>
  <c r="H22" i="43"/>
  <c r="I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K25" i="12" s="1"/>
  <c r="H30" i="12"/>
  <c r="I30" i="12" s="1"/>
  <c r="K30" i="12" s="1"/>
  <c r="H42" i="12"/>
  <c r="I42" i="12" s="1"/>
  <c r="K42" i="12" s="1"/>
  <c r="H18" i="12"/>
  <c r="I18" i="12" s="1"/>
  <c r="K18" i="12" s="1"/>
  <c r="H12" i="12"/>
  <c r="I12" i="12" s="1"/>
  <c r="K12" i="12" s="1"/>
  <c r="H24" i="12"/>
  <c r="I24" i="12" s="1"/>
  <c r="K24" i="12" s="1"/>
  <c r="H13" i="30"/>
  <c r="I13" i="30" s="1"/>
  <c r="H31" i="30"/>
  <c r="I31" i="30" s="1"/>
  <c r="K31" i="30" s="1"/>
  <c r="H7" i="30"/>
  <c r="I7" i="30" s="1"/>
  <c r="K7" i="30" s="1"/>
  <c r="H17" i="30"/>
  <c r="I17" i="30" s="1"/>
  <c r="K17" i="30" s="1"/>
  <c r="H43" i="30"/>
  <c r="I43" i="30" s="1"/>
  <c r="K43" i="30" s="1"/>
  <c r="H27" i="30"/>
  <c r="I27" i="30" s="1"/>
  <c r="K27" i="30" s="1"/>
  <c r="H19" i="30"/>
  <c r="I19" i="30" s="1"/>
  <c r="K19" i="30" s="1"/>
  <c r="H21" i="30"/>
  <c r="I21" i="30" s="1"/>
  <c r="K21" i="30" s="1"/>
  <c r="H25" i="30"/>
  <c r="I25" i="30" s="1"/>
  <c r="H5" i="30"/>
  <c r="I5" i="30" s="1"/>
  <c r="H20" i="30"/>
  <c r="I20" i="30" s="1"/>
  <c r="K20" i="30" s="1"/>
  <c r="H40" i="30"/>
  <c r="I40" i="30" s="1"/>
  <c r="K40" i="30" s="1"/>
  <c r="H30" i="30"/>
  <c r="I30" i="30" s="1"/>
  <c r="K30" i="30" s="1"/>
  <c r="H36" i="30"/>
  <c r="I36" i="30" s="1"/>
  <c r="K36" i="30" s="1"/>
  <c r="H8" i="30"/>
  <c r="I8" i="30" s="1"/>
  <c r="K8" i="30" s="1"/>
  <c r="H28" i="30"/>
  <c r="I28" i="30" s="1"/>
  <c r="H6" i="30"/>
  <c r="I6" i="30" s="1"/>
  <c r="H34" i="30"/>
  <c r="I34" i="30" s="1"/>
  <c r="K34" i="30" s="1"/>
  <c r="H32" i="43"/>
  <c r="I32" i="43" s="1"/>
  <c r="K32" i="43" s="1"/>
  <c r="H8" i="43"/>
  <c r="I8" i="43" s="1"/>
  <c r="K8" i="43" s="1"/>
  <c r="H26" i="43"/>
  <c r="I26" i="43" s="1"/>
  <c r="K26" i="43" s="1"/>
  <c r="H34" i="43"/>
  <c r="I34" i="43" s="1"/>
  <c r="K34" i="43" s="1"/>
  <c r="H24" i="43"/>
  <c r="I24" i="43" s="1"/>
  <c r="K24" i="43" s="1"/>
  <c r="H41" i="43"/>
  <c r="I41" i="43" s="1"/>
  <c r="H40" i="43"/>
  <c r="I40" i="43" s="1"/>
  <c r="K40" i="43" s="1"/>
  <c r="H43" i="43"/>
  <c r="I43" i="43" s="1"/>
  <c r="K43" i="43" s="1"/>
  <c r="H15" i="43"/>
  <c r="I15" i="43" s="1"/>
  <c r="K15" i="43" s="1"/>
  <c r="H6" i="43"/>
  <c r="I6" i="43" s="1"/>
  <c r="K6" i="43" s="1"/>
  <c r="H5" i="23"/>
  <c r="I5" i="23" s="1"/>
  <c r="H27" i="34"/>
  <c r="I27" i="34" s="1"/>
  <c r="H23" i="15"/>
  <c r="I23" i="15" s="1"/>
  <c r="K23" i="15" s="1"/>
  <c r="H16" i="15"/>
  <c r="I16" i="15" s="1"/>
  <c r="H23" i="12"/>
  <c r="I23" i="12" s="1"/>
  <c r="K23" i="12" s="1"/>
  <c r="H19" i="12"/>
  <c r="I19" i="12" s="1"/>
  <c r="K19" i="12" s="1"/>
  <c r="H21" i="12"/>
  <c r="I21" i="12" s="1"/>
  <c r="K21" i="12" s="1"/>
  <c r="H13" i="12"/>
  <c r="I13" i="12" s="1"/>
  <c r="K13" i="12" s="1"/>
  <c r="H31" i="12"/>
  <c r="I31" i="12" s="1"/>
  <c r="H15" i="12"/>
  <c r="I15" i="12" s="1"/>
  <c r="H43" i="12"/>
  <c r="I43" i="12" s="1"/>
  <c r="K43" i="12" s="1"/>
  <c r="H17" i="12"/>
  <c r="I17" i="12" s="1"/>
  <c r="K17" i="12" s="1"/>
  <c r="H33" i="12"/>
  <c r="I33" i="12" s="1"/>
  <c r="H22" i="12"/>
  <c r="I22" i="12" s="1"/>
  <c r="H14" i="12"/>
  <c r="I14" i="12" s="1"/>
  <c r="H6" i="12"/>
  <c r="I6" i="12" s="1"/>
  <c r="K6" i="12" s="1"/>
  <c r="H26" i="12"/>
  <c r="I26" i="12" s="1"/>
  <c r="K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K19" i="43" s="1"/>
  <c r="H42" i="43"/>
  <c r="I42" i="43" s="1"/>
  <c r="K42" i="43" s="1"/>
  <c r="H10" i="43"/>
  <c r="I10" i="43" s="1"/>
  <c r="H5" i="43"/>
  <c r="I5" i="43" s="1"/>
  <c r="H18" i="43"/>
  <c r="I18" i="43" s="1"/>
  <c r="H17" i="43"/>
  <c r="I17" i="43" s="1"/>
  <c r="K17" i="43" s="1"/>
  <c r="H14" i="43"/>
  <c r="I14" i="43" s="1"/>
  <c r="H36" i="43"/>
  <c r="I36" i="43" s="1"/>
  <c r="H27" i="43"/>
  <c r="I27" i="43" s="1"/>
  <c r="K27" i="43" s="1"/>
  <c r="H12" i="43"/>
  <c r="I12" i="43" s="1"/>
  <c r="K12" i="43" s="1"/>
  <c r="H28" i="43"/>
  <c r="I28" i="43" s="1"/>
  <c r="H11" i="43"/>
  <c r="I11" i="43" s="1"/>
  <c r="K11" i="43" s="1"/>
  <c r="H33" i="43"/>
  <c r="I33" i="43" s="1"/>
  <c r="H30" i="43"/>
  <c r="I30" i="43" s="1"/>
  <c r="K30" i="43" s="1"/>
  <c r="H7" i="43"/>
  <c r="I7" i="43" s="1"/>
  <c r="K7" i="43" s="1"/>
  <c r="H23" i="43"/>
  <c r="I23" i="43" s="1"/>
  <c r="K23" i="43" s="1"/>
  <c r="H13" i="23"/>
  <c r="I13" i="23" s="1"/>
  <c r="H35" i="34"/>
  <c r="I35" i="34" s="1"/>
  <c r="H32" i="34"/>
  <c r="I32" i="34" s="1"/>
  <c r="H26" i="34"/>
  <c r="I26" i="34" s="1"/>
  <c r="H33" i="15"/>
  <c r="I33" i="15" s="1"/>
  <c r="K33" i="15" s="1"/>
  <c r="H36" i="15"/>
  <c r="I36" i="15" s="1"/>
  <c r="K36" i="15" s="1"/>
  <c r="H25" i="23"/>
  <c r="I25" i="23" s="1"/>
  <c r="H30" i="23"/>
  <c r="I30" i="23" s="1"/>
  <c r="K30" i="23" s="1"/>
  <c r="H17" i="34"/>
  <c r="I17" i="34" s="1"/>
  <c r="K17" i="34" s="1"/>
  <c r="H29" i="34"/>
  <c r="I29" i="34" s="1"/>
  <c r="H23" i="34"/>
  <c r="I23" i="34" s="1"/>
  <c r="H24" i="34"/>
  <c r="I24" i="34" s="1"/>
  <c r="K24" i="34" s="1"/>
  <c r="H20" i="34"/>
  <c r="I20" i="34" s="1"/>
  <c r="H17" i="15"/>
  <c r="I17" i="15" s="1"/>
  <c r="K17" i="15" s="1"/>
  <c r="H39" i="15"/>
  <c r="I39" i="15" s="1"/>
  <c r="H37" i="15"/>
  <c r="I37" i="15" s="1"/>
  <c r="K37" i="15" s="1"/>
  <c r="H18" i="15"/>
  <c r="I18" i="15" s="1"/>
  <c r="K18" i="15" s="1"/>
  <c r="H5" i="15"/>
  <c r="H43" i="23"/>
  <c r="I43" i="23" s="1"/>
  <c r="K43" i="23" s="1"/>
  <c r="H35" i="23"/>
  <c r="I35" i="23" s="1"/>
  <c r="K35" i="23" s="1"/>
  <c r="H8" i="23"/>
  <c r="I8" i="23" s="1"/>
  <c r="H40" i="23"/>
  <c r="I40" i="23" s="1"/>
  <c r="K40" i="23" s="1"/>
  <c r="H28" i="23"/>
  <c r="I28" i="23" s="1"/>
  <c r="K28" i="23" s="1"/>
  <c r="H33" i="34"/>
  <c r="I33" i="34" s="1"/>
  <c r="K33" i="34" s="1"/>
  <c r="H11" i="34"/>
  <c r="I11" i="34" s="1"/>
  <c r="K11" i="34" s="1"/>
  <c r="H9" i="34"/>
  <c r="I9" i="34" s="1"/>
  <c r="K9" i="34" s="1"/>
  <c r="H7" i="34"/>
  <c r="I7" i="34" s="1"/>
  <c r="H39" i="34"/>
  <c r="I39" i="34" s="1"/>
  <c r="K39" i="34" s="1"/>
  <c r="H5" i="34"/>
  <c r="H36" i="34"/>
  <c r="I36" i="34" s="1"/>
  <c r="K36" i="34" s="1"/>
  <c r="H40" i="34"/>
  <c r="I40" i="34" s="1"/>
  <c r="K40" i="34" s="1"/>
  <c r="H42" i="34"/>
  <c r="I42" i="34" s="1"/>
  <c r="K42" i="34" s="1"/>
  <c r="H10" i="34"/>
  <c r="I10" i="34" s="1"/>
  <c r="H13" i="15"/>
  <c r="I13" i="15" s="1"/>
  <c r="H31" i="15"/>
  <c r="I31" i="15" s="1"/>
  <c r="H25" i="15"/>
  <c r="I25" i="15" s="1"/>
  <c r="K25" i="15" s="1"/>
  <c r="H21" i="15"/>
  <c r="I21" i="15" s="1"/>
  <c r="H30" i="15"/>
  <c r="I30" i="15" s="1"/>
  <c r="K30" i="15" s="1"/>
  <c r="H14" i="15"/>
  <c r="I14" i="15" s="1"/>
  <c r="H26" i="15"/>
  <c r="I26" i="15" s="1"/>
  <c r="H20" i="15"/>
  <c r="I20" i="15" s="1"/>
  <c r="K20" i="15" s="1"/>
  <c r="H32" i="15"/>
  <c r="I32" i="15" s="1"/>
  <c r="K32" i="15" s="1"/>
  <c r="H27" i="23"/>
  <c r="I27" i="23" s="1"/>
  <c r="K27" i="23" s="1"/>
  <c r="H23" i="23"/>
  <c r="I23" i="23" s="1"/>
  <c r="H17" i="23"/>
  <c r="I17" i="23" s="1"/>
  <c r="K17" i="23" s="1"/>
  <c r="H19" i="23"/>
  <c r="I19" i="23" s="1"/>
  <c r="K19" i="23" s="1"/>
  <c r="H29" i="23"/>
  <c r="I29" i="23" s="1"/>
  <c r="K29" i="23" s="1"/>
  <c r="H38" i="23"/>
  <c r="I38" i="23" s="1"/>
  <c r="K38" i="23" s="1"/>
  <c r="H18" i="23"/>
  <c r="I18" i="23" s="1"/>
  <c r="K18" i="23" s="1"/>
  <c r="H14" i="23"/>
  <c r="I14" i="23" s="1"/>
  <c r="K14" i="23" s="1"/>
  <c r="H10" i="23"/>
  <c r="I10" i="23" s="1"/>
  <c r="H12" i="23"/>
  <c r="I12" i="23" s="1"/>
  <c r="K12" i="23" s="1"/>
  <c r="H19" i="34"/>
  <c r="I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K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H39" i="23"/>
  <c r="I39" i="23" s="1"/>
  <c r="K39" i="23" s="1"/>
  <c r="H31" i="23"/>
  <c r="I31" i="23" s="1"/>
  <c r="K31" i="23" s="1"/>
  <c r="H15" i="23"/>
  <c r="I15" i="23" s="1"/>
  <c r="K15" i="23" s="1"/>
  <c r="H33" i="23"/>
  <c r="I33" i="23" s="1"/>
  <c r="K33" i="23" s="1"/>
  <c r="H21" i="23"/>
  <c r="I21" i="23" s="1"/>
  <c r="K21" i="23" s="1"/>
  <c r="H37" i="23"/>
  <c r="I37" i="23" s="1"/>
  <c r="K37" i="23" s="1"/>
  <c r="H24" i="23"/>
  <c r="I24" i="23" s="1"/>
  <c r="K24" i="23" s="1"/>
  <c r="H16" i="23"/>
  <c r="I16" i="23" s="1"/>
  <c r="H34" i="23"/>
  <c r="I34" i="23" s="1"/>
  <c r="K34" i="23" s="1"/>
  <c r="H6" i="23"/>
  <c r="I6" i="23" s="1"/>
  <c r="K6" i="23" s="1"/>
  <c r="H26" i="23"/>
  <c r="I26" i="23" s="1"/>
  <c r="K26" i="23" s="1"/>
  <c r="H42" i="23"/>
  <c r="I42" i="23" s="1"/>
  <c r="K42" i="23" s="1"/>
  <c r="H22" i="23"/>
  <c r="I22" i="23" s="1"/>
  <c r="K22" i="23" s="1"/>
  <c r="H36" i="23"/>
  <c r="I36" i="23" s="1"/>
  <c r="K27" i="51"/>
  <c r="K30" i="51"/>
  <c r="K23" i="51"/>
  <c r="K39" i="51"/>
  <c r="K41" i="51"/>
  <c r="K42" i="51"/>
  <c r="K33" i="51"/>
  <c r="K32" i="51"/>
  <c r="K37" i="51"/>
  <c r="K15" i="51"/>
  <c r="K6" i="51"/>
  <c r="K11" i="51"/>
  <c r="K28"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29" i="25"/>
  <c r="K13" i="25"/>
  <c r="K17" i="25"/>
  <c r="K14" i="25"/>
  <c r="K32" i="25"/>
  <c r="K38" i="25"/>
  <c r="K30" i="25"/>
  <c r="K8" i="25"/>
  <c r="K12" i="25"/>
  <c r="K23" i="22"/>
  <c r="K27" i="22"/>
  <c r="K7" i="22"/>
  <c r="K17" i="22"/>
  <c r="K35" i="22"/>
  <c r="K19" i="22"/>
  <c r="K32" i="22"/>
  <c r="K20" i="22"/>
  <c r="K28" i="22"/>
  <c r="K38" i="22"/>
  <c r="K6" i="22"/>
  <c r="K18" i="22"/>
  <c r="K40" i="12"/>
  <c r="K19" i="40"/>
  <c r="K41" i="40"/>
  <c r="K6" i="40"/>
  <c r="K34" i="40"/>
  <c r="K25" i="40"/>
  <c r="K21" i="40"/>
  <c r="K39" i="40"/>
  <c r="K16" i="40"/>
  <c r="K32" i="40"/>
  <c r="K15" i="30"/>
  <c r="K39" i="30"/>
  <c r="K38" i="30"/>
  <c r="K16" i="30"/>
  <c r="K14" i="42"/>
  <c r="K30" i="42"/>
  <c r="K12" i="42"/>
  <c r="K42" i="42"/>
  <c r="K29" i="42"/>
  <c r="K34" i="42"/>
  <c r="K23" i="42"/>
  <c r="K6" i="42"/>
  <c r="K24" i="42"/>
  <c r="K40" i="42"/>
  <c r="K17" i="42"/>
  <c r="K33" i="42"/>
  <c r="K42" i="39"/>
  <c r="K30" i="39"/>
  <c r="K34" i="39"/>
  <c r="K22" i="39"/>
  <c r="K13" i="39"/>
  <c r="K8" i="39"/>
  <c r="K40" i="39"/>
  <c r="K33" i="39"/>
  <c r="K6" i="39"/>
  <c r="K10" i="36"/>
  <c r="K33" i="36"/>
  <c r="K36" i="36"/>
  <c r="I5" i="33"/>
  <c r="K24" i="33"/>
  <c r="K12" i="33"/>
  <c r="K8" i="33"/>
  <c r="K32" i="33"/>
  <c r="K14" i="33"/>
  <c r="K17" i="33"/>
  <c r="K33" i="33"/>
  <c r="K37" i="33"/>
  <c r="K7" i="33"/>
  <c r="K27" i="33"/>
  <c r="K43" i="33"/>
  <c r="K10" i="52"/>
  <c r="K42" i="52"/>
  <c r="K29" i="52"/>
  <c r="K23" i="52"/>
  <c r="K13" i="52"/>
  <c r="K28" i="52"/>
  <c r="K19" i="52"/>
  <c r="K21" i="52"/>
  <c r="K22" i="43"/>
  <c r="K25" i="43"/>
  <c r="K41" i="43"/>
  <c r="K30" i="31"/>
  <c r="K14" i="31"/>
  <c r="K9" i="31"/>
  <c r="K11" i="31"/>
  <c r="K35" i="31"/>
  <c r="K16" i="31"/>
  <c r="K32" i="31"/>
  <c r="K26" i="41"/>
  <c r="K34" i="41"/>
  <c r="K36" i="41"/>
  <c r="K27" i="41"/>
  <c r="I5" i="41"/>
  <c r="K31" i="41"/>
  <c r="K20" i="41"/>
  <c r="K42" i="41"/>
  <c r="K8" i="41"/>
  <c r="K24" i="41"/>
  <c r="K40" i="41"/>
  <c r="K33" i="41"/>
  <c r="K21" i="35"/>
  <c r="K17" i="35"/>
  <c r="K40" i="35"/>
  <c r="K6" i="35"/>
  <c r="K12" i="35"/>
  <c r="K8" i="35"/>
  <c r="K11" i="35"/>
  <c r="K29" i="35"/>
  <c r="K31" i="35"/>
  <c r="K36" i="35"/>
  <c r="K32" i="35"/>
  <c r="K16" i="35"/>
  <c r="K25" i="32"/>
  <c r="K39" i="32"/>
  <c r="K41" i="32"/>
  <c r="K43" i="32"/>
  <c r="K23" i="32"/>
  <c r="K17" i="32"/>
  <c r="K35" i="32"/>
  <c r="K21" i="32"/>
  <c r="K14" i="32"/>
  <c r="K40" i="32"/>
  <c r="K28" i="32"/>
  <c r="K38" i="32"/>
  <c r="I5" i="32"/>
  <c r="K22" i="32"/>
  <c r="K42" i="32"/>
  <c r="K26" i="32"/>
  <c r="K23" i="23"/>
  <c r="K25" i="23"/>
  <c r="K13" i="23"/>
  <c r="K8" i="23"/>
  <c r="K10" i="23"/>
  <c r="K9" i="29"/>
  <c r="K37" i="29"/>
  <c r="K39" i="29"/>
  <c r="K15" i="29"/>
  <c r="K33" i="29"/>
  <c r="K17" i="29"/>
  <c r="K11" i="29"/>
  <c r="K43" i="29"/>
  <c r="K16" i="29"/>
  <c r="K26" i="29"/>
  <c r="K10" i="29"/>
  <c r="K22" i="29"/>
  <c r="K36" i="29"/>
  <c r="K20" i="29"/>
  <c r="I5" i="50"/>
  <c r="K19" i="50"/>
  <c r="K43" i="50"/>
  <c r="K34" i="50"/>
  <c r="K21" i="50"/>
  <c r="K36" i="50"/>
  <c r="K27" i="50"/>
  <c r="K10" i="50"/>
  <c r="K32" i="50"/>
  <c r="K13" i="50"/>
  <c r="K35" i="50"/>
  <c r="K15" i="50"/>
  <c r="K31" i="50"/>
  <c r="K16" i="50"/>
  <c r="K17" i="21"/>
  <c r="K21" i="21"/>
  <c r="K25" i="21"/>
  <c r="K43" i="21"/>
  <c r="K27" i="21"/>
  <c r="K11" i="21"/>
  <c r="K31" i="21"/>
  <c r="K15" i="21"/>
  <c r="K40" i="21"/>
  <c r="K32" i="21"/>
  <c r="K24" i="21"/>
  <c r="K16" i="21"/>
  <c r="K8" i="21"/>
  <c r="K30" i="21"/>
  <c r="K22" i="21"/>
  <c r="K14" i="21"/>
  <c r="K40" i="19"/>
  <c r="K24" i="19"/>
  <c r="K8" i="19"/>
  <c r="K17" i="19"/>
  <c r="K43" i="19"/>
  <c r="K41" i="19"/>
  <c r="K15" i="19"/>
  <c r="K14" i="19"/>
  <c r="K38" i="19"/>
  <c r="K30" i="19"/>
  <c r="K18" i="19"/>
  <c r="K36" i="19"/>
  <c r="K20" i="19"/>
  <c r="K15" i="38"/>
  <c r="K7" i="38"/>
  <c r="K37" i="38"/>
  <c r="K11" i="38"/>
  <c r="K17" i="38"/>
  <c r="K6" i="38"/>
  <c r="K29" i="26"/>
  <c r="K35" i="26"/>
  <c r="K19" i="26"/>
  <c r="K41" i="26"/>
  <c r="K26" i="26"/>
  <c r="K38" i="26"/>
  <c r="K12" i="26"/>
  <c r="K33" i="24"/>
  <c r="K7" i="24"/>
  <c r="K25" i="24"/>
  <c r="K9" i="24"/>
  <c r="K27" i="24"/>
  <c r="K43" i="24"/>
  <c r="K22" i="24"/>
  <c r="K14" i="24"/>
  <c r="K34" i="24"/>
  <c r="I5" i="24"/>
  <c r="K26" i="24"/>
  <c r="K42" i="24"/>
  <c r="K24" i="24"/>
  <c r="K8" i="24"/>
  <c r="K33" i="28"/>
  <c r="K15" i="28"/>
  <c r="K9" i="28"/>
  <c r="K27" i="28"/>
  <c r="K13" i="28"/>
  <c r="K22" i="28"/>
  <c r="K26" i="28"/>
  <c r="K30" i="28"/>
  <c r="K32" i="28"/>
  <c r="K16" i="28"/>
  <c r="K22" i="37"/>
  <c r="K38" i="37"/>
  <c r="K34" i="37"/>
  <c r="K12" i="37"/>
  <c r="K26" i="37"/>
  <c r="K27" i="37"/>
  <c r="K18" i="37"/>
  <c r="K15" i="37"/>
  <c r="K14" i="37"/>
  <c r="I5" i="37"/>
  <c r="H44" i="37"/>
  <c r="K31" i="37"/>
  <c r="K20" i="37"/>
  <c r="K42" i="37"/>
  <c r="K23" i="37"/>
  <c r="K8" i="37"/>
  <c r="K24" i="37"/>
  <c r="K40" i="37"/>
  <c r="K17" i="37"/>
  <c r="K33" i="37"/>
  <c r="K6" i="37"/>
  <c r="K19" i="34"/>
  <c r="K38" i="34"/>
  <c r="K18" i="34"/>
  <c r="K9" i="15"/>
  <c r="K29" i="15"/>
  <c r="K6" i="15"/>
  <c r="K10" i="15"/>
  <c r="K8" i="15"/>
  <c r="K29" i="20"/>
  <c r="K9" i="20"/>
  <c r="K27" i="20"/>
  <c r="K23" i="20"/>
  <c r="K42" i="20"/>
  <c r="K38" i="20"/>
  <c r="K14" i="20"/>
  <c r="K32" i="20"/>
  <c r="K16" i="20"/>
  <c r="K36" i="20"/>
  <c r="K20" i="20"/>
  <c r="I5" i="17"/>
  <c r="H44" i="17"/>
  <c r="K16" i="17"/>
  <c r="K15" i="17"/>
  <c r="K29" i="17"/>
  <c r="K27" i="17"/>
  <c r="K38" i="17"/>
  <c r="K18" i="17"/>
  <c r="K40" i="8"/>
  <c r="K24" i="8"/>
  <c r="K8" i="8"/>
  <c r="K35" i="8"/>
  <c r="K37" i="8"/>
  <c r="K21" i="8"/>
  <c r="K9" i="8"/>
  <c r="K25" i="8"/>
  <c r="K41" i="8"/>
  <c r="K17" i="8"/>
  <c r="K33" i="8"/>
  <c r="K42" i="8"/>
  <c r="K34" i="8"/>
  <c r="K14" i="8"/>
  <c r="K22"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7" i="25"/>
  <c r="K19" i="25"/>
  <c r="K15" i="25"/>
  <c r="K43" i="25"/>
  <c r="K27" i="25"/>
  <c r="K9" i="25"/>
  <c r="K25" i="25"/>
  <c r="K41" i="25"/>
  <c r="K22" i="25"/>
  <c r="K42" i="25"/>
  <c r="K26" i="25"/>
  <c r="K16" i="25"/>
  <c r="K24" i="25"/>
  <c r="K40" i="25"/>
  <c r="K18" i="25"/>
  <c r="K20" i="25"/>
  <c r="K9" i="22"/>
  <c r="K11" i="22"/>
  <c r="K39" i="22"/>
  <c r="K41" i="22"/>
  <c r="K43" i="22"/>
  <c r="K31" i="22"/>
  <c r="K15" i="22"/>
  <c r="K33" i="22"/>
  <c r="K37" i="22"/>
  <c r="K8" i="22"/>
  <c r="I5" i="22"/>
  <c r="K12" i="22"/>
  <c r="K30" i="22"/>
  <c r="K42" i="22"/>
  <c r="K26" i="22"/>
  <c r="K10" i="22"/>
  <c r="K31" i="12"/>
  <c r="K15" i="12"/>
  <c r="K33" i="12"/>
  <c r="K22" i="12"/>
  <c r="K14" i="12"/>
  <c r="K16" i="12"/>
  <c r="K35" i="40"/>
  <c r="K13" i="40"/>
  <c r="K18" i="40"/>
  <c r="K20" i="40"/>
  <c r="K9" i="40"/>
  <c r="K37" i="40"/>
  <c r="K28" i="40"/>
  <c r="K11" i="40"/>
  <c r="K33" i="40"/>
  <c r="K14" i="40"/>
  <c r="K36" i="40"/>
  <c r="K31" i="40"/>
  <c r="K8" i="40"/>
  <c r="K24" i="40"/>
  <c r="K13" i="30"/>
  <c r="K25" i="30"/>
  <c r="K28" i="30"/>
  <c r="K6" i="30"/>
  <c r="K18" i="30"/>
  <c r="K35" i="42"/>
  <c r="K10" i="42"/>
  <c r="K7" i="42"/>
  <c r="K21" i="42"/>
  <c r="K43" i="42"/>
  <c r="K9" i="42"/>
  <c r="K25" i="42"/>
  <c r="K21" i="39"/>
  <c r="K37" i="39"/>
  <c r="K18" i="39"/>
  <c r="K15" i="39"/>
  <c r="K10" i="39"/>
  <c r="K38" i="39"/>
  <c r="K27" i="39"/>
  <c r="K14" i="39"/>
  <c r="K36" i="39"/>
  <c r="K19" i="39"/>
  <c r="K39" i="39"/>
  <c r="K16" i="39"/>
  <c r="K32" i="39"/>
  <c r="K9" i="39"/>
  <c r="K25" i="39"/>
  <c r="K41" i="36"/>
  <c r="K27" i="36"/>
  <c r="K34" i="36"/>
  <c r="K25" i="36"/>
  <c r="K26" i="36"/>
  <c r="K7" i="36"/>
  <c r="K16" i="36"/>
  <c r="I5" i="36"/>
  <c r="K40" i="33"/>
  <c r="K34" i="33"/>
  <c r="K36" i="33"/>
  <c r="K26" i="33"/>
  <c r="K28" i="33"/>
  <c r="K42" i="33"/>
  <c r="K20" i="33"/>
  <c r="K22" i="33"/>
  <c r="K6" i="33"/>
  <c r="K15" i="33"/>
  <c r="K31" i="33"/>
  <c r="K23" i="33"/>
  <c r="K21" i="33"/>
  <c r="K39" i="33"/>
  <c r="K19" i="33"/>
  <c r="K12" i="52"/>
  <c r="K33" i="52"/>
  <c r="K14" i="52"/>
  <c r="K7" i="52"/>
  <c r="K24" i="52"/>
  <c r="K43" i="52"/>
  <c r="K41" i="52"/>
  <c r="K38" i="52"/>
  <c r="K18" i="52"/>
  <c r="K10" i="43"/>
  <c r="K18" i="43"/>
  <c r="K14" i="43"/>
  <c r="K36" i="43"/>
  <c r="K28" i="43"/>
  <c r="K33" i="43"/>
  <c r="K39" i="43"/>
  <c r="K38" i="31"/>
  <c r="K22" i="31"/>
  <c r="K43" i="31"/>
  <c r="K19" i="31"/>
  <c r="K13" i="31"/>
  <c r="K17" i="31"/>
  <c r="K8" i="31"/>
  <c r="K36" i="31"/>
  <c r="K20" i="31"/>
  <c r="K10" i="31"/>
  <c r="K43" i="41"/>
  <c r="K12" i="41"/>
  <c r="K38" i="41"/>
  <c r="K21" i="41"/>
  <c r="K7" i="41"/>
  <c r="K22" i="41"/>
  <c r="K11" i="41"/>
  <c r="K39" i="41"/>
  <c r="K28" i="41"/>
  <c r="K10" i="41"/>
  <c r="K30" i="41"/>
  <c r="K16" i="41"/>
  <c r="K32" i="41"/>
  <c r="K9" i="41"/>
  <c r="K25" i="41"/>
  <c r="K41" i="41"/>
  <c r="K35" i="35"/>
  <c r="K19" i="35"/>
  <c r="K26" i="35"/>
  <c r="K18" i="35"/>
  <c r="K42" i="35"/>
  <c r="K30" i="35"/>
  <c r="K25" i="35"/>
  <c r="K27" i="35"/>
  <c r="K23" i="35"/>
  <c r="K39" i="35"/>
  <c r="K20" i="35"/>
  <c r="K10" i="35"/>
  <c r="K34" i="35"/>
  <c r="K24" i="35"/>
  <c r="K11" i="32"/>
  <c r="K7" i="32"/>
  <c r="K9" i="32"/>
  <c r="K15" i="32"/>
  <c r="K33" i="32"/>
  <c r="K31" i="32"/>
  <c r="K13" i="32"/>
  <c r="K29" i="32"/>
  <c r="K36" i="32"/>
  <c r="K24" i="32"/>
  <c r="K6" i="32"/>
  <c r="K8" i="32"/>
  <c r="K20" i="32"/>
  <c r="K16" i="32"/>
  <c r="K32" i="32"/>
  <c r="K12" i="32"/>
  <c r="K34"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11" i="23"/>
  <c r="K16" i="23"/>
  <c r="K36" i="23"/>
  <c r="K20" i="23"/>
  <c r="I5" i="29"/>
  <c r="K23" i="29"/>
  <c r="K25" i="29"/>
  <c r="K29" i="29"/>
  <c r="K13" i="29"/>
  <c r="K19" i="29"/>
  <c r="K38" i="29"/>
  <c r="K6" i="29"/>
  <c r="K32" i="29"/>
  <c r="K42" i="29"/>
  <c r="K34" i="29"/>
  <c r="K14" i="29"/>
  <c r="K30" i="29"/>
  <c r="K8" i="29"/>
  <c r="K12" i="29"/>
  <c r="K28" i="50"/>
  <c r="K12" i="50"/>
  <c r="K29" i="50"/>
  <c r="K17" i="50"/>
  <c r="K18" i="50"/>
  <c r="K9" i="50"/>
  <c r="K24" i="50"/>
  <c r="K11" i="50"/>
  <c r="K41" i="50"/>
  <c r="K20"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41" i="21"/>
  <c r="K9" i="21"/>
  <c r="K35" i="21"/>
  <c r="K19" i="21"/>
  <c r="K39" i="21"/>
  <c r="K23" i="21"/>
  <c r="K7" i="21"/>
  <c r="K36" i="21"/>
  <c r="K28" i="21"/>
  <c r="K20" i="21"/>
  <c r="K12" i="21"/>
  <c r="K42" i="21"/>
  <c r="K34" i="21"/>
  <c r="K26" i="21"/>
  <c r="K18" i="21"/>
  <c r="K10" i="21"/>
  <c r="I5" i="19"/>
  <c r="K32" i="19"/>
  <c r="K16" i="19"/>
  <c r="K21" i="19"/>
  <c r="K37" i="19"/>
  <c r="K11" i="19"/>
  <c r="K29" i="19"/>
  <c r="K9" i="19"/>
  <c r="K27" i="19"/>
  <c r="K7" i="19"/>
  <c r="K23" i="19"/>
  <c r="K6" i="19"/>
  <c r="K34" i="19"/>
  <c r="K42" i="19"/>
  <c r="K10" i="19"/>
  <c r="K28" i="19"/>
  <c r="K12" i="19"/>
  <c r="K19" i="38"/>
  <c r="K39" i="38"/>
  <c r="K29" i="38"/>
  <c r="K13" i="38"/>
  <c r="K26" i="38"/>
  <c r="K27" i="38"/>
  <c r="K36" i="38"/>
  <c r="K35" i="38"/>
  <c r="K34" i="38"/>
  <c r="K23" i="38"/>
  <c r="K38" i="38"/>
  <c r="K21" i="38"/>
  <c r="K16" i="38"/>
  <c r="K32" i="38"/>
  <c r="K41" i="38"/>
  <c r="K27" i="26"/>
  <c r="K9" i="26"/>
  <c r="K43" i="26"/>
  <c r="K34" i="26"/>
  <c r="K33" i="26"/>
  <c r="K20" i="26"/>
  <c r="K10" i="26"/>
  <c r="K36" i="26"/>
  <c r="I5" i="26"/>
  <c r="K28" i="26"/>
  <c r="K6" i="26"/>
  <c r="K40" i="26"/>
  <c r="K24" i="26"/>
  <c r="K8" i="26"/>
  <c r="K31" i="24"/>
  <c r="K29" i="24"/>
  <c r="K39" i="24"/>
  <c r="K41" i="24"/>
  <c r="K35" i="24"/>
  <c r="K36" i="24"/>
  <c r="K38" i="24"/>
  <c r="K12" i="24"/>
  <c r="K30" i="24"/>
  <c r="K10" i="24"/>
  <c r="K32" i="24"/>
  <c r="K16" i="24"/>
  <c r="K31" i="28"/>
  <c r="K19" i="28"/>
  <c r="K35" i="28"/>
  <c r="K25" i="28"/>
  <c r="K43" i="28"/>
  <c r="K41" i="28"/>
  <c r="K37" i="28"/>
  <c r="K18" i="28"/>
  <c r="K12" i="28"/>
  <c r="K36" i="28"/>
  <c r="K14" i="28"/>
  <c r="K42" i="28"/>
  <c r="K24" i="28"/>
  <c r="K8" i="28"/>
  <c r="K21" i="37"/>
  <c r="K39" i="37"/>
  <c r="K29" i="37"/>
  <c r="K11" i="37"/>
  <c r="K7" i="37"/>
  <c r="K43" i="37"/>
  <c r="K36" i="37"/>
  <c r="K37" i="37"/>
  <c r="K28" i="37"/>
  <c r="K19" i="37"/>
  <c r="K10" i="37"/>
  <c r="K30" i="37"/>
  <c r="K13" i="37"/>
  <c r="K35" i="37"/>
  <c r="K16" i="37"/>
  <c r="K32" i="37"/>
  <c r="K9" i="37"/>
  <c r="K25" i="37"/>
  <c r="K41" i="37"/>
  <c r="K35" i="34"/>
  <c r="K29" i="34"/>
  <c r="K27" i="34"/>
  <c r="K7" i="34"/>
  <c r="K23" i="34"/>
  <c r="K32" i="34"/>
  <c r="I5" i="34"/>
  <c r="K28" i="34"/>
  <c r="K20" i="34"/>
  <c r="K26" i="34"/>
  <c r="K10" i="34"/>
  <c r="K13" i="15"/>
  <c r="K31" i="15"/>
  <c r="K39" i="15"/>
  <c r="K21" i="15"/>
  <c r="K38" i="15"/>
  <c r="K14" i="15"/>
  <c r="K26" i="15"/>
  <c r="I5" i="15"/>
  <c r="K16" i="15"/>
  <c r="K21" i="20"/>
  <c r="K37" i="20"/>
  <c r="K25" i="20"/>
  <c r="K43" i="20"/>
  <c r="K13" i="20"/>
  <c r="K31" i="20"/>
  <c r="K10" i="20"/>
  <c r="K18" i="20"/>
  <c r="K22" i="20"/>
  <c r="K40" i="20"/>
  <c r="K24" i="20"/>
  <c r="K8" i="20"/>
  <c r="K28" i="20"/>
  <c r="K12" i="20"/>
  <c r="K40" i="17"/>
  <c r="K24" i="17"/>
  <c r="K8" i="17"/>
  <c r="K43" i="17"/>
  <c r="K19" i="17"/>
  <c r="K37" i="17"/>
  <c r="K21" i="17"/>
  <c r="K17" i="17"/>
  <c r="K33" i="17"/>
  <c r="K14" i="17"/>
  <c r="K22" i="17"/>
  <c r="K26" i="17"/>
  <c r="K34" i="17"/>
  <c r="K36" i="17"/>
  <c r="K20" i="17"/>
  <c r="I5" i="8"/>
  <c r="K32" i="8"/>
  <c r="K13" i="8"/>
  <c r="K27" i="8"/>
  <c r="K43" i="8"/>
  <c r="K15" i="8"/>
  <c r="K31" i="8"/>
  <c r="K7" i="8"/>
  <c r="K23" i="8"/>
  <c r="K39" i="8"/>
  <c r="K10" i="8"/>
  <c r="K30" i="8"/>
  <c r="K38" i="8"/>
  <c r="K28" i="8"/>
  <c r="K12" i="8"/>
  <c r="I44" i="26" l="1"/>
  <c r="H44" i="31"/>
  <c r="H44" i="51"/>
  <c r="H44" i="19"/>
  <c r="H44" i="39"/>
  <c r="H44" i="28"/>
  <c r="H44" i="21"/>
  <c r="H44" i="32"/>
  <c r="H44" i="25"/>
  <c r="H44" i="20"/>
  <c r="H44" i="26"/>
  <c r="H44" i="8"/>
  <c r="H44" i="29"/>
  <c r="H44" i="36"/>
  <c r="H44" i="22"/>
  <c r="H44" i="41"/>
  <c r="H44" i="33"/>
  <c r="H44" i="42"/>
  <c r="H44" i="40"/>
  <c r="H44" i="24"/>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O15" i="44"/>
  <c r="Q15" i="44" s="1"/>
  <c r="K5" i="51"/>
  <c r="K44" i="51" s="1"/>
  <c r="M44" i="51" s="1"/>
  <c r="O23" i="51" s="1"/>
  <c r="Q23" i="51"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13" i="51"/>
  <c r="Q13" i="51" s="1"/>
  <c r="O17" i="51"/>
  <c r="Q17" i="51" s="1"/>
  <c r="O9" i="51"/>
  <c r="Q9" i="51" s="1"/>
  <c r="O36" i="51"/>
  <c r="Q36" i="51" s="1"/>
  <c r="O28" i="51"/>
  <c r="Q28" i="51" s="1"/>
  <c r="O34" i="51"/>
  <c r="Q34" i="51" s="1"/>
  <c r="O42" i="51"/>
  <c r="Q42" i="51" s="1"/>
  <c r="O43" i="51"/>
  <c r="Q43" i="51" s="1"/>
  <c r="O26" i="51"/>
  <c r="Q26" i="51" s="1"/>
  <c r="O25" i="51"/>
  <c r="Q25" i="51" s="1"/>
  <c r="O18" i="51"/>
  <c r="Q18" i="51" s="1"/>
  <c r="O40" i="51"/>
  <c r="Q40" i="51" s="1"/>
  <c r="O37" i="51"/>
  <c r="Q37" i="51" s="1"/>
  <c r="O8" i="51"/>
  <c r="Q8" i="51" s="1"/>
  <c r="O41" i="51"/>
  <c r="Q41" i="51" s="1"/>
  <c r="O29" i="51"/>
  <c r="Q29" i="51" s="1"/>
  <c r="O30" i="51"/>
  <c r="Q30" i="51" s="1"/>
  <c r="O24" i="51"/>
  <c r="Q24" i="51" s="1"/>
  <c r="O6" i="51"/>
  <c r="Q6" i="51" s="1"/>
  <c r="O22" i="51"/>
  <c r="Q22" i="51" s="1"/>
  <c r="O7" i="51"/>
  <c r="Q7" i="51" s="1"/>
  <c r="O35" i="51"/>
  <c r="Q35" i="51" s="1"/>
  <c r="O33" i="51"/>
  <c r="Q33" i="51" s="1"/>
  <c r="O39" i="51"/>
  <c r="Q39" i="51" s="1"/>
  <c r="O16" i="51"/>
  <c r="Q16"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27" i="51" l="1"/>
  <c r="Q27" i="51" s="1"/>
  <c r="O14" i="51"/>
  <c r="Q14" i="51" s="1"/>
  <c r="O31" i="51"/>
  <c r="Q31" i="51" s="1"/>
  <c r="O19" i="51"/>
  <c r="Q19" i="51" s="1"/>
  <c r="O15" i="51"/>
  <c r="Q15" i="51" s="1"/>
  <c r="O32" i="51"/>
  <c r="Q32" i="51" s="1"/>
  <c r="O20" i="51"/>
  <c r="Q20" i="51" s="1"/>
  <c r="O10" i="51"/>
  <c r="Q10" i="51" s="1"/>
  <c r="O38" i="51"/>
  <c r="Q38" i="51" s="1"/>
  <c r="O11" i="51"/>
  <c r="Q11" i="51" s="1"/>
  <c r="O12" i="51"/>
  <c r="Q12" i="51" s="1"/>
  <c r="O44" i="44"/>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51" l="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44" i="46" l="1"/>
  <c r="D2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<sst xmlns="http://schemas.openxmlformats.org/spreadsheetml/2006/main" count="7817" uniqueCount="613">
  <si>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</si>
  <si>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</si>
  <si>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</si>
  <si>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</si>
  <si>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</si>
  <si>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</si>
  <si>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</si>
  <si>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</si>
  <si>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</si>
  <si>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</si>
  <si>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</si>
  <si>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</si>
  <si>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</si>
  <si>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</si>
  <si>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</si>
  <si>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</si>
  <si>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</si>
  <si>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</si>
  <si>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</si>
  <si>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</si>
  <si>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</si>
  <si>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</si>
  <si>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</si>
  <si>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</si>
  <si>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</si>
  <si>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</si>
  <si>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</si>
  <si>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</si>
  <si>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</si>
  <si>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</si>
  <si>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</si>
  <si>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</si>
  <si>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</si>
  <si>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</si>
  <si>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</si>
  <si>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</si>
  <si>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</si>
  <si>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</si>
  <si>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</si>
  <si>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</si>
  <si>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</si>
  <si>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</si>
  <si>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</si>
  <si>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</si>
  <si>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</si>
  <si>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</si>
  <si>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</si>
  <si>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</si>
  <si>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</si>
  <si>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</si>
  <si>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</si>
  <si>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</si>
  <si>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</si>
  <si>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</si>
  <si>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</si>
  <si>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</si>
  <si>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</si>
  <si>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</si>
  <si>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</si>
  <si>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</si>
  <si>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</si>
  <si>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</si>
  <si>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</si>
  <si>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</si>
  <si>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</si>
  <si>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</si>
  <si>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</si>
  <si>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</si>
  <si>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</si>
  <si>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</si>
  <si>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</si>
  <si>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</si>
  <si>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</si>
  <si>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</si>
  <si>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</si>
  <si>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</si>
  <si>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</si>
  <si>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</si>
  <si>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</si>
  <si>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</si>
  <si>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</si>
  <si>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</si>
  <si>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</si>
  <si>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</si>
  <si>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</si>
  <si>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</si>
  <si>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</si>
  <si>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</si>
  <si>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</si>
  <si>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</si>
  <si>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</si>
  <si>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</si>
  <si>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</si>
  <si>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</si>
  <si>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</si>
  <si>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</si>
  <si>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</si>
  <si>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</si>
  <si>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</si>
  <si>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</si>
  <si>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</si>
  <si>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</si>
  <si>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</si>
  <si>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</si>
  <si>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</si>
  <si>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</si>
  <si>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</si>
  <si>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</si>
  <si>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</si>
  <si>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</si>
  <si>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</si>
  <si>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</si>
  <si>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</si>
  <si>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</si>
  <si>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</si>
  <si>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</si>
  <si>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</si>
  <si>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</si>
  <si>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</si>
  <si>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</si>
  <si>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</si>
  <si>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</si>
  <si>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</si>
  <si>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</si>
  <si>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</si>
  <si>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</si>
  <si>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</si>
  <si>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</si>
  <si>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</si>
  <si>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</si>
  <si>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</si>
  <si>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</si>
  <si>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</si>
  <si>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</si>
  <si>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</si>
  <si>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</si>
  <si>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</si>
  <si>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</si>
  <si>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</si>
  <si>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</si>
  <si>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</si>
  <si>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</si>
  <si>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</si>
  <si>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</si>
  <si>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</si>
  <si>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</si>
  <si>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</si>
  <si>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</si>
  <si>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</si>
  <si>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</si>
  <si>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</si>
  <si>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</si>
  <si>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</si>
  <si>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</si>
  <si>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</si>
  <si>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</si>
  <si>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</si>
  <si>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</si>
  <si>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</si>
  <si>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</si>
  <si>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</si>
  <si>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</si>
  <si>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</si>
  <si>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</si>
  <si>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</si>
  <si>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</si>
  <si>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</si>
  <si>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</si>
  <si>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</si>
  <si>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</si>
  <si>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</si>
  <si>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</si>
  <si>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</si>
  <si>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</si>
  <si>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</si>
  <si>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</si>
  <si>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</si>
  <si>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</si>
  <si>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</si>
  <si>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</si>
  <si>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</si>
  <si>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</si>
  <si>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</si>
  <si>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</si>
  <si>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</si>
  <si>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</si>
  <si>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</si>
  <si>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</si>
  <si>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</si>
  <si>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</si>
  <si>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</si>
  <si>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</si>
  <si>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</si>
  <si>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</si>
  <si>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</si>
  <si>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</si>
  <si>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</si>
  <si>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</si>
  <si>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</si>
  <si>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</si>
  <si>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</si>
  <si>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</si>
  <si>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</si>
  <si>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</si>
  <si>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</si>
  <si>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</si>
  <si>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</si>
  <si>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</si>
  <si>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</si>
  <si>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</si>
  <si>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</si>
  <si>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</si>
  <si>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</si>
  <si>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</si>
  <si>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</si>
  <si>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</si>
  <si>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</si>
  <si>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</si>
  <si>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</si>
  <si>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</si>
  <si>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</si>
  <si>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</si>
  <si>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</si>
  <si>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</si>
  <si>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</si>
  <si>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</si>
  <si>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</si>
  <si>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</si>
  <si>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</si>
  <si>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</si>
  <si>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</si>
  <si>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</si>
  <si>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</si>
  <si>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</si>
  <si>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</si>
  <si>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</si>
  <si>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</si>
  <si>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</si>
  <si>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</si>
  <si>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</si>
  <si>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</si>
  <si>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</si>
  <si>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</si>
  <si>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</si>
  <si>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</si>
  <si>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</si>
  <si>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</si>
  <si>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</si>
  <si>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</si>
  <si>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</si>
  <si>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</si>
  <si>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</si>
  <si>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</si>
  <si>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</si>
  <si>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</si>
  <si>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</si>
  <si>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</si>
  <si>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</si>
  <si>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</si>
  <si>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</si>
  <si>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</si>
  <si>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</si>
  <si>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</si>
  <si>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</si>
  <si>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</si>
  <si>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</si>
  <si>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</si>
  <si>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</si>
  <si>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</si>
  <si>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</si>
  <si>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</si>
  <si>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</si>
  <si>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</si>
  <si>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</si>
  <si>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</si>
  <si>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</si>
  <si>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</si>
  <si>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</si>
  <si>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</si>
  <si>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</si>
  <si>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</si>
  <si>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</si>
  <si>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</si>
  <si>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</si>
  <si>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</si>
  <si>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</si>
  <si>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</si>
  <si>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</si>
  <si>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</si>
  <si>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</si>
  <si>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</si>
  <si>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</si>
  <si>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</si>
  <si>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</si>
  <si>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</si>
  <si>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</si>
  <si>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</si>
  <si>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</si>
  <si>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</si>
  <si>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</si>
  <si>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</si>
  <si>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</si>
  <si>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</si>
  <si>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</si>
  <si>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</si>
  <si>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</si>
  <si>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</si>
  <si>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</si>
  <si>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</si>
  <si>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</si>
  <si>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</si>
  <si>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</si>
  <si>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</si>
  <si>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</si>
  <si>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</si>
  <si>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</si>
  <si>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</si>
  <si>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</si>
  <si>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</si>
  <si>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</si>
  <si>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</si>
  <si>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</si>
  <si>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</si>
  <si>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</si>
  <si>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</si>
  <si>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</si>
  <si>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</si>
  <si>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</si>
  <si>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</si>
  <si>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</si>
  <si>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</si>
  <si>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</si>
  <si>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</si>
  <si>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</si>
  <si>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</si>
  <si>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</si>
  <si>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</si>
  <si>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</si>
  <si>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</si>
  <si>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</si>
  <si>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</si>
  <si>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</si>
  <si>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</si>
  <si>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</si>
  <si>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</si>
  <si>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</si>
  <si>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</si>
  <si>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</si>
  <si>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</si>
  <si>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</si>
  <si>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</si>
  <si>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</si>
  <si>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</si>
  <si>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</si>
  <si>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</si>
  <si>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</si>
  <si>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</si>
  <si>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</si>
  <si>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</si>
  <si>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</si>
  <si>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</si>
  <si>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</si>
  <si>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</si>
  <si>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</si>
  <si>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</si>
  <si>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</si>
  <si>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</si>
  <si>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</si>
  <si>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</si>
  <si>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</si>
  <si>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</si>
  <si>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</si>
  <si>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</si>
  <si>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</si>
  <si>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</si>
  <si>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</si>
  <si>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</si>
  <si>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</si>
  <si>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</si>
  <si>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</si>
  <si>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</si>
  <si>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</si>
  <si>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</si>
  <si>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</si>
  <si>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</si>
  <si>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</si>
  <si>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</si>
  <si>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</si>
  <si>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</si>
  <si>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</si>
  <si>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</si>
  <si>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</si>
  <si>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</si>
  <si>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</si>
  <si>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</si>
  <si>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</si>
  <si>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</si>
  <si>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</si>
  <si>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</si>
  <si>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</si>
  <si>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</si>
  <si>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</si>
  <si>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</si>
  <si>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</si>
  <si>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</si>
  <si>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</si>
  <si>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</si>
  <si>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</si>
  <si>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</si>
  <si>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</si>
  <si>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</si>
  <si>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</si>
  <si>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</si>
  <si>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</si>
  <si>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</si>
  <si>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</si>
  <si>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</si>
  <si>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</si>
  <si>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</si>
  <si>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</si>
  <si>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</si>
  <si>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</si>
  <si>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</si>
  <si>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</si>
  <si>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</si>
  <si>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</si>
  <si>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</si>
  <si>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</si>
  <si>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</si>
  <si>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</si>
  <si>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</si>
  <si>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</si>
  <si>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</si>
  <si>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</si>
  <si>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</si>
  <si>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</si>
  <si>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</si>
  <si>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</si>
  <si>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</si>
  <si>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</si>
  <si>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</si>
  <si>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</si>
  <si>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</si>
  <si>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</si>
  <si>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</si>
  <si>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</si>
  <si>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</si>
  <si>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</si>
  <si>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</si>
  <si>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</si>
  <si>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</si>
  <si>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</si>
  <si>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</si>
  <si>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</si>
  <si>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</si>
  <si>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</si>
  <si>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</si>
  <si>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</si>
  <si>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</si>
  <si>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</si>
  <si>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</si>
  <si>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</si>
  <si>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</si>
  <si>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</si>
  <si>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</si>
  <si>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</si>
  <si>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</si>
  <si>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</si>
  <si>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</si>
  <si>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</si>
  <si>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</si>
  <si>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</si>
  <si>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</si>
  <si>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</si>
  <si>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</si>
  <si>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</si>
  <si>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</si>
  <si>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</si>
  <si>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</si>
  <si>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</si>
  <si>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</si>
  <si>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</si>
  <si>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</si>
  <si>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</si>
  <si>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</si>
  <si>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</si>
  <si>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</si>
  <si>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</si>
  <si>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</si>
  <si>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</si>
  <si>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</si>
  <si>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</si>
  <si>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</si>
  <si>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</si>
  <si>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</si>
  <si>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</si>
  <si>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</si>
  <si>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</si>
  <si>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</si>
  <si>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</si>
  <si>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</si>
  <si>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</si>
  <si>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</si>
  <si>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</si>
  <si>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</si>
  <si>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</si>
  <si>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</si>
  <si>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</si>
  <si>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</si>
  <si>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</si>
  <si>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</si>
  <si>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</si>
  <si>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</si>
  <si>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</si>
  <si>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</si>
  <si>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</si>
  <si>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</si>
  <si>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</si>
  <si>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</si>
  <si>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</si>
  <si>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</si>
  <si>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</si>
  <si>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</si>
  <si>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</si>
  <si>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</si>
  <si>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</si>
  <si>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</si>
  <si>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</si>
  <si>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</si>
  <si>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</si>
  <si>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</si>
  <si>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</si>
  <si>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</si>
  <si>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</si>
  <si>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</si>
  <si>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</si>
  <si>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</si>
  <si>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</si>
  <si>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</si>
  <si>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</si>
  <si>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</si>
  <si>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</si>
  <si>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</si>
  <si>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</si>
  <si>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</si>
  <si>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</si>
  <si>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</si>
  <si>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</si>
  <si>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</si>
  <si>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</si>
  <si>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</si>
  <si>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</si>
  <si>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</si>
  <si>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</si>
  <si>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</si>
  <si>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</si>
  <si>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</si>
  <si>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</si>
  <si>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</si>
  <si>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</si>
  <si>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</si>
  <si>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</si>
  <si>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</si>
  <si>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</si>
  <si>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</si>
  <si>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</si>
  <si>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</si>
  <si>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</si>
  <si>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</si>
  <si>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</si>
  <si>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</si>
  <si>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</si>
  <si>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</si>
  <si>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</si>
  <si>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</si>
  <si>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</si>
  <si>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</si>
  <si>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</si>
  <si>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</si>
  <si>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</si>
  <si>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</si>
  <si>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</si>
  <si>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</si>
  <si>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</si>
  <si>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</si>
  <si>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</si>
  <si>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</si>
  <si>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</si>
  <si>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</si>
  <si>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</si>
  <si>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</si>
  <si>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</si>
  <si>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</si>
  <si>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</si>
  <si>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</si>
  <si>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</si>
  <si>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</si>
  <si>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</si>
  <si>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</si>
  <si>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</si>
  <si>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</si>
  <si>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</si>
  <si>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</si>
  <si>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</si>
  <si>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</si>
  <si>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</si>
  <si>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</si>
  <si>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</si>
  <si>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</si>
  <si>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</si>
  <si>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</si>
  <si>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</si>
  <si>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2015年豊岡市産業連関表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</si>
</sst>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41" activePane="bottomRight" state="frozen"/>
      <selection activeCell="D5" sqref="D5"/>
      <selection pane="topRight" activeCell="D5" sqref="D5"/>
      <selection pane="bottomLeft" activeCell="D5" sqref="D5"/>
      <selection pane="bottomRight" activeCell="F54" sqref="F54"/>
    </sheetView>
  </sheetViews>
  <sheetFormatPr defaultRowHeight="13" x14ac:dyDescent="0.2"/>
  <cols>
    <col min="1" max="1" width="12.453125" customWidth="1"/>
    <col min="2" max="2" width="24" customWidth="1"/>
    <col min="3" max="3" width="17.36328125" customWidth="1"/>
  </cols>
  <sheetData>
    <row r="1" spans="1:3" x14ac:dyDescent="0.2">
      <c r="A1" s="15" t="s">
        <v>360</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365</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367</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368</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18" t="str">
        <f>最終需要_まとめ!A46</f>
        <v>2015年豊岡市産業連関表</v>
      </c>
      <c r="C45" s="463">
        <v>45158</v>
      </c>
    </row>
    <row r="46" spans="1:3" x14ac:dyDescent="0.2">
      <c r="A46" s="27" t="s">
        <v>190</v>
      </c>
      <c r="B46" s="237" t="str">
        <f>B45</f>
        <v>2015年豊岡市産業連関表</v>
      </c>
      <c r="C46" s="24"/>
    </row>
    <row r="47" spans="1:3" x14ac:dyDescent="0.2">
      <c r="A47" s="28" t="s">
        <v>110</v>
      </c>
      <c r="B47" s="419" t="str">
        <f>B45</f>
        <v>2015年豊岡市産業連関表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362</v>
      </c>
      <c r="R14" s="33"/>
    </row>
    <row r="15" spans="1:18" x14ac:dyDescent="0.2">
      <c r="A15" s="25"/>
      <c r="B15" s="36" t="s">
        <v>364</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363</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359</v>
      </c>
    </row>
    <row r="2" spans="1:12" x14ac:dyDescent="0.2">
      <c r="A2" s="43" t="s">
        <v>358</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264</v>
      </c>
      <c r="B6" s="10" t="s">
        <v>265</v>
      </c>
      <c r="C6" s="132">
        <v>100</v>
      </c>
      <c r="D6" s="127">
        <f>'1'!S44</f>
        <v>131.4760768099969</v>
      </c>
      <c r="E6" s="168">
        <f>'1'!U44</f>
        <v>61.853712958276986</v>
      </c>
      <c r="F6" s="119">
        <f>'1'!W44</f>
        <v>23</v>
      </c>
      <c r="G6" s="171">
        <f>'1'!Y44</f>
        <v>14</v>
      </c>
      <c r="H6" s="53">
        <v>1</v>
      </c>
      <c r="I6" s="56"/>
      <c r="J6" s="104" t="s">
        <v>102</v>
      </c>
      <c r="K6" s="185">
        <v>0.75600000000000001</v>
      </c>
      <c r="L6" s="186">
        <v>0.73199999999999998</v>
      </c>
    </row>
    <row r="7" spans="1:12" x14ac:dyDescent="0.2">
      <c r="A7" s="159" t="s">
        <v>220</v>
      </c>
      <c r="B7" s="3" t="s">
        <v>266</v>
      </c>
      <c r="C7" s="133">
        <v>100</v>
      </c>
      <c r="D7" s="128">
        <f>'2'!S44</f>
        <v>134.01889831372077</v>
      </c>
      <c r="E7" s="169">
        <f>'2'!U44</f>
        <v>89.562834418598129</v>
      </c>
      <c r="F7" s="120">
        <f>'2'!W44</f>
        <v>18</v>
      </c>
      <c r="G7" s="172">
        <f>'2'!Y44</f>
        <v>13</v>
      </c>
      <c r="H7" s="156">
        <v>2</v>
      </c>
      <c r="I7" s="56"/>
      <c r="J7" s="103" t="s">
        <v>135</v>
      </c>
      <c r="K7" s="187">
        <v>0.74099999999999999</v>
      </c>
      <c r="L7" s="188">
        <v>0.71099999999999997</v>
      </c>
    </row>
    <row r="8" spans="1:12" x14ac:dyDescent="0.2">
      <c r="A8" s="159" t="s">
        <v>221</v>
      </c>
      <c r="B8" s="3" t="s">
        <v>267</v>
      </c>
      <c r="C8" s="133">
        <v>100</v>
      </c>
      <c r="D8" s="128">
        <f>'3'!S44</f>
        <v>121.04001224126668</v>
      </c>
      <c r="E8" s="169">
        <f>'3'!U44</f>
        <v>63.994734165690382</v>
      </c>
      <c r="F8" s="120">
        <f>'3'!W44</f>
        <v>12</v>
      </c>
      <c r="G8" s="172">
        <f>'3'!Y44</f>
        <v>8</v>
      </c>
      <c r="H8" s="156">
        <v>3</v>
      </c>
      <c r="I8" s="56"/>
      <c r="J8" s="103" t="s">
        <v>136</v>
      </c>
      <c r="K8" s="187">
        <v>0.90500000000000003</v>
      </c>
      <c r="L8" s="188">
        <v>0.73599999999999999</v>
      </c>
    </row>
    <row r="9" spans="1:12" x14ac:dyDescent="0.2">
      <c r="A9" s="159" t="s">
        <v>222</v>
      </c>
      <c r="B9" s="3" t="s">
        <v>27</v>
      </c>
      <c r="C9" s="133">
        <v>100</v>
      </c>
      <c r="D9" s="128">
        <f>'4'!S44</f>
        <v>131.71442644574361</v>
      </c>
      <c r="E9" s="169">
        <f>'4'!U44</f>
        <v>89.606284004847112</v>
      </c>
      <c r="F9" s="120">
        <f>'4'!W44</f>
        <v>122</v>
      </c>
      <c r="G9" s="172">
        <f>'4'!Y44</f>
        <v>1</v>
      </c>
      <c r="H9" s="156">
        <v>4</v>
      </c>
      <c r="I9" s="56"/>
      <c r="J9" s="103" t="s">
        <v>137</v>
      </c>
      <c r="K9" s="187">
        <v>0.871</v>
      </c>
      <c r="L9" s="188">
        <v>0.74299999999999999</v>
      </c>
    </row>
    <row r="10" spans="1:12" x14ac:dyDescent="0.2">
      <c r="A10" s="2" t="s">
        <v>223</v>
      </c>
      <c r="B10" s="10" t="s">
        <v>191</v>
      </c>
      <c r="C10" s="132">
        <v>100</v>
      </c>
      <c r="D10" s="127">
        <f>'5'!S44</f>
        <v>147.37058895514326</v>
      </c>
      <c r="E10" s="168">
        <f>'5'!U44</f>
        <v>53.433265801073944</v>
      </c>
      <c r="F10" s="119">
        <f>'5'!W44</f>
        <v>16</v>
      </c>
      <c r="G10" s="171">
        <f>'5'!Y44</f>
        <v>15</v>
      </c>
      <c r="H10" s="53">
        <v>5</v>
      </c>
      <c r="I10" s="56"/>
      <c r="J10" s="103" t="s">
        <v>138</v>
      </c>
      <c r="K10" s="187">
        <v>0.82499999999999996</v>
      </c>
      <c r="L10" s="188">
        <v>0.73499999999999999</v>
      </c>
    </row>
    <row r="11" spans="1:12" x14ac:dyDescent="0.2">
      <c r="A11" s="159" t="s">
        <v>224</v>
      </c>
      <c r="B11" s="3" t="s">
        <v>28</v>
      </c>
      <c r="C11" s="133">
        <v>100</v>
      </c>
      <c r="D11" s="128">
        <f>'6'!S44</f>
        <v>120.79563026098826</v>
      </c>
      <c r="E11" s="169">
        <f>'6'!U44</f>
        <v>50.897081569824408</v>
      </c>
      <c r="F11" s="120">
        <f>'6'!W44</f>
        <v>46</v>
      </c>
      <c r="G11" s="172">
        <f>'6'!Y44</f>
        <v>33</v>
      </c>
      <c r="H11" s="156">
        <v>6</v>
      </c>
      <c r="I11" s="56"/>
      <c r="J11" s="103" t="s">
        <v>139</v>
      </c>
      <c r="K11" s="187">
        <v>0.86899999999999999</v>
      </c>
      <c r="L11" s="188">
        <v>0.76500000000000001</v>
      </c>
    </row>
    <row r="12" spans="1:12" x14ac:dyDescent="0.2">
      <c r="A12" s="159" t="s">
        <v>225</v>
      </c>
      <c r="B12" s="3" t="s">
        <v>268</v>
      </c>
      <c r="C12" s="133">
        <v>100</v>
      </c>
      <c r="D12" s="128">
        <f>'7'!S44</f>
        <v>129.72438835990812</v>
      </c>
      <c r="E12" s="169">
        <f>'7'!U44</f>
        <v>51.068339097615592</v>
      </c>
      <c r="F12" s="120">
        <f>'7'!W44</f>
        <v>20</v>
      </c>
      <c r="G12" s="172">
        <f>'7'!Y44</f>
        <v>16</v>
      </c>
      <c r="H12" s="156">
        <v>7</v>
      </c>
      <c r="I12" s="56"/>
      <c r="J12" s="103" t="s">
        <v>140</v>
      </c>
      <c r="K12" s="187">
        <v>0.80400000000000005</v>
      </c>
      <c r="L12" s="188">
        <v>0.749</v>
      </c>
    </row>
    <row r="13" spans="1:12" x14ac:dyDescent="0.2">
      <c r="A13" s="159" t="s">
        <v>226</v>
      </c>
      <c r="B13" s="3" t="s">
        <v>29</v>
      </c>
      <c r="C13" s="133">
        <v>100</v>
      </c>
      <c r="D13" s="128">
        <f>'8'!S44</f>
        <v>113.58427670323468</v>
      </c>
      <c r="E13" s="169">
        <f>'8'!U44</f>
        <v>38.246794735618145</v>
      </c>
      <c r="F13" s="120">
        <f>'8'!W44</f>
        <v>6</v>
      </c>
      <c r="G13" s="172">
        <f>'8'!Y44</f>
        <v>4</v>
      </c>
      <c r="H13" s="156">
        <v>8</v>
      </c>
      <c r="I13" s="56"/>
      <c r="J13" s="103" t="s">
        <v>196</v>
      </c>
      <c r="K13" s="161">
        <v>0.78600000000000003</v>
      </c>
      <c r="L13" s="189">
        <v>0.73599999999999999</v>
      </c>
    </row>
    <row r="14" spans="1:12" x14ac:dyDescent="0.2">
      <c r="A14" s="159" t="s">
        <v>227</v>
      </c>
      <c r="B14" s="3" t="s">
        <v>30</v>
      </c>
      <c r="C14" s="133">
        <v>100</v>
      </c>
      <c r="D14" s="128">
        <f>'9'!S44</f>
        <v>104.38082833393938</v>
      </c>
      <c r="E14" s="169">
        <f>'9'!U44</f>
        <v>30.90051668775817</v>
      </c>
      <c r="F14" s="120">
        <f>'9'!W44</f>
        <v>0</v>
      </c>
      <c r="G14" s="172">
        <f>'9'!Y44</f>
        <v>0</v>
      </c>
      <c r="H14" s="156">
        <v>9</v>
      </c>
      <c r="I14" s="56"/>
      <c r="J14" s="103" t="s">
        <v>197</v>
      </c>
      <c r="K14" s="161">
        <v>0.69399999999999995</v>
      </c>
      <c r="L14" s="189">
        <v>0.751</v>
      </c>
    </row>
    <row r="15" spans="1:12" x14ac:dyDescent="0.2">
      <c r="A15" s="159" t="s">
        <v>2</v>
      </c>
      <c r="B15" s="3" t="s">
        <v>365</v>
      </c>
      <c r="C15" s="133">
        <v>100</v>
      </c>
      <c r="D15" s="128">
        <f>'10'!S44</f>
        <v>126.10220526270217</v>
      </c>
      <c r="E15" s="169">
        <f>'10'!U44</f>
        <v>45.564833725817813</v>
      </c>
      <c r="F15" s="120">
        <f>'10'!W44</f>
        <v>8</v>
      </c>
      <c r="G15" s="172">
        <f>'10'!Y44</f>
        <v>7</v>
      </c>
      <c r="H15" s="156">
        <v>10</v>
      </c>
      <c r="I15" s="56"/>
      <c r="J15" s="103" t="s">
        <v>198</v>
      </c>
      <c r="K15" s="161">
        <v>0.66300000000000003</v>
      </c>
      <c r="L15" s="189">
        <v>0.73499999999999999</v>
      </c>
    </row>
    <row r="16" spans="1:12" x14ac:dyDescent="0.2">
      <c r="A16" s="159" t="s">
        <v>3</v>
      </c>
      <c r="B16" s="3" t="s">
        <v>31</v>
      </c>
      <c r="C16" s="133">
        <v>100</v>
      </c>
      <c r="D16" s="128">
        <f>'11'!S44</f>
        <v>121.4629965864974</v>
      </c>
      <c r="E16" s="169">
        <f>'11'!U44</f>
        <v>58.517886428823822</v>
      </c>
      <c r="F16" s="120">
        <f>'11'!W44</f>
        <v>14</v>
      </c>
      <c r="G16" s="172">
        <f>'11'!Y44</f>
        <v>14</v>
      </c>
      <c r="H16" s="156">
        <v>11</v>
      </c>
      <c r="I16" s="56"/>
      <c r="J16" s="103" t="s">
        <v>199</v>
      </c>
      <c r="K16" s="161">
        <v>0.66</v>
      </c>
      <c r="L16" s="189">
        <v>0.72199999999999998</v>
      </c>
    </row>
    <row r="17" spans="1:12" x14ac:dyDescent="0.2">
      <c r="A17" s="159" t="s">
        <v>4</v>
      </c>
      <c r="B17" s="3" t="s">
        <v>32</v>
      </c>
      <c r="C17" s="133">
        <v>100</v>
      </c>
      <c r="D17" s="128">
        <f>'12'!S44</f>
        <v>109.34692220973429</v>
      </c>
      <c r="E17" s="169">
        <f>'12'!U44</f>
        <v>28.660075557383273</v>
      </c>
      <c r="F17" s="120">
        <f>'12'!W44</f>
        <v>6</v>
      </c>
      <c r="G17" s="172">
        <f>'12'!Y44</f>
        <v>5</v>
      </c>
      <c r="H17" s="156">
        <v>12</v>
      </c>
      <c r="I17" s="56"/>
      <c r="J17" s="103" t="s">
        <v>200</v>
      </c>
      <c r="K17" s="161">
        <v>0.69299999999999995</v>
      </c>
      <c r="L17" s="189">
        <v>0.73899999999999999</v>
      </c>
    </row>
    <row r="18" spans="1:12" x14ac:dyDescent="0.2">
      <c r="A18" s="159" t="s">
        <v>5</v>
      </c>
      <c r="B18" s="3" t="s">
        <v>33</v>
      </c>
      <c r="C18" s="133">
        <v>100</v>
      </c>
      <c r="D18" s="128">
        <f>'13'!S44</f>
        <v>115.61117226271141</v>
      </c>
      <c r="E18" s="169">
        <f>'13'!U44</f>
        <v>30.182690707561555</v>
      </c>
      <c r="F18" s="120">
        <f>'13'!W44</f>
        <v>29</v>
      </c>
      <c r="G18" s="172">
        <f>'13'!Y44</f>
        <v>31</v>
      </c>
      <c r="H18" s="156">
        <v>13</v>
      </c>
      <c r="I18" s="56"/>
      <c r="J18" s="103" t="s">
        <v>216</v>
      </c>
      <c r="K18" s="161">
        <v>0.75800000000000001</v>
      </c>
      <c r="L18" s="189">
        <v>0.74199999999999999</v>
      </c>
    </row>
    <row r="19" spans="1:12" x14ac:dyDescent="0.2">
      <c r="A19" s="159" t="s">
        <v>6</v>
      </c>
      <c r="B19" s="3" t="s">
        <v>34</v>
      </c>
      <c r="C19" s="133">
        <v>100</v>
      </c>
      <c r="D19" s="128">
        <f>'14'!S44</f>
        <v>121.06265603039999</v>
      </c>
      <c r="E19" s="169">
        <f>'14'!U44</f>
        <v>55.016559372044419</v>
      </c>
      <c r="F19" s="120">
        <f>'14'!W44</f>
        <v>11</v>
      </c>
      <c r="G19" s="172">
        <f>'14'!Y44</f>
        <v>9</v>
      </c>
      <c r="H19" s="156">
        <v>14</v>
      </c>
      <c r="I19" s="56"/>
      <c r="J19" s="103" t="s">
        <v>217</v>
      </c>
      <c r="K19" s="161">
        <v>0.752</v>
      </c>
      <c r="L19" s="189">
        <v>0.72199999999999998</v>
      </c>
    </row>
    <row r="20" spans="1:12" x14ac:dyDescent="0.2">
      <c r="A20" s="159" t="s">
        <v>7</v>
      </c>
      <c r="B20" s="3" t="s">
        <v>269</v>
      </c>
      <c r="C20" s="133">
        <v>100</v>
      </c>
      <c r="D20" s="128">
        <f>'15'!S44</f>
        <v>117.76197110477196</v>
      </c>
      <c r="E20" s="169">
        <f>'15'!U44</f>
        <v>51.570785592022538</v>
      </c>
      <c r="F20" s="120">
        <f>'15'!W44</f>
        <v>6</v>
      </c>
      <c r="G20" s="172">
        <f>'15'!Y44</f>
        <v>7</v>
      </c>
      <c r="H20" s="156">
        <v>15</v>
      </c>
      <c r="I20" s="56"/>
      <c r="J20" s="103" t="s">
        <v>218</v>
      </c>
      <c r="K20" s="161">
        <v>0.71899999999999997</v>
      </c>
      <c r="L20" s="189">
        <v>0.74399999999999999</v>
      </c>
    </row>
    <row r="21" spans="1:12" x14ac:dyDescent="0.2">
      <c r="A21" s="159" t="s">
        <v>8</v>
      </c>
      <c r="B21" s="3" t="s">
        <v>270</v>
      </c>
      <c r="C21" s="133">
        <v>100</v>
      </c>
      <c r="D21" s="128">
        <f>'16'!S44</f>
        <v>116.9414177041624</v>
      </c>
      <c r="E21" s="169">
        <f>'16'!U44</f>
        <v>54.01145073455379</v>
      </c>
      <c r="F21" s="120">
        <f>'16'!W44</f>
        <v>10</v>
      </c>
      <c r="G21" s="172">
        <f>'16'!Y44</f>
        <v>10</v>
      </c>
      <c r="H21" s="156">
        <v>16</v>
      </c>
      <c r="I21" s="56"/>
      <c r="J21" s="103" t="s">
        <v>219</v>
      </c>
      <c r="K21" s="161">
        <v>0.82599999999999996</v>
      </c>
      <c r="L21" s="189">
        <v>0.75</v>
      </c>
    </row>
    <row r="22" spans="1:12" x14ac:dyDescent="0.2">
      <c r="A22" s="159" t="s">
        <v>9</v>
      </c>
      <c r="B22" s="3" t="s">
        <v>271</v>
      </c>
      <c r="C22" s="133">
        <v>100</v>
      </c>
      <c r="D22" s="128">
        <f>'17'!S44</f>
        <v>121.70266712572723</v>
      </c>
      <c r="E22" s="169">
        <f>'17'!U44</f>
        <v>51.442592069446704</v>
      </c>
      <c r="F22" s="120">
        <f>'17'!W44</f>
        <v>91</v>
      </c>
      <c r="G22" s="172">
        <f>'17'!Y44</f>
        <v>94</v>
      </c>
      <c r="H22" s="156">
        <v>17</v>
      </c>
      <c r="I22" s="56"/>
      <c r="J22" s="103" t="s">
        <v>253</v>
      </c>
      <c r="K22" s="161">
        <v>0.84399999999999997</v>
      </c>
      <c r="L22" s="189">
        <v>0.76200000000000001</v>
      </c>
    </row>
    <row r="23" spans="1:12" x14ac:dyDescent="0.2">
      <c r="A23" s="159" t="s">
        <v>10</v>
      </c>
      <c r="B23" s="3" t="s">
        <v>272</v>
      </c>
      <c r="C23" s="133">
        <v>100</v>
      </c>
      <c r="D23" s="128">
        <f>'18'!S44</f>
        <v>124.66946493117149</v>
      </c>
      <c r="E23" s="169">
        <f>'18'!U44</f>
        <v>47.982412110492227</v>
      </c>
      <c r="F23" s="120">
        <f>'18'!W44</f>
        <v>4</v>
      </c>
      <c r="G23" s="172">
        <f>'18'!Y44</f>
        <v>3</v>
      </c>
      <c r="H23" s="156">
        <v>18</v>
      </c>
      <c r="I23" s="56"/>
      <c r="J23" s="190" t="s">
        <v>263</v>
      </c>
      <c r="K23" s="394">
        <v>0.94499999999999995</v>
      </c>
      <c r="L23" s="395">
        <v>0.77200000000000002</v>
      </c>
    </row>
    <row r="24" spans="1:12" x14ac:dyDescent="0.2">
      <c r="A24" s="159" t="s">
        <v>11</v>
      </c>
      <c r="B24" s="3" t="s">
        <v>35</v>
      </c>
      <c r="C24" s="133">
        <v>100</v>
      </c>
      <c r="D24" s="128">
        <f>'19'!S44</f>
        <v>123.23504373584484</v>
      </c>
      <c r="E24" s="169">
        <f>'19'!U44</f>
        <v>45.931860113702385</v>
      </c>
      <c r="F24" s="120">
        <f>'19'!W44</f>
        <v>9</v>
      </c>
      <c r="G24" s="172">
        <f>'19'!Y44</f>
        <v>8</v>
      </c>
      <c r="H24" s="156">
        <v>19</v>
      </c>
      <c r="I24" s="56"/>
      <c r="J24" s="103" t="s">
        <v>340</v>
      </c>
      <c r="K24" s="161">
        <v>0.80800000000000005</v>
      </c>
      <c r="L24" s="189">
        <v>0.74199999999999999</v>
      </c>
    </row>
    <row r="25" spans="1:12" x14ac:dyDescent="0.2">
      <c r="A25" s="159" t="s">
        <v>12</v>
      </c>
      <c r="B25" s="3" t="s">
        <v>367</v>
      </c>
      <c r="C25" s="133">
        <v>100</v>
      </c>
      <c r="D25" s="128">
        <f>'20'!S44</f>
        <v>124.79150417169424</v>
      </c>
      <c r="E25" s="169">
        <f>'20'!U44</f>
        <v>44.887922331949071</v>
      </c>
      <c r="F25" s="120">
        <f>'20'!W44</f>
        <v>2</v>
      </c>
      <c r="G25" s="172">
        <f>'20'!Y44</f>
        <v>1</v>
      </c>
      <c r="H25" s="156">
        <v>20</v>
      </c>
      <c r="I25" s="56"/>
      <c r="J25" s="103" t="s">
        <v>369</v>
      </c>
      <c r="K25" s="161">
        <v>0.82699999999999996</v>
      </c>
      <c r="L25" s="189">
        <v>0.69599999999999995</v>
      </c>
    </row>
    <row r="26" spans="1:12" x14ac:dyDescent="0.2">
      <c r="A26" s="159" t="s">
        <v>13</v>
      </c>
      <c r="B26" s="3" t="s">
        <v>192</v>
      </c>
      <c r="C26" s="133">
        <v>100</v>
      </c>
      <c r="D26" s="128">
        <f>'21'!S44</f>
        <v>118.54446664095786</v>
      </c>
      <c r="E26" s="169">
        <f>'21'!U44</f>
        <v>29.987885524574498</v>
      </c>
      <c r="F26" s="120">
        <f>'21'!W44</f>
        <v>5</v>
      </c>
      <c r="G26" s="172">
        <f>'21'!Y44</f>
        <v>4</v>
      </c>
      <c r="H26" s="156">
        <v>21</v>
      </c>
      <c r="I26" s="56"/>
      <c r="J26" s="200" t="s">
        <v>370</v>
      </c>
      <c r="K26" s="161">
        <v>0.78</v>
      </c>
      <c r="L26" s="189">
        <v>0.71399999999999997</v>
      </c>
    </row>
    <row r="27" spans="1:12" x14ac:dyDescent="0.2">
      <c r="A27" s="11" t="s">
        <v>14</v>
      </c>
      <c r="B27" s="12" t="s">
        <v>50</v>
      </c>
      <c r="C27" s="134">
        <v>100</v>
      </c>
      <c r="D27" s="129">
        <f>'22'!S44</f>
        <v>127.65159513839463</v>
      </c>
      <c r="E27" s="170">
        <f>'22'!U44</f>
        <v>55.672770094433453</v>
      </c>
      <c r="F27" s="121">
        <f>'22'!W44</f>
        <v>25</v>
      </c>
      <c r="G27" s="173">
        <f>'22'!Y44</f>
        <v>18</v>
      </c>
      <c r="H27" s="157">
        <v>22</v>
      </c>
      <c r="I27" s="56"/>
      <c r="J27" s="199" t="s">
        <v>371</v>
      </c>
      <c r="K27" s="396">
        <v>0.82799999999999996</v>
      </c>
      <c r="L27" s="397">
        <v>0.68200000000000005</v>
      </c>
    </row>
    <row r="28" spans="1:12" x14ac:dyDescent="0.2">
      <c r="A28" s="159" t="s">
        <v>15</v>
      </c>
      <c r="B28" s="3" t="s">
        <v>36</v>
      </c>
      <c r="C28" s="133">
        <v>100</v>
      </c>
      <c r="D28" s="128">
        <f>'23'!S44</f>
        <v>128.88980268613821</v>
      </c>
      <c r="E28" s="169">
        <f>'23'!U44</f>
        <v>61.556645128789249</v>
      </c>
      <c r="F28" s="120">
        <f>'23'!W44</f>
        <v>14</v>
      </c>
      <c r="G28" s="172">
        <f>'23'!Y44</f>
        <v>10</v>
      </c>
      <c r="H28" s="156">
        <v>23</v>
      </c>
      <c r="I28" s="56"/>
      <c r="J28" s="114" t="s">
        <v>550</v>
      </c>
      <c r="K28" s="422">
        <v>0.67200000000000004</v>
      </c>
      <c r="L28" s="423">
        <v>0.67900000000000005</v>
      </c>
    </row>
    <row r="29" spans="1:12" x14ac:dyDescent="0.2">
      <c r="A29" s="159" t="s">
        <v>16</v>
      </c>
      <c r="B29" s="3" t="s">
        <v>193</v>
      </c>
      <c r="C29" s="133">
        <v>100</v>
      </c>
      <c r="D29" s="128">
        <f>'24'!S44</f>
        <v>116.14590714425167</v>
      </c>
      <c r="E29" s="169">
        <f>'24'!U44</f>
        <v>33.603801310534614</v>
      </c>
      <c r="F29" s="120">
        <f>'24'!W44</f>
        <v>1</v>
      </c>
      <c r="G29" s="172">
        <f>'24'!Y44</f>
        <v>1</v>
      </c>
      <c r="H29" s="156">
        <v>24</v>
      </c>
      <c r="I29" s="56"/>
      <c r="J29" s="200" t="s">
        <v>551</v>
      </c>
      <c r="K29" s="416">
        <v>0.59799999999999998</v>
      </c>
      <c r="L29" s="417">
        <v>0.61099999999999999</v>
      </c>
    </row>
    <row r="30" spans="1:12" x14ac:dyDescent="0.2">
      <c r="A30" s="159" t="s">
        <v>17</v>
      </c>
      <c r="B30" s="3" t="s">
        <v>273</v>
      </c>
      <c r="C30" s="133">
        <v>100</v>
      </c>
      <c r="D30" s="128">
        <f>'25'!S44</f>
        <v>133.46914003538177</v>
      </c>
      <c r="E30" s="169">
        <f>'25'!U44</f>
        <v>66.678954214435564</v>
      </c>
      <c r="F30" s="120">
        <f>'25'!W44</f>
        <v>5</v>
      </c>
      <c r="G30" s="172">
        <f>'25'!Y44</f>
        <v>5</v>
      </c>
      <c r="H30" s="156">
        <v>25</v>
      </c>
      <c r="I30" s="56"/>
      <c r="J30" s="200" t="s">
        <v>552</v>
      </c>
      <c r="K30" s="416">
        <v>0.71299999999999997</v>
      </c>
      <c r="L30" s="417">
        <v>0.622</v>
      </c>
    </row>
    <row r="31" spans="1:12" x14ac:dyDescent="0.2">
      <c r="A31" s="159" t="s">
        <v>18</v>
      </c>
      <c r="B31" s="3" t="s">
        <v>274</v>
      </c>
      <c r="C31" s="133">
        <v>100</v>
      </c>
      <c r="D31" s="128">
        <f>'26'!S44</f>
        <v>132.12142985017337</v>
      </c>
      <c r="E31" s="169">
        <f>'26'!U44</f>
        <v>84.02244648163817</v>
      </c>
      <c r="F31" s="120">
        <f>'26'!W44</f>
        <v>13</v>
      </c>
      <c r="G31" s="172">
        <f>'26'!Y44</f>
        <v>11</v>
      </c>
      <c r="H31" s="156">
        <v>26</v>
      </c>
      <c r="I31" s="56"/>
      <c r="J31" s="115" t="s">
        <v>553</v>
      </c>
      <c r="K31" s="424">
        <v>0.64</v>
      </c>
      <c r="L31" s="425">
        <v>0.64900000000000002</v>
      </c>
    </row>
    <row r="32" spans="1:12" x14ac:dyDescent="0.2">
      <c r="A32" s="159" t="s">
        <v>19</v>
      </c>
      <c r="B32" s="3" t="s">
        <v>275</v>
      </c>
      <c r="C32" s="133">
        <v>100</v>
      </c>
      <c r="D32" s="128">
        <f>'27'!S44</f>
        <v>128.44274024589691</v>
      </c>
      <c r="E32" s="169">
        <f>'27'!U44</f>
        <v>88.134406479727801</v>
      </c>
      <c r="F32" s="120">
        <f>'27'!W44</f>
        <v>31</v>
      </c>
      <c r="G32" s="172">
        <f>'27'!Y44</f>
        <v>22</v>
      </c>
      <c r="H32" s="156">
        <v>27</v>
      </c>
      <c r="I32" s="56"/>
      <c r="J32" s="191" t="s">
        <v>141</v>
      </c>
      <c r="K32" s="191"/>
      <c r="L32" s="47" t="s">
        <v>120</v>
      </c>
    </row>
    <row r="33" spans="1:12" x14ac:dyDescent="0.2">
      <c r="A33" s="159" t="s">
        <v>20</v>
      </c>
      <c r="B33" s="3" t="s">
        <v>37</v>
      </c>
      <c r="C33" s="133">
        <v>100</v>
      </c>
      <c r="D33" s="128">
        <f>'28'!S44</f>
        <v>128.97586328603006</v>
      </c>
      <c r="E33" s="169">
        <f>'28'!U44</f>
        <v>82.610101578013868</v>
      </c>
      <c r="F33" s="120">
        <f>'28'!W44</f>
        <v>10</v>
      </c>
      <c r="G33" s="172">
        <f>'28'!Y44</f>
        <v>8</v>
      </c>
      <c r="H33" s="156">
        <v>28</v>
      </c>
      <c r="I33" s="56"/>
      <c r="J33" s="57" t="s">
        <v>142</v>
      </c>
      <c r="K33" s="58">
        <f>AVERAGE(K29:K31)</f>
        <v>0.65033333333333332</v>
      </c>
      <c r="L33" s="58">
        <f>AVERAGE(L29:L31)</f>
        <v>0.62733333333333341</v>
      </c>
    </row>
    <row r="34" spans="1:12" x14ac:dyDescent="0.2">
      <c r="A34" s="159" t="s">
        <v>21</v>
      </c>
      <c r="B34" s="3" t="s">
        <v>38</v>
      </c>
      <c r="C34" s="133">
        <v>100</v>
      </c>
      <c r="D34" s="128">
        <f>'29'!S44</f>
        <v>113.2603331039809</v>
      </c>
      <c r="E34" s="169">
        <f>'29'!U44</f>
        <v>96.496911144138707</v>
      </c>
      <c r="F34" s="120">
        <f>'29'!W44</f>
        <v>3</v>
      </c>
      <c r="G34" s="172">
        <f>'29'!Y44</f>
        <v>1</v>
      </c>
      <c r="H34" s="156">
        <v>29</v>
      </c>
      <c r="I34" s="56"/>
    </row>
    <row r="35" spans="1:12" x14ac:dyDescent="0.2">
      <c r="A35" s="159" t="s">
        <v>22</v>
      </c>
      <c r="B35" s="3" t="s">
        <v>378</v>
      </c>
      <c r="C35" s="133">
        <v>100</v>
      </c>
      <c r="D35" s="128">
        <f>'30'!S44</f>
        <v>127.62319922217236</v>
      </c>
      <c r="E35" s="169">
        <f>'30'!U44</f>
        <v>84.207231764117807</v>
      </c>
      <c r="F35" s="120">
        <f>'30'!W44</f>
        <v>9</v>
      </c>
      <c r="G35" s="172">
        <f>'30'!Y44</f>
        <v>7</v>
      </c>
      <c r="H35" s="156">
        <v>30</v>
      </c>
      <c r="I35" s="56"/>
    </row>
    <row r="36" spans="1:12" x14ac:dyDescent="0.2">
      <c r="A36" s="159" t="s">
        <v>23</v>
      </c>
      <c r="B36" s="3" t="s">
        <v>194</v>
      </c>
      <c r="C36" s="133">
        <v>100</v>
      </c>
      <c r="D36" s="128">
        <f>'31'!S44</f>
        <v>130.05660963298359</v>
      </c>
      <c r="E36" s="169">
        <f>'31'!U44</f>
        <v>61.052321191937594</v>
      </c>
      <c r="F36" s="120">
        <f>'31'!W44</f>
        <v>18</v>
      </c>
      <c r="G36" s="172">
        <f>'31'!Y44</f>
        <v>17</v>
      </c>
      <c r="H36" s="156">
        <v>31</v>
      </c>
      <c r="I36" s="56"/>
    </row>
    <row r="37" spans="1:12" x14ac:dyDescent="0.2">
      <c r="A37" s="159" t="s">
        <v>24</v>
      </c>
      <c r="B37" s="3" t="s">
        <v>39</v>
      </c>
      <c r="C37" s="133">
        <v>100</v>
      </c>
      <c r="D37" s="128">
        <f>'32'!S44</f>
        <v>127.09647718833402</v>
      </c>
      <c r="E37" s="169">
        <f>'32'!U44</f>
        <v>87.110348348008031</v>
      </c>
      <c r="F37" s="120">
        <f>'32'!W44</f>
        <v>8</v>
      </c>
      <c r="G37" s="172">
        <f>'32'!Y44</f>
        <v>9</v>
      </c>
      <c r="H37" s="156">
        <v>32</v>
      </c>
      <c r="I37" s="56"/>
    </row>
    <row r="38" spans="1:12" x14ac:dyDescent="0.2">
      <c r="A38" s="159" t="s">
        <v>25</v>
      </c>
      <c r="B38" s="3" t="s">
        <v>40</v>
      </c>
      <c r="C38" s="133">
        <v>100</v>
      </c>
      <c r="D38" s="128">
        <f>'33'!S44</f>
        <v>130.21469008825196</v>
      </c>
      <c r="E38" s="169">
        <f>'33'!U44</f>
        <v>89.237751746249188</v>
      </c>
      <c r="F38" s="120">
        <f>'33'!W44</f>
        <v>18</v>
      </c>
      <c r="G38" s="172">
        <f>'33'!Y44</f>
        <v>11</v>
      </c>
      <c r="H38" s="156">
        <v>33</v>
      </c>
      <c r="I38" s="56"/>
    </row>
    <row r="39" spans="1:12" x14ac:dyDescent="0.2">
      <c r="A39" s="159" t="s">
        <v>26</v>
      </c>
      <c r="B39" s="3" t="s">
        <v>277</v>
      </c>
      <c r="C39" s="133">
        <v>100</v>
      </c>
      <c r="D39" s="128">
        <f>'34'!S44</f>
        <v>129.70341294316472</v>
      </c>
      <c r="E39" s="169">
        <f>'34'!U44</f>
        <v>75.189458020924604</v>
      </c>
      <c r="F39" s="120">
        <f>'34'!W44</f>
        <v>21</v>
      </c>
      <c r="G39" s="172">
        <f>'34'!Y44</f>
        <v>20</v>
      </c>
      <c r="H39" s="156">
        <v>34</v>
      </c>
      <c r="I39" s="56"/>
    </row>
    <row r="40" spans="1:12" x14ac:dyDescent="0.2">
      <c r="A40" s="159" t="s">
        <v>51</v>
      </c>
      <c r="B40" s="3" t="s">
        <v>368</v>
      </c>
      <c r="C40" s="133">
        <v>100</v>
      </c>
      <c r="D40" s="128">
        <f>'35'!S44</f>
        <v>133.31836348068595</v>
      </c>
      <c r="E40" s="169">
        <f>'35'!U44</f>
        <v>76.767934707676119</v>
      </c>
      <c r="F40" s="120">
        <f>'35'!W44</f>
        <v>36</v>
      </c>
      <c r="G40" s="172">
        <f>'35'!Y44</f>
        <v>28</v>
      </c>
      <c r="H40" s="156">
        <v>35</v>
      </c>
      <c r="I40" s="56"/>
    </row>
    <row r="41" spans="1:12" x14ac:dyDescent="0.2">
      <c r="A41" s="159" t="s">
        <v>195</v>
      </c>
      <c r="B41" s="3" t="s">
        <v>41</v>
      </c>
      <c r="C41" s="133">
        <v>100</v>
      </c>
      <c r="D41" s="128">
        <f>'36'!S44</f>
        <v>125.79540135950539</v>
      </c>
      <c r="E41" s="169">
        <f>'36'!U44</f>
        <v>75.25967009109857</v>
      </c>
      <c r="F41" s="120">
        <f>'36'!W44</f>
        <v>22</v>
      </c>
      <c r="G41" s="172">
        <f>'36'!Y44</f>
        <v>19</v>
      </c>
      <c r="H41" s="156">
        <v>36</v>
      </c>
      <c r="I41" s="56"/>
    </row>
    <row r="42" spans="1:12" x14ac:dyDescent="0.2">
      <c r="A42" s="159" t="s">
        <v>201</v>
      </c>
      <c r="B42" s="3" t="s">
        <v>346</v>
      </c>
      <c r="C42" s="133">
        <v>100</v>
      </c>
      <c r="D42" s="128">
        <f>'37'!S44</f>
        <v>130.0456561793747</v>
      </c>
      <c r="E42" s="169">
        <f>'37'!U44</f>
        <v>65.964286142835732</v>
      </c>
      <c r="F42" s="120">
        <f>'37'!W44</f>
        <v>17</v>
      </c>
      <c r="G42" s="172">
        <f>'37'!Y44</f>
        <v>12</v>
      </c>
      <c r="H42" s="156">
        <v>37</v>
      </c>
      <c r="I42" s="56"/>
    </row>
    <row r="43" spans="1:12" x14ac:dyDescent="0.2">
      <c r="A43" s="159" t="s">
        <v>202</v>
      </c>
      <c r="B43" s="3" t="s">
        <v>279</v>
      </c>
      <c r="C43" s="133">
        <v>100</v>
      </c>
      <c r="D43" s="128">
        <f>'38'!S44</f>
        <v>131.53470507115469</v>
      </c>
      <c r="E43" s="169">
        <f>'38'!U44</f>
        <v>16.523160300149534</v>
      </c>
      <c r="F43" s="120">
        <f>'38'!W44</f>
        <v>4</v>
      </c>
      <c r="G43" s="172">
        <f>'38'!Y44</f>
        <v>3</v>
      </c>
      <c r="H43" s="156">
        <v>38</v>
      </c>
      <c r="I43" s="56"/>
    </row>
    <row r="44" spans="1:12" x14ac:dyDescent="0.2">
      <c r="A44" s="159" t="s">
        <v>203</v>
      </c>
      <c r="B44" s="3" t="s">
        <v>280</v>
      </c>
      <c r="C44" s="133">
        <v>100</v>
      </c>
      <c r="D44" s="128">
        <f>'39'!S44</f>
        <v>141.66499458336239</v>
      </c>
      <c r="E44" s="169">
        <f>'39'!U44</f>
        <v>58.757884039769678</v>
      </c>
      <c r="F44" s="120">
        <f>'39'!W44</f>
        <v>4</v>
      </c>
      <c r="G44" s="172">
        <f>'39'!Y44</f>
        <v>7</v>
      </c>
      <c r="H44" s="156">
        <v>39</v>
      </c>
      <c r="I44" s="56"/>
    </row>
    <row r="45" spans="1:12" x14ac:dyDescent="0.2">
      <c r="A45" s="106"/>
      <c r="B45" s="94" t="s">
        <v>83</v>
      </c>
      <c r="C45" s="135">
        <f>SUM(C6:C44)</f>
        <v>3900</v>
      </c>
      <c r="D45" s="202">
        <f>SUM(D6:D44)</f>
        <v>4891.3479354295541</v>
      </c>
      <c r="E45" s="203">
        <f>SUM(E6:E44)</f>
        <v>2332.1666004921531</v>
      </c>
      <c r="F45" s="204">
        <f>SUM(F6:F44)</f>
        <v>717</v>
      </c>
      <c r="G45" s="205">
        <f>SUM(G6:G44)</f>
        <v>506</v>
      </c>
      <c r="H45" s="160"/>
      <c r="I45" s="56"/>
    </row>
    <row r="46" spans="1:12" x14ac:dyDescent="0.2">
      <c r="A46" s="398" t="str">
        <f>取引基本表!$E$1</f>
        <v>2015年豊岡市産業連関表</v>
      </c>
      <c r="B46" s="399"/>
      <c r="C46" s="60"/>
      <c r="D46" s="60"/>
      <c r="E46" s="60"/>
      <c r="F46" s="60"/>
      <c r="G46" s="60"/>
      <c r="H46" s="48"/>
      <c r="I46" s="48"/>
      <c r="J46" s="48"/>
    </row>
    <row r="47" spans="1:12" x14ac:dyDescent="0.2">
      <c r="A47" s="59" t="s">
        <v>556</v>
      </c>
      <c r="B47" s="60"/>
      <c r="C47" s="60"/>
      <c r="D47" s="60"/>
      <c r="E47" s="60"/>
      <c r="F47" s="60"/>
      <c r="G47" s="60"/>
      <c r="H47" s="48"/>
      <c r="I47" s="48"/>
      <c r="J47" s="48"/>
    </row>
    <row r="48" spans="1:12" x14ac:dyDescent="0.2">
      <c r="A48" s="59" t="s">
        <v>557</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M15" sqref="M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359</v>
      </c>
    </row>
    <row r="2" spans="1:18" x14ac:dyDescent="0.2">
      <c r="A2" s="43" t="s">
        <v>358</v>
      </c>
      <c r="B2" s="44"/>
      <c r="C2" s="44"/>
      <c r="D2" s="44"/>
      <c r="E2" s="44"/>
      <c r="F2" s="45"/>
      <c r="G2" s="45"/>
      <c r="O2" s="426"/>
      <c r="P2" s="434" t="s">
        <v>606</v>
      </c>
      <c r="Q2" s="427"/>
      <c r="R2" s="428" t="s">
        <v>558</v>
      </c>
    </row>
    <row r="3" spans="1:18" x14ac:dyDescent="0.2">
      <c r="A3" s="15" t="s">
        <v>397</v>
      </c>
      <c r="I3" s="15" t="s">
        <v>254</v>
      </c>
      <c r="O3" s="426"/>
      <c r="P3" s="427"/>
      <c r="Q3" s="427"/>
    </row>
    <row r="4" spans="1:18" x14ac:dyDescent="0.2">
      <c r="A4" s="50"/>
      <c r="B4" s="51"/>
      <c r="C4" s="52" t="s">
        <v>123</v>
      </c>
      <c r="D4" s="113"/>
      <c r="E4" s="122" t="s">
        <v>124</v>
      </c>
      <c r="F4" s="122"/>
      <c r="G4" s="114" t="s">
        <v>125</v>
      </c>
      <c r="I4" s="136"/>
      <c r="J4" s="137" t="s">
        <v>128</v>
      </c>
      <c r="K4" s="138" t="s">
        <v>210</v>
      </c>
      <c r="L4" s="139" t="s">
        <v>130</v>
      </c>
      <c r="M4" s="138" t="s">
        <v>255</v>
      </c>
      <c r="O4" s="49"/>
      <c r="P4" s="431" t="s">
        <v>559</v>
      </c>
      <c r="Q4" s="437" t="s">
        <v>607</v>
      </c>
      <c r="R4" s="433" t="s">
        <v>608</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2" t="s">
        <v>560</v>
      </c>
      <c r="Q5" s="438">
        <v>2019</v>
      </c>
      <c r="R5" s="436">
        <v>2020</v>
      </c>
    </row>
    <row r="6" spans="1:18" x14ac:dyDescent="0.2">
      <c r="A6" s="2" t="s">
        <v>264</v>
      </c>
      <c r="B6" s="10" t="s">
        <v>265</v>
      </c>
      <c r="C6" s="175">
        <f>'1'!S5+'2'!S5+'3'!S5+'4'!S5+'5'!S5+'6'!S5+'7'!S5+'8'!S5+'9'!S5+'10'!S5+'11'!S5+'12'!S5+'13'!S5+'14'!S5+'15'!S5+'16'!S5+'17'!S5+'18'!S5+'19'!S5+'20'!S5+'21'!S5+'22'!S5+'23'!S5+'24'!S5+'25'!S5+'26'!S5+'27'!S5+'28'!S5+'29'!S5+'30'!S5+'31'!S5+'32'!S5+'33'!S5+'34'!S5+'35'!S5+'36'!S5+'37'!S5+'38'!S5+'39'!S5</f>
        <v>155.92212685202796</v>
      </c>
      <c r="D6" s="193">
        <f>'1'!U5+'2'!U5+'3'!U5+'4'!U5+'5'!U5+'6'!U5+'7'!U5+'8'!U5+'9'!U5+'10'!U5+'11'!U5+'12'!U5+'13'!U5+'14'!U5+'15'!U5+'16'!U5+'17'!U5+'18'!U5+'19'!U5+'20'!U5+'21'!U5+'22'!U5+'23'!U5+'24'!U5+'25'!U5+'26'!U5+'27'!U5+'28'!U5+'29'!U5+'30'!U5+'31'!U5+'32'!U5+'33'!U5+'34'!U5+'35'!U5+'36'!U5+'37'!U5+'38'!U5+'39'!U5</f>
        <v>70.416444384786843</v>
      </c>
      <c r="E6" s="120">
        <f>'1'!W5+'2'!W5+'3'!W5+'4'!W5+'5'!W5+'6'!W5+'7'!W5+'8'!W5+'9'!W5+'10'!W5+'11'!W5+'12'!W5+'13'!W5+'14'!W5+'15'!W5+'16'!W5+'17'!W5+'18'!W5+'19'!W5+'20'!W5+'21'!W5+'22'!W5+'23'!W5+'24'!W5+'25'!W5+'26'!W5+'27'!W5+'28'!W5+'29'!W5+'30'!W5+'31'!W5+'32'!W5+'33'!W5+'34'!W5+'35'!W5+'36'!W5+'37'!W5+'38'!W5+'39'!W5</f>
        <v>26</v>
      </c>
      <c r="F6" s="172">
        <f>'1'!Y5+'2'!Y5+'3'!Y5+'4'!Y5+'5'!Y5+'6'!Y5+'7'!Y5+'8'!Y5+'9'!Y5+'10'!Y5+'11'!Y5+'12'!Y5+'13'!Y5+'14'!Y5+'15'!Y5+'16'!Y5+'17'!Y5+'18'!Y5+'19'!Y5+'20'!Y5+'21'!Y5+'22'!Y5+'23'!Y5+'24'!Y5+'25'!Y5+'26'!Y5+'27'!Y5+'28'!Y5+'29'!Y5+'30'!Y5+'31'!Y5+'32'!Y5+'33'!Y5+'34'!Y5+'35'!Y5+'36'!Y5+'37'!Y5+'38'!Y5+'39'!Y5</f>
        <v>16</v>
      </c>
      <c r="G6" s="116">
        <v>1</v>
      </c>
      <c r="I6" s="144" t="s">
        <v>257</v>
      </c>
      <c r="J6" s="145">
        <f>C45</f>
        <v>4891.3479354295541</v>
      </c>
      <c r="K6" s="145">
        <f>D45</f>
        <v>2332.1666004921531</v>
      </c>
      <c r="L6" s="146">
        <f>E45</f>
        <v>717</v>
      </c>
      <c r="M6" s="147">
        <f>F45</f>
        <v>506</v>
      </c>
      <c r="O6" s="49"/>
      <c r="P6" s="429" t="s">
        <v>561</v>
      </c>
      <c r="Q6" s="429">
        <v>22311703</v>
      </c>
      <c r="R6" s="429">
        <v>21735871</v>
      </c>
    </row>
    <row r="7" spans="1:18" x14ac:dyDescent="0.2">
      <c r="A7" s="159" t="s">
        <v>220</v>
      </c>
      <c r="B7" s="3" t="s">
        <v>266</v>
      </c>
      <c r="C7" s="174">
        <f>'1'!S6+'2'!S6+'3'!S6+'4'!S6+'5'!S6+'6'!S6+'7'!S6+'8'!S6+'9'!S6+'10'!S6+'11'!S6+'12'!S6+'13'!S6+'14'!S6+'15'!S6+'16'!S6+'17'!S6+'18'!S6+'19'!S6+'20'!S6+'21'!S6+'22'!S6+'23'!S6+'24'!S6+'25'!S6+'26'!S6+'27'!S6+'28'!S6+'29'!S6+'30'!S6+'31'!S6+'32'!S6+'33'!S6+'34'!S6+'35'!S6+'36'!S6+'37'!S6+'38'!S6+'39'!S6</f>
        <v>124.66995005331293</v>
      </c>
      <c r="D7" s="193">
        <f>'1'!U6+'2'!U6+'3'!U6+'4'!U6+'5'!U6+'6'!U6+'7'!U6+'8'!U6+'9'!U6+'10'!U6+'11'!U6+'12'!U6+'13'!U6+'14'!U6+'15'!U6+'16'!U6+'17'!U6+'18'!U6+'19'!U6+'20'!U6+'21'!U6+'22'!U6+'23'!U6+'24'!U6+'25'!U6+'26'!U6+'27'!U6+'28'!U6+'29'!U6+'30'!U6+'31'!U6+'32'!U6+'33'!U6+'34'!U6+'35'!U6+'36'!U6+'37'!U6+'38'!U6+'39'!U6</f>
        <v>84.444295943584393</v>
      </c>
      <c r="E7" s="120">
        <f>'1'!W6+'2'!W6+'3'!W6+'4'!W6+'5'!W6+'6'!W6+'7'!W6+'8'!W6+'9'!W6+'10'!W6+'11'!W6+'12'!W6+'13'!W6+'14'!W6+'15'!W6+'16'!W6+'17'!W6+'18'!W6+'19'!W6+'20'!W6+'21'!W6+'22'!W6+'23'!W6+'24'!W6+'25'!W6+'26'!W6+'27'!W6+'28'!W6+'29'!W6+'30'!W6+'31'!W6+'32'!W6+'33'!W6+'34'!W6+'35'!W6+'36'!W6+'37'!W6+'38'!W6+'39'!W6</f>
        <v>18</v>
      </c>
      <c r="F7" s="172">
        <f>'1'!Y6+'2'!Y6+'3'!Y6+'4'!Y6+'5'!Y6+'6'!Y6+'7'!Y6+'8'!Y6+'9'!Y6+'10'!Y6+'11'!Y6+'12'!Y6+'13'!Y6+'14'!Y6+'15'!Y6+'16'!Y6+'17'!Y6+'18'!Y6+'19'!Y6+'20'!Y6+'21'!Y6+'22'!Y6+'23'!Y6+'24'!Y6+'25'!Y6+'26'!Y6+'27'!Y6+'28'!Y6+'29'!Y6+'30'!Y6+'31'!Y6+'32'!Y6+'33'!Y6+'34'!Y6+'35'!Y6+'36'!Y6+'37'!Y6+'38'!Y6+'39'!Y6</f>
        <v>13</v>
      </c>
      <c r="G7" s="117">
        <v>2</v>
      </c>
      <c r="I7" s="144" t="s">
        <v>258</v>
      </c>
      <c r="J7" s="145">
        <f>最終需要_まとめ!C45</f>
        <v>3900</v>
      </c>
      <c r="K7" s="383">
        <f>Q56</f>
        <v>314928</v>
      </c>
      <c r="L7" s="148" t="s">
        <v>259</v>
      </c>
      <c r="M7" s="149" t="s">
        <v>259</v>
      </c>
      <c r="O7" s="49"/>
      <c r="P7" s="429" t="s">
        <v>562</v>
      </c>
      <c r="Q7" s="429">
        <v>7098009</v>
      </c>
      <c r="R7" s="429">
        <v>6903478</v>
      </c>
    </row>
    <row r="8" spans="1:18" x14ac:dyDescent="0.2">
      <c r="A8" s="159" t="s">
        <v>221</v>
      </c>
      <c r="B8" s="3" t="s">
        <v>267</v>
      </c>
      <c r="C8" s="174">
        <f>'1'!S7+'2'!S7+'3'!S7+'4'!S7+'5'!S7+'6'!S7+'7'!S7+'8'!S7+'9'!S7+'10'!S7+'11'!S7+'12'!S7+'13'!S7+'14'!S7+'15'!S7+'16'!S7+'17'!S7+'18'!S7+'19'!S7+'20'!S7+'21'!S7+'22'!S7+'23'!S7+'24'!S7+'25'!S7+'26'!S7+'27'!S7+'28'!S7+'29'!S7+'30'!S7+'31'!S7+'32'!S7+'33'!S7+'34'!S7+'35'!S7+'36'!S7+'37'!S7+'38'!S7+'39'!S7</f>
        <v>110.69967864716921</v>
      </c>
      <c r="D8" s="193">
        <f>'1'!U7+'2'!U7+'3'!U7+'4'!U7+'5'!U7+'6'!U7+'7'!U7+'8'!U7+'9'!U7+'10'!U7+'11'!U7+'12'!U7+'13'!U7+'14'!U7+'15'!U7+'16'!U7+'17'!U7+'18'!U7+'19'!U7+'20'!U7+'21'!U7+'22'!U7+'23'!U7+'24'!U7+'25'!U7+'26'!U7+'27'!U7+'28'!U7+'29'!U7+'30'!U7+'31'!U7+'32'!U7+'33'!U7+'34'!U7+'35'!U7+'36'!U7+'37'!U7+'38'!U7+'39'!U7</f>
        <v>57.412566254898294</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7</v>
      </c>
      <c r="G8" s="117">
        <v>3</v>
      </c>
      <c r="I8" s="144" t="s">
        <v>260</v>
      </c>
      <c r="J8" s="441">
        <f>J6/J7</f>
        <v>1.2541917783152703</v>
      </c>
      <c r="K8" s="150">
        <f>K6/K7*100</f>
        <v>0.74053961556043058</v>
      </c>
      <c r="L8" s="148" t="s">
        <v>262</v>
      </c>
      <c r="M8" s="151" t="s">
        <v>262</v>
      </c>
      <c r="O8" s="49"/>
      <c r="P8" s="429" t="s">
        <v>563</v>
      </c>
      <c r="Q8" s="429">
        <v>3587529</v>
      </c>
      <c r="R8" s="429">
        <v>3385318</v>
      </c>
    </row>
    <row r="9" spans="1:18" x14ac:dyDescent="0.2">
      <c r="A9" s="159" t="s">
        <v>222</v>
      </c>
      <c r="B9" s="3" t="s">
        <v>27</v>
      </c>
      <c r="C9" s="174">
        <f>'1'!S8+'2'!S8+'3'!S8+'4'!S8+'5'!S8+'6'!S8+'7'!S8+'8'!S8+'9'!S8+'10'!S8+'11'!S8+'12'!S8+'13'!S8+'14'!S8+'15'!S8+'16'!S8+'17'!S8+'18'!S8+'19'!S8+'20'!S8+'21'!S8+'22'!S8+'23'!S8+'24'!S8+'25'!S8+'26'!S8+'27'!S8+'28'!S8+'29'!S8+'30'!S8+'31'!S8+'32'!S8+'33'!S8+'34'!S8+'35'!S8+'36'!S8+'37'!S8+'38'!S8+'39'!S8</f>
        <v>100.08705949825254</v>
      </c>
      <c r="D9" s="193">
        <f>'1'!U8+'2'!U8+'3'!U8+'4'!U8+'5'!U8+'6'!U8+'7'!U8+'8'!U8+'9'!U8+'10'!U8+'11'!U8+'12'!U8+'13'!U8+'14'!U8+'15'!U8+'16'!U8+'17'!U8+'18'!U8+'19'!U8+'20'!U8+'21'!U8+'22'!U8+'23'!U8+'24'!U8+'25'!U8+'26'!U8+'27'!U8+'28'!U8+'29'!U8+'30'!U8+'31'!U8+'32'!U8+'33'!U8+'34'!U8+'35'!U8+'36'!U8+'37'!U8+'38'!U8+'39'!U8</f>
        <v>70.060941648776819</v>
      </c>
      <c r="E9" s="120">
        <f>'1'!W8+'2'!W8+'3'!W8+'4'!W8+'5'!W8+'6'!W8+'7'!W8+'8'!W8+'9'!W8+'10'!W8+'11'!W8+'12'!W8+'13'!W8+'14'!W8+'15'!W8+'16'!W8+'17'!W8+'18'!W8+'19'!W8+'20'!W8+'21'!W8+'22'!W8+'23'!W8+'24'!W8+'25'!W8+'26'!W8+'27'!W8+'28'!W8+'29'!W8+'30'!W8+'31'!W8+'32'!W8+'33'!W8+'34'!W8+'35'!W8+'36'!W8+'37'!W8+'38'!W8+'39'!W8</f>
        <v>120</v>
      </c>
      <c r="F9" s="172">
        <f>'1'!Y8+'2'!Y8+'3'!Y8+'4'!Y8+'5'!Y8+'6'!Y8+'7'!Y8+'8'!Y8+'9'!Y8+'10'!Y8+'11'!Y8+'12'!Y8+'13'!Y8+'14'!Y8+'15'!Y8+'16'!Y8+'17'!Y8+'18'!Y8+'19'!Y8+'20'!Y8+'21'!Y8+'22'!Y8+'23'!Y8+'24'!Y8+'25'!Y8+'26'!Y8+'27'!Y8+'28'!Y8+'29'!Y8+'30'!Y8+'31'!Y8+'32'!Y8+'33'!Y8+'34'!Y8+'35'!Y8+'36'!Y8+'37'!Y8+'38'!Y8+'39'!Y8</f>
        <v>0</v>
      </c>
      <c r="G9" s="117">
        <v>4</v>
      </c>
      <c r="I9" s="152" t="s">
        <v>125</v>
      </c>
      <c r="J9" s="456" t="s">
        <v>609</v>
      </c>
      <c r="K9" s="457"/>
      <c r="L9" s="153"/>
      <c r="M9" s="154"/>
      <c r="O9" s="49"/>
      <c r="P9" s="429" t="s">
        <v>564</v>
      </c>
      <c r="Q9" s="429">
        <v>1982260</v>
      </c>
      <c r="R9" s="429">
        <v>1908128</v>
      </c>
    </row>
    <row r="10" spans="1:18" x14ac:dyDescent="0.2">
      <c r="A10" s="2" t="s">
        <v>223</v>
      </c>
      <c r="B10" s="10" t="s">
        <v>191</v>
      </c>
      <c r="C10" s="175">
        <f>'1'!S9+'2'!S9+'3'!S9+'4'!S9+'5'!S9+'6'!S9+'7'!S9+'8'!S9+'9'!S9+'10'!S9+'11'!S9+'12'!S9+'13'!S9+'14'!S9+'15'!S9+'16'!S9+'17'!S9+'18'!S9+'19'!S9+'20'!S9+'21'!S9+'22'!S9+'23'!S9+'24'!S9+'25'!S9+'26'!S9+'27'!S9+'28'!S9+'29'!S9+'30'!S9+'31'!S9+'32'!S9+'33'!S9+'34'!S9+'35'!S9+'36'!S9+'37'!S9+'38'!S9+'39'!S9</f>
        <v>107.21495081836194</v>
      </c>
      <c r="D10" s="194">
        <f>'1'!U9+'2'!U9+'3'!U9+'4'!U9+'5'!U9+'6'!U9+'7'!U9+'8'!U9+'9'!U9+'10'!U9+'11'!U9+'12'!U9+'13'!U9+'14'!U9+'15'!U9+'16'!U9+'17'!U9+'18'!U9+'19'!U9+'20'!U9+'21'!U9+'22'!U9+'23'!U9+'24'!U9+'25'!U9+'26'!U9+'27'!U9+'28'!U9+'29'!U9+'30'!U9+'31'!U9+'32'!U9+'33'!U9+'34'!U9+'35'!U9+'36'!U9+'37'!U9+'38'!U9+'39'!U9</f>
        <v>30.927616407848159</v>
      </c>
      <c r="E10" s="119">
        <f>'1'!W9+'2'!W9+'3'!W9+'4'!W9+'5'!W9+'6'!W9+'7'!W9+'8'!W9+'9'!W9+'10'!W9+'11'!W9+'12'!W9+'13'!W9+'14'!W9+'15'!W9+'16'!W9+'17'!W9+'18'!W9+'19'!W9+'20'!W9+'21'!W9+'22'!W9+'23'!W9+'24'!W9+'25'!W9+'26'!W9+'27'!W9+'28'!W9+'29'!W9+'30'!W9+'31'!W9+'32'!W9+'33'!W9+'34'!W9+'35'!W9+'36'!W9+'37'!W9+'38'!W9+'39'!W9</f>
        <v>11</v>
      </c>
      <c r="F10" s="171">
        <f>'1'!Y9+'2'!Y9+'3'!Y9+'4'!Y9+'5'!Y9+'6'!Y9+'7'!Y9+'8'!Y9+'9'!Y9+'10'!Y9+'11'!Y9+'12'!Y9+'13'!Y9+'14'!Y9+'15'!Y9+'16'!Y9+'17'!Y9+'18'!Y9+'19'!Y9+'20'!Y9+'21'!Y9+'22'!Y9+'23'!Y9+'24'!Y9+'25'!Y9+'26'!Y9+'27'!Y9+'28'!Y9+'29'!Y9+'30'!Y9+'31'!Y9+'32'!Y9+'33'!Y9+'34'!Y9+'35'!Y9+'36'!Y9+'37'!Y9+'38'!Y9+'39'!Y9</f>
        <v>11</v>
      </c>
      <c r="G10" s="116">
        <v>5</v>
      </c>
      <c r="I10" s="26" t="s">
        <v>261</v>
      </c>
      <c r="O10" s="49"/>
      <c r="P10" s="429" t="s">
        <v>565</v>
      </c>
      <c r="Q10" s="429">
        <v>2933055</v>
      </c>
      <c r="R10" s="429">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38.17097415506958</v>
      </c>
      <c r="E11" s="120">
        <f>'1'!W10+'2'!W10+'3'!W10+'4'!W10+'5'!W10+'6'!W10+'7'!W10+'8'!W10+'9'!W10+'10'!W10+'11'!W10+'12'!W10+'13'!W10+'14'!W10+'15'!W10+'16'!W10+'17'!W10+'18'!W10+'19'!W10+'20'!W10+'21'!W10+'22'!W10+'23'!W10+'24'!W10+'25'!W10+'26'!W10+'27'!W10+'28'!W10+'29'!W10+'30'!W10+'31'!W10+'32'!W10+'33'!W10+'34'!W10+'35'!W10+'36'!W10+'37'!W10+'38'!W10+'39'!W10</f>
        <v>45</v>
      </c>
      <c r="F11" s="172">
        <f>'1'!Y10+'2'!Y10+'3'!Y10+'4'!Y10+'5'!Y10+'6'!Y10+'7'!Y10+'8'!Y10+'9'!Y10+'10'!Y10+'11'!Y10+'12'!Y10+'13'!Y10+'14'!Y10+'15'!Y10+'16'!Y10+'17'!Y10+'18'!Y10+'19'!Y10+'20'!Y10+'21'!Y10+'22'!Y10+'23'!Y10+'24'!Y10+'25'!Y10+'26'!Y10+'27'!Y10+'28'!Y10+'29'!Y10+'30'!Y10+'31'!Y10+'32'!Y10+'33'!Y10+'34'!Y10+'35'!Y10+'36'!Y10+'37'!Y10+'38'!Y10+'39'!Y10</f>
        <v>32</v>
      </c>
      <c r="G11" s="117">
        <v>6</v>
      </c>
      <c r="O11" s="49"/>
      <c r="P11" s="429" t="s">
        <v>566</v>
      </c>
      <c r="Q11" s="429">
        <v>1278601</v>
      </c>
      <c r="R11" s="429">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115.76604671840761</v>
      </c>
      <c r="D12" s="193">
        <f>'1'!U11+'2'!U11+'3'!U11+'4'!U11+'5'!U11+'6'!U11+'7'!U11+'8'!U11+'9'!U11+'10'!U11+'11'!U11+'12'!U11+'13'!U11+'14'!U11+'15'!U11+'16'!U11+'17'!U11+'18'!U11+'19'!U11+'20'!U11+'21'!U11+'22'!U11+'23'!U11+'24'!U11+'25'!U11+'26'!U11+'27'!U11+'28'!U11+'29'!U11+'30'!U11+'31'!U11+'32'!U11+'33'!U11+'34'!U11+'35'!U11+'36'!U11+'37'!U11+'38'!U11+'39'!U11</f>
        <v>39.013200195898975</v>
      </c>
      <c r="E12" s="120">
        <f>'1'!W11+'2'!W11+'3'!W11+'4'!W11+'5'!W11+'6'!W11+'7'!W11+'8'!W11+'9'!W11+'10'!W11+'11'!W11+'12'!W11+'13'!W11+'14'!W11+'15'!W11+'16'!W11+'17'!W11+'18'!W11+'19'!W11+'20'!W11+'21'!W11+'22'!W11+'23'!W11+'24'!W11+'25'!W11+'26'!W11+'27'!W11+'28'!W11+'29'!W11+'30'!W11+'31'!W11+'32'!W11+'33'!W11+'34'!W11+'35'!W11+'36'!W11+'37'!W11+'38'!W11+'39'!W11</f>
        <v>19</v>
      </c>
      <c r="F12" s="172">
        <f>'1'!Y11+'2'!Y11+'3'!Y11+'4'!Y11+'5'!Y11+'6'!Y11+'7'!Y11+'8'!Y11+'9'!Y11+'10'!Y11+'11'!Y11+'12'!Y11+'13'!Y11+'14'!Y11+'15'!Y11+'16'!Y11+'17'!Y11+'18'!Y11+'19'!Y11+'20'!Y11+'21'!Y11+'22'!Y11+'23'!Y11+'24'!Y11+'25'!Y11+'26'!Y11+'27'!Y11+'28'!Y11+'29'!Y11+'30'!Y11+'31'!Y11+'32'!Y11+'33'!Y11+'34'!Y11+'35'!Y11+'36'!Y11+'37'!Y11+'38'!Y11+'39'!Y11</f>
        <v>15</v>
      </c>
      <c r="G12" s="117">
        <v>7</v>
      </c>
      <c r="I12" s="26" t="s">
        <v>320</v>
      </c>
      <c r="J12" s="180">
        <f>最終需要_まとめ!C45</f>
        <v>3900</v>
      </c>
      <c r="O12" s="49"/>
      <c r="P12" s="429" t="s">
        <v>567</v>
      </c>
      <c r="Q12" s="429">
        <v>2700326</v>
      </c>
      <c r="R12" s="429">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30.368168305511091</v>
      </c>
      <c r="E13" s="120">
        <f>'1'!W12+'2'!W12+'3'!W12+'4'!W12+'5'!W12+'6'!W12+'7'!W12+'8'!W12+'9'!W12+'10'!W12+'11'!W12+'12'!W12+'13'!W12+'14'!W12+'15'!W12+'16'!W12+'17'!W12+'18'!W12+'19'!W12+'20'!W12+'21'!W12+'22'!W12+'23'!W12+'24'!W12+'25'!W12+'26'!W12+'27'!W12+'28'!W12+'29'!W12+'30'!W12+'31'!W12+'32'!W12+'33'!W12+'34'!W12+'35'!W12+'36'!W12+'37'!W12+'38'!W12+'39'!W12</f>
        <v>4</v>
      </c>
      <c r="F13" s="172">
        <f>'1'!Y12+'2'!Y12+'3'!Y12+'4'!Y12+'5'!Y12+'6'!Y12+'7'!Y12+'8'!Y12+'9'!Y12+'10'!Y12+'11'!Y12+'12'!Y12+'13'!Y12+'14'!Y12+'15'!Y12+'16'!Y12+'17'!Y12+'18'!Y12+'19'!Y12+'20'!Y12+'21'!Y12+'22'!Y12+'23'!Y12+'24'!Y12+'25'!Y12+'26'!Y12+'27'!Y12+'28'!Y12+'29'!Y12+'30'!Y12+'31'!Y12+'32'!Y12+'33'!Y12+'34'!Y12+'35'!Y12+'36'!Y12+'37'!Y12+'38'!Y12+'39'!Y12</f>
        <v>4</v>
      </c>
      <c r="G13" s="117">
        <v>8</v>
      </c>
      <c r="I13" s="177" t="s">
        <v>321</v>
      </c>
      <c r="J13" s="183">
        <f>'1'!H44+'2'!H44+'3'!H44+'4'!H44+'5'!H44+'6'!H44+'7'!H44+'8'!H44+'9'!H44+'10'!H44+'11'!H44+'12'!H44+'13'!H44+'14'!H44+'15'!H44+'16'!H44+'17'!H44+'18'!H44+'19'!H44+'20'!H44+'21'!H44+'22'!H44+'23'!H44+'24'!H44+'25'!H44+'26'!H44+'27'!H44+'28'!H44+'29'!H44+'30'!H44+'31'!H44+'32'!H44+'33'!H44+'34'!H44+'35'!H44+'36'!H44+'37'!H44+'38'!H44+'39'!H44</f>
        <v>629.50503965905159</v>
      </c>
      <c r="O13" s="49"/>
      <c r="P13" s="429" t="s">
        <v>568</v>
      </c>
      <c r="Q13" s="429">
        <v>1115874</v>
      </c>
      <c r="R13" s="429">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100.85086748330177</v>
      </c>
      <c r="D14" s="193">
        <f>'1'!U13+'2'!U13+'3'!U13+'4'!U13+'5'!U13+'6'!U13+'7'!U13+'8'!U13+'9'!U13+'10'!U13+'11'!U13+'12'!U13+'13'!U13+'14'!U13+'15'!U13+'16'!U13+'17'!U13+'18'!U13+'19'!U13+'20'!U13+'21'!U13+'22'!U13+'23'!U13+'24'!U13+'25'!U13+'26'!U13+'27'!U13+'28'!U13+'29'!U13+'30'!U13+'31'!U13+'32'!U13+'33'!U13+'34'!U13+'35'!U13+'36'!U13+'37'!U13+'38'!U13+'39'!U13</f>
        <v>28.431361577739313</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322</v>
      </c>
      <c r="J14" s="184">
        <f>'1'!R44+'2'!R44+'3'!R44+'4'!R44+'5'!R44+'6'!R44+'7'!R44+'8'!R44+'9'!R44+'10'!R44+'11'!R44+'12'!R44+'13'!R44+'14'!R44+'15'!R44+'16'!R44+'17'!R44+'18'!R44+'19'!R44+'20'!R44+'21'!R44+'22'!R44+'23'!R44+'24'!R44+'25'!R44+'26'!R44+'27'!R44+'28'!R44+'29'!R44+'30'!R44+'31'!R44+'32'!R44+'33'!R44+'34'!R44+'35'!R44+'36'!R44+'37'!R44+'38'!R44+'39'!R44</f>
        <v>361.5074998960896</v>
      </c>
      <c r="M14" t="s">
        <v>178</v>
      </c>
      <c r="O14" s="49"/>
      <c r="P14" s="429" t="s">
        <v>569</v>
      </c>
      <c r="Q14" s="429">
        <v>672561</v>
      </c>
      <c r="R14" s="429">
        <v>686870</v>
      </c>
    </row>
    <row r="15" spans="1:18" x14ac:dyDescent="0.2">
      <c r="A15" s="159" t="s">
        <v>2</v>
      </c>
      <c r="B15" s="3" t="s">
        <v>365</v>
      </c>
      <c r="C15" s="174">
        <f>'1'!S14+'2'!S14+'3'!S14+'4'!S14+'5'!S14+'6'!S14+'7'!S14+'8'!S14+'9'!S14+'10'!S14+'11'!S14+'12'!S14+'13'!S14+'14'!S14+'15'!S14+'16'!S14+'17'!S14+'18'!S14+'19'!S14+'20'!S14+'21'!S14+'22'!S14+'23'!S14+'24'!S14+'25'!S14+'26'!S14+'27'!S14+'28'!S14+'29'!S14+'30'!S14+'31'!S14+'32'!S14+'33'!S14+'34'!S14+'35'!S14+'36'!S14+'37'!S14+'38'!S14+'39'!S14</f>
        <v>137.77864331722031</v>
      </c>
      <c r="D15" s="193">
        <f>'1'!U14+'2'!U14+'3'!U14+'4'!U14+'5'!U14+'6'!U14+'7'!U14+'8'!U14+'9'!U14+'10'!U14+'11'!U14+'12'!U14+'13'!U14+'14'!U14+'15'!U14+'16'!U14+'17'!U14+'18'!U14+'19'!U14+'20'!U14+'21'!U14+'22'!U14+'23'!U14+'24'!U14+'25'!U14+'26'!U14+'27'!U14+'28'!U14+'29'!U14+'30'!U14+'31'!U14+'32'!U14+'33'!U14+'34'!U14+'35'!U14+'36'!U14+'37'!U14+'38'!U14+'39'!U14</f>
        <v>44.305389058832652</v>
      </c>
      <c r="E15" s="120">
        <f>'1'!W14+'2'!W14+'3'!W14+'4'!W14+'5'!W14+'6'!W14+'7'!W14+'8'!W14+'9'!W14+'10'!W14+'11'!W14+'12'!W14+'13'!W14+'14'!W14+'15'!W14+'16'!W14+'17'!W14+'18'!W14+'19'!W14+'20'!W14+'21'!W14+'22'!W14+'23'!W14+'24'!W14+'25'!W14+'26'!W14+'27'!W14+'28'!W14+'29'!W14+'30'!W14+'31'!W14+'32'!W14+'33'!W14+'34'!W14+'35'!W14+'36'!W14+'37'!W14+'38'!W14+'39'!W14</f>
        <v>6</v>
      </c>
      <c r="F15" s="172">
        <f>'1'!Y14+'2'!Y14+'3'!Y14+'4'!Y14+'5'!Y14+'6'!Y14+'7'!Y14+'8'!Y14+'9'!Y14+'10'!Y14+'11'!Y14+'12'!Y14+'13'!Y14+'14'!Y14+'15'!Y14+'16'!Y14+'17'!Y14+'18'!Y14+'19'!Y14+'20'!Y14+'21'!Y14+'22'!Y14+'23'!Y14+'24'!Y14+'25'!Y14+'26'!Y14+'27'!Y14+'28'!Y14+'29'!Y14+'30'!Y14+'31'!Y14+'32'!Y14+'33'!Y14+'34'!Y14+'35'!Y14+'36'!Y14+'37'!Y14+'38'!Y14+'39'!Y14</f>
        <v>6</v>
      </c>
      <c r="G15" s="117">
        <v>10</v>
      </c>
      <c r="I15" s="179" t="s">
        <v>323</v>
      </c>
      <c r="J15" s="182">
        <f>J12+J13+J14</f>
        <v>4891.0125395551413</v>
      </c>
      <c r="O15" s="49"/>
      <c r="P15" s="429" t="s">
        <v>570</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102.97403499500426</v>
      </c>
      <c r="D16" s="193">
        <f>'1'!U15+'2'!U15+'3'!U15+'4'!U15+'5'!U15+'6'!U15+'7'!U15+'8'!U15+'9'!U15+'10'!U15+'11'!U15+'12'!U15+'13'!U15+'14'!U15+'15'!U15+'16'!U15+'17'!U15+'18'!U15+'19'!U15+'20'!U15+'21'!U15+'22'!U15+'23'!U15+'24'!U15+'25'!U15+'26'!U15+'27'!U15+'28'!U15+'29'!U15+'30'!U15+'31'!U15+'32'!U15+'33'!U15+'34'!U15+'35'!U15+'36'!U15+'37'!U15+'38'!U15+'39'!U15</f>
        <v>47.283995660971321</v>
      </c>
      <c r="E16" s="120">
        <f>'1'!W15+'2'!W15+'3'!W15+'4'!W15+'5'!W15+'6'!W15+'7'!W15+'8'!W15+'9'!W15+'10'!W15+'11'!W15+'12'!W15+'13'!W15+'14'!W15+'15'!W15+'16'!W15+'17'!W15+'18'!W15+'19'!W15+'20'!W15+'21'!W15+'22'!W15+'23'!W15+'24'!W15+'25'!W15+'26'!W15+'27'!W15+'28'!W15+'29'!W15+'30'!W15+'31'!W15+'32'!W15+'33'!W15+'34'!W15+'35'!W15+'36'!W15+'37'!W15+'38'!W15+'39'!W15</f>
        <v>12</v>
      </c>
      <c r="F16" s="172">
        <f>'1'!Y15+'2'!Y15+'3'!Y15+'4'!Y15+'5'!Y15+'6'!Y15+'7'!Y15+'8'!Y15+'9'!Y15+'10'!Y15+'11'!Y15+'12'!Y15+'13'!Y15+'14'!Y15+'15'!Y15+'16'!Y15+'17'!Y15+'18'!Y15+'19'!Y15+'20'!Y15+'21'!Y15+'22'!Y15+'23'!Y15+'24'!Y15+'25'!Y15+'26'!Y15+'27'!Y15+'28'!Y15+'29'!Y15+'30'!Y15+'31'!Y15+'32'!Y15+'33'!Y15+'34'!Y15+'35'!Y15+'36'!Y15+'37'!Y15+'38'!Y15+'39'!Y15</f>
        <v>12</v>
      </c>
      <c r="G16" s="117">
        <v>11</v>
      </c>
      <c r="J16" s="181" t="s">
        <v>355</v>
      </c>
      <c r="O16" s="49"/>
      <c r="P16" s="429" t="s">
        <v>571</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103.89464516256398</v>
      </c>
      <c r="D17" s="193">
        <f>'1'!U16+'2'!U16+'3'!U16+'4'!U16+'5'!U16+'6'!U16+'7'!U16+'8'!U16+'9'!U16+'10'!U16+'11'!U16+'12'!U16+'13'!U16+'14'!U16+'15'!U16+'16'!U16+'17'!U16+'18'!U16+'19'!U16+'20'!U16+'21'!U16+'22'!U16+'23'!U16+'24'!U16+'25'!U16+'26'!U16+'27'!U16+'28'!U16+'29'!U16+'30'!U16+'31'!U16+'32'!U16+'33'!U16+'34'!U16+'35'!U16+'36'!U16+'37'!U16+'38'!U16+'39'!U16</f>
        <v>24.876182644557574</v>
      </c>
      <c r="E17" s="120">
        <f>'1'!W16+'2'!W16+'3'!W16+'4'!W16+'5'!W16+'6'!W16+'7'!W16+'8'!W16+'9'!W16+'10'!W16+'11'!W16+'12'!W16+'13'!W16+'14'!W16+'15'!W16+'16'!W16+'17'!W16+'18'!W16+'19'!W16+'20'!W16+'21'!W16+'22'!W16+'23'!W16+'24'!W16+'25'!W16+'26'!W16+'27'!W16+'28'!W16+'29'!W16+'30'!W16+'31'!W16+'32'!W16+'33'!W16+'34'!W16+'35'!W16+'36'!W16+'37'!W16+'38'!W16+'39'!W16</f>
        <v>6</v>
      </c>
      <c r="F17" s="172">
        <f>'1'!Y16+'2'!Y16+'3'!Y16+'4'!Y16+'5'!Y16+'6'!Y16+'7'!Y16+'8'!Y16+'9'!Y16+'10'!Y16+'11'!Y16+'12'!Y16+'13'!Y16+'14'!Y16+'15'!Y16+'16'!Y16+'17'!Y16+'18'!Y16+'19'!Y16+'20'!Y16+'21'!Y16+'22'!Y16+'23'!Y16+'24'!Y16+'25'!Y16+'26'!Y16+'27'!Y16+'28'!Y16+'29'!Y16+'30'!Y16+'31'!Y16+'32'!Y16+'33'!Y16+'34'!Y16+'35'!Y16+'36'!Y16+'37'!Y16+'38'!Y16+'39'!Y16</f>
        <v>5</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107.97565078080275</v>
      </c>
      <c r="D18" s="193">
        <f>'1'!U17+'2'!U17+'3'!U17+'4'!U17+'5'!U17+'6'!U17+'7'!U17+'8'!U17+'9'!U17+'10'!U17+'11'!U17+'12'!U17+'13'!U17+'14'!U17+'15'!U17+'16'!U17+'17'!U17+'18'!U17+'19'!U17+'20'!U17+'21'!U17+'22'!U17+'23'!U17+'24'!U17+'25'!U17+'26'!U17+'27'!U17+'28'!U17+'29'!U17+'30'!U17+'31'!U17+'32'!U17+'33'!U17+'34'!U17+'35'!U17+'36'!U17+'37'!U17+'38'!U17+'39'!U17</f>
        <v>24.179875464426871</v>
      </c>
      <c r="E18" s="120">
        <f>'1'!W17+'2'!W17+'3'!W17+'4'!W17+'5'!W17+'6'!W17+'7'!W17+'8'!W17+'9'!W17+'10'!W17+'11'!W17+'12'!W17+'13'!W17+'14'!W17+'15'!W17+'16'!W17+'17'!W17+'18'!W17+'19'!W17+'20'!W17+'21'!W17+'22'!W17+'23'!W17+'24'!W17+'25'!W17+'26'!W17+'27'!W17+'28'!W17+'29'!W17+'30'!W17+'31'!W17+'32'!W17+'33'!W17+'34'!W17+'35'!W17+'36'!W17+'37'!W17+'38'!W17+'39'!W17</f>
        <v>28</v>
      </c>
      <c r="F18" s="172">
        <f>'1'!Y17+'2'!Y17+'3'!Y17+'4'!Y17+'5'!Y17+'6'!Y17+'7'!Y17+'8'!Y17+'9'!Y17+'10'!Y17+'11'!Y17+'12'!Y17+'13'!Y17+'14'!Y17+'15'!Y17+'16'!Y17+'17'!Y17+'18'!Y17+'19'!Y17+'20'!Y17+'21'!Y17+'22'!Y17+'23'!Y17+'24'!Y17+'25'!Y17+'26'!Y17+'27'!Y17+'28'!Y17+'29'!Y17+'30'!Y17+'31'!Y17+'32'!Y17+'33'!Y17+'34'!Y17+'35'!Y17+'36'!Y17+'37'!Y17+'38'!Y17+'39'!Y17</f>
        <v>31</v>
      </c>
      <c r="G18" s="117">
        <v>13</v>
      </c>
      <c r="O18" s="49">
        <v>100</v>
      </c>
      <c r="P18" s="430" t="s">
        <v>562</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108.53222612178951</v>
      </c>
      <c r="D19" s="193">
        <f>'1'!U18+'2'!U18+'3'!U18+'4'!U18+'5'!U18+'6'!U18+'7'!U18+'8'!U18+'9'!U18+'10'!U18+'11'!U18+'12'!U18+'13'!U18+'14'!U18+'15'!U18+'16'!U18+'17'!U18+'18'!U18+'19'!U18+'20'!U18+'21'!U18+'22'!U18+'23'!U18+'24'!U18+'25'!U18+'26'!U18+'27'!U18+'28'!U18+'29'!U18+'30'!U18+'31'!U18+'32'!U18+'33'!U18+'34'!U18+'35'!U18+'36'!U18+'37'!U18+'38'!U18+'39'!U18</f>
        <v>46.213821707570901</v>
      </c>
      <c r="E19" s="120">
        <f>'1'!W18+'2'!W18+'3'!W18+'4'!W18+'5'!W18+'6'!W18+'7'!W18+'8'!W18+'9'!W18+'10'!W18+'11'!W18+'12'!W18+'13'!W18+'14'!W18+'15'!W18+'16'!W18+'17'!W18+'18'!W18+'19'!W18+'20'!W18+'21'!W18+'22'!W18+'23'!W18+'24'!W18+'25'!W18+'26'!W18+'27'!W18+'28'!W18+'29'!W18+'30'!W18+'31'!W18+'32'!W18+'33'!W18+'34'!W18+'35'!W18+'36'!W18+'37'!W18+'38'!W18+'39'!W18</f>
        <v>10</v>
      </c>
      <c r="F19" s="172">
        <f>'1'!Y18+'2'!Y18+'3'!Y18+'4'!Y18+'5'!Y18+'6'!Y18+'7'!Y18+'8'!Y18+'9'!Y18+'10'!Y18+'11'!Y18+'12'!Y18+'13'!Y18+'14'!Y18+'15'!Y18+'16'!Y18+'17'!Y18+'18'!Y18+'19'!Y18+'20'!Y18+'21'!Y18+'22'!Y18+'23'!Y18+'24'!Y18+'25'!Y18+'26'!Y18+'27'!Y18+'28'!Y18+'29'!Y18+'30'!Y18+'31'!Y18+'32'!Y18+'33'!Y18+'34'!Y18+'35'!Y18+'36'!Y18+'37'!Y18+'38'!Y18+'39'!Y18</f>
        <v>8</v>
      </c>
      <c r="G19" s="117">
        <v>14</v>
      </c>
      <c r="L19" t="s">
        <v>611</v>
      </c>
      <c r="O19" s="49"/>
      <c r="P19" s="430" t="s">
        <v>572</v>
      </c>
      <c r="Q19" s="435">
        <v>3587529</v>
      </c>
      <c r="R19" s="429">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101.610705833423</v>
      </c>
      <c r="D20" s="193">
        <f>'1'!U19+'2'!U19+'3'!U19+'4'!U19+'5'!U19+'6'!U19+'7'!U19+'8'!U19+'9'!U19+'10'!U19+'11'!U19+'12'!U19+'13'!U19+'14'!U19+'15'!U19+'16'!U19+'17'!U19+'18'!U19+'19'!U19+'20'!U19+'21'!U19+'22'!U19+'23'!U19+'24'!U19+'25'!U19+'26'!U19+'27'!U19+'28'!U19+'29'!U19+'30'!U19+'31'!U19+'32'!U19+'33'!U19+'34'!U19+'35'!U19+'36'!U19+'37'!U19+'38'!U19+'39'!U19</f>
        <v>41.970382362409495</v>
      </c>
      <c r="E20" s="120">
        <f>'1'!W19+'2'!W19+'3'!W19+'4'!W19+'5'!W19+'6'!W19+'7'!W19+'8'!W19+'9'!W19+'10'!W19+'11'!W19+'12'!W19+'13'!W19+'14'!W19+'15'!W19+'16'!W19+'17'!W19+'18'!W19+'19'!W19+'20'!W19+'21'!W19+'22'!W19+'23'!W19+'24'!W19+'25'!W19+'26'!W19+'27'!W19+'28'!W19+'29'!W19+'30'!W19+'31'!W19+'32'!W19+'33'!W19+'34'!W19+'35'!W19+'36'!W19+'37'!W19+'38'!W19+'39'!W19</f>
        <v>5</v>
      </c>
      <c r="F20" s="172">
        <f>'1'!Y19+'2'!Y19+'3'!Y19+'4'!Y19+'5'!Y19+'6'!Y19+'7'!Y19+'8'!Y19+'9'!Y19+'10'!Y19+'11'!Y19+'12'!Y19+'13'!Y19+'14'!Y19+'15'!Y19+'16'!Y19+'17'!Y19+'18'!Y19+'19'!Y19+'20'!Y19+'21'!Y19+'22'!Y19+'23'!Y19+'24'!Y19+'25'!Y19+'26'!Y19+'27'!Y19+'28'!Y19+'29'!Y19+'30'!Y19+'31'!Y19+'32'!Y19+'33'!Y19+'34'!Y19+'35'!Y19+'36'!Y19+'37'!Y19+'38'!Y19+'39'!Y19</f>
        <v>6</v>
      </c>
      <c r="G20" s="117">
        <v>15</v>
      </c>
      <c r="O20" s="49">
        <v>202</v>
      </c>
      <c r="P20" s="430" t="s">
        <v>573</v>
      </c>
      <c r="Q20" s="429">
        <v>1983439</v>
      </c>
      <c r="R20" s="429">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44.067796610169488</v>
      </c>
      <c r="E21" s="120">
        <f>'1'!W20+'2'!W20+'3'!W20+'4'!W20+'5'!W20+'6'!W20+'7'!W20+'8'!W20+'9'!W20+'10'!W20+'11'!W20+'12'!W20+'13'!W20+'14'!W20+'15'!W20+'16'!W20+'17'!W20+'18'!W20+'19'!W20+'20'!W20+'21'!W20+'22'!W20+'23'!W20+'24'!W20+'25'!W20+'26'!W20+'27'!W20+'28'!W20+'29'!W20+'30'!W20+'31'!W20+'32'!W20+'33'!W20+'34'!W20+'35'!W20+'36'!W20+'37'!W20+'38'!W20+'39'!W20</f>
        <v>9</v>
      </c>
      <c r="F21" s="172">
        <f>'1'!Y20+'2'!Y20+'3'!Y20+'4'!Y20+'5'!Y20+'6'!Y20+'7'!Y20+'8'!Y20+'9'!Y20+'10'!Y20+'11'!Y20+'12'!Y20+'13'!Y20+'14'!Y20+'15'!Y20+'16'!Y20+'17'!Y20+'18'!Y20+'19'!Y20+'20'!Y20+'21'!Y20+'22'!Y20+'23'!Y20+'24'!Y20+'25'!Y20+'26'!Y20+'27'!Y20+'28'!Y20+'29'!Y20+'30'!Y20+'31'!Y20+'32'!Y20+'33'!Y20+'34'!Y20+'35'!Y20+'36'!Y20+'37'!Y20+'38'!Y20+'39'!Y20</f>
        <v>9</v>
      </c>
      <c r="G21" s="117">
        <v>16</v>
      </c>
      <c r="O21" s="49">
        <v>204</v>
      </c>
      <c r="P21" s="430" t="s">
        <v>574</v>
      </c>
      <c r="Q21" s="429">
        <v>1396599</v>
      </c>
      <c r="R21" s="429">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100.79694796699945</v>
      </c>
      <c r="D22" s="193">
        <f>'1'!U21+'2'!U21+'3'!U21+'4'!U21+'5'!U21+'6'!U21+'7'!U21+'8'!U21+'9'!U21+'10'!U21+'11'!U21+'12'!U21+'13'!U21+'14'!U21+'15'!U21+'16'!U21+'17'!U21+'18'!U21+'19'!U21+'20'!U21+'21'!U21+'22'!U21+'23'!U21+'24'!U21+'25'!U21+'26'!U21+'27'!U21+'28'!U21+'29'!U21+'30'!U21+'31'!U21+'32'!U21+'33'!U21+'34'!U21+'35'!U21+'36'!U21+'37'!U21+'38'!U21+'39'!U21</f>
        <v>39.827086757692463</v>
      </c>
      <c r="E22" s="120">
        <f>'1'!W21+'2'!W21+'3'!W21+'4'!W21+'5'!W21+'6'!W21+'7'!W21+'8'!W21+'9'!W21+'10'!W21+'11'!W21+'12'!W21+'13'!W21+'14'!W21+'15'!W21+'16'!W21+'17'!W21+'18'!W21+'19'!W21+'20'!W21+'21'!W21+'22'!W21+'23'!W21+'24'!W21+'25'!W21+'26'!W21+'27'!W21+'28'!W21+'29'!W21+'30'!W21+'31'!W21+'32'!W21+'33'!W21+'34'!W21+'35'!W21+'36'!W21+'37'!W21+'38'!W21+'39'!W21</f>
        <v>90</v>
      </c>
      <c r="F22" s="172">
        <f>'1'!Y21+'2'!Y21+'3'!Y21+'4'!Y21+'5'!Y21+'6'!Y21+'7'!Y21+'8'!Y21+'9'!Y21+'10'!Y21+'11'!Y21+'12'!Y21+'13'!Y21+'14'!Y21+'15'!Y21+'16'!Y21+'17'!Y21+'18'!Y21+'19'!Y21+'20'!Y21+'21'!Y21+'22'!Y21+'23'!Y21+'24'!Y21+'25'!Y21+'26'!Y21+'27'!Y21+'28'!Y21+'29'!Y21+'30'!Y21+'31'!Y21+'32'!Y21+'33'!Y21+'34'!Y21+'35'!Y21+'36'!Y21+'37'!Y21+'38'!Y21+'39'!Y21</f>
        <v>93</v>
      </c>
      <c r="G22" s="117">
        <v>17</v>
      </c>
      <c r="O22" s="49">
        <v>206</v>
      </c>
      <c r="P22" s="430" t="s">
        <v>575</v>
      </c>
      <c r="Q22" s="429">
        <v>207491</v>
      </c>
      <c r="R22" s="429">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125.56091917384332</v>
      </c>
      <c r="D23" s="193">
        <f>'1'!U22+'2'!U22+'3'!U22+'4'!U22+'5'!U22+'6'!U22+'7'!U22+'8'!U22+'9'!U22+'10'!U22+'11'!U22+'12'!U22+'13'!U22+'14'!U22+'15'!U22+'16'!U22+'17'!U22+'18'!U22+'19'!U22+'20'!U22+'21'!U22+'22'!U22+'23'!U22+'24'!U22+'25'!U22+'26'!U22+'27'!U22+'28'!U22+'29'!U22+'30'!U22+'31'!U22+'32'!U22+'33'!U22+'34'!U22+'35'!U22+'36'!U22+'37'!U22+'38'!U22+'39'!U22</f>
        <v>44.04837184834188</v>
      </c>
      <c r="E23" s="120">
        <f>'1'!W22+'2'!W22+'3'!W22+'4'!W22+'5'!W22+'6'!W22+'7'!W22+'8'!W22+'9'!W22+'10'!W22+'11'!W22+'12'!W22+'13'!W22+'14'!W22+'15'!W22+'16'!W22+'17'!W22+'18'!W22+'19'!W22+'20'!W22+'21'!W22+'22'!W22+'23'!W22+'24'!W22+'25'!W22+'26'!W22+'27'!W22+'28'!W22+'29'!W22+'30'!W22+'31'!W22+'32'!W22+'33'!W22+'34'!W22+'35'!W22+'36'!W22+'37'!W22+'38'!W22+'39'!W22</f>
        <v>2</v>
      </c>
      <c r="F23" s="172">
        <f>'1'!Y22+'2'!Y22+'3'!Y22+'4'!Y22+'5'!Y22+'6'!Y22+'7'!Y22+'8'!Y22+'9'!Y22+'10'!Y22+'11'!Y22+'12'!Y22+'13'!Y22+'14'!Y22+'15'!Y22+'16'!Y22+'17'!Y22+'18'!Y22+'19'!Y22+'20'!Y22+'21'!Y22+'22'!Y22+'23'!Y22+'24'!Y22+'25'!Y22+'26'!Y22+'27'!Y22+'28'!Y22+'29'!Y22+'30'!Y22+'31'!Y22+'32'!Y22+'33'!Y22+'34'!Y22+'35'!Y22+'36'!Y22+'37'!Y22+'38'!Y22+'39'!Y22</f>
        <v>2</v>
      </c>
      <c r="G23" s="117">
        <v>18</v>
      </c>
      <c r="O23" s="49"/>
      <c r="P23" s="430" t="s">
        <v>564</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105.23103473624082</v>
      </c>
      <c r="D24" s="193">
        <f>'1'!U23+'2'!U23+'3'!U23+'4'!U23+'5'!U23+'6'!U23+'7'!U23+'8'!U23+'9'!U23+'10'!U23+'11'!U23+'12'!U23+'13'!U23+'14'!U23+'15'!U23+'16'!U23+'17'!U23+'18'!U23+'19'!U23+'20'!U23+'21'!U23+'22'!U23+'23'!U23+'24'!U23+'25'!U23+'26'!U23+'27'!U23+'28'!U23+'29'!U23+'30'!U23+'31'!U23+'32'!U23+'33'!U23+'34'!U23+'35'!U23+'36'!U23+'37'!U23+'38'!U23+'39'!U23</f>
        <v>35.273442843587929</v>
      </c>
      <c r="E24" s="120">
        <f>'1'!W23+'2'!W23+'3'!W23+'4'!W23+'5'!W23+'6'!W23+'7'!W23+'8'!W23+'9'!W23+'10'!W23+'11'!W23+'12'!W23+'13'!W23+'14'!W23+'15'!W23+'16'!W23+'17'!W23+'18'!W23+'19'!W23+'20'!W23+'21'!W23+'22'!W23+'23'!W23+'24'!W23+'25'!W23+'26'!W23+'27'!W23+'28'!W23+'29'!W23+'30'!W23+'31'!W23+'32'!W23+'33'!W23+'34'!W23+'35'!W23+'36'!W23+'37'!W23+'38'!W23+'39'!W23</f>
        <v>7</v>
      </c>
      <c r="F24" s="172">
        <f>'1'!Y23+'2'!Y23+'3'!Y23+'4'!Y23+'5'!Y23+'6'!Y23+'7'!Y23+'8'!Y23+'9'!Y23+'10'!Y23+'11'!Y23+'12'!Y23+'13'!Y23+'14'!Y23+'15'!Y23+'16'!Y23+'17'!Y23+'18'!Y23+'19'!Y23+'20'!Y23+'21'!Y23+'22'!Y23+'23'!Y23+'24'!Y23+'25'!Y23+'26'!Y23+'27'!Y23+'28'!Y23+'29'!Y23+'30'!Y23+'31'!Y23+'32'!Y23+'33'!Y23+'34'!Y23+'35'!Y23+'36'!Y23+'37'!Y23+'38'!Y23+'39'!Y23</f>
        <v>7</v>
      </c>
      <c r="G24" s="117">
        <v>19</v>
      </c>
      <c r="O24" s="49">
        <v>207</v>
      </c>
      <c r="P24" s="430" t="s">
        <v>576</v>
      </c>
      <c r="Q24" s="429">
        <v>654478</v>
      </c>
      <c r="R24" s="429">
        <v>639533</v>
      </c>
    </row>
    <row r="25" spans="1:18" x14ac:dyDescent="0.2">
      <c r="A25" s="159" t="s">
        <v>12</v>
      </c>
      <c r="B25" s="3" t="s">
        <v>367</v>
      </c>
      <c r="C25" s="174">
        <f>'1'!S24+'2'!S24+'3'!S24+'4'!S24+'5'!S24+'6'!S24+'7'!S24+'8'!S24+'9'!S24+'10'!S24+'11'!S24+'12'!S24+'13'!S24+'14'!S24+'15'!S24+'16'!S24+'17'!S24+'18'!S24+'19'!S24+'20'!S24+'21'!S24+'22'!S24+'23'!S24+'24'!S24+'25'!S24+'26'!S24+'27'!S24+'28'!S24+'29'!S24+'30'!S24+'31'!S24+'32'!S24+'33'!S24+'34'!S24+'35'!S24+'36'!S24+'37'!S24+'38'!S24+'39'!S24</f>
        <v>102.480897771271</v>
      </c>
      <c r="D25" s="193">
        <f>'1'!U24+'2'!U24+'3'!U24+'4'!U24+'5'!U24+'6'!U24+'7'!U24+'8'!U24+'9'!U24+'10'!U24+'11'!U24+'12'!U24+'13'!U24+'14'!U24+'15'!U24+'16'!U24+'17'!U24+'18'!U24+'19'!U24+'20'!U24+'21'!U24+'22'!U24+'23'!U24+'24'!U24+'25'!U24+'26'!U24+'27'!U24+'28'!U24+'29'!U24+'30'!U24+'31'!U24+'32'!U24+'33'!U24+'34'!U24+'35'!U24+'36'!U24+'37'!U24+'38'!U24+'39'!U24</f>
        <v>32.973662721889625</v>
      </c>
      <c r="E25" s="120">
        <f>'1'!W24+'2'!W24+'3'!W24+'4'!W24+'5'!W24+'6'!W24+'7'!W24+'8'!W24+'9'!W24+'10'!W24+'11'!W24+'12'!W24+'13'!W24+'14'!W24+'15'!W24+'16'!W24+'17'!W24+'18'!W24+'19'!W24+'20'!W24+'21'!W24+'22'!W24+'23'!W24+'24'!W24+'25'!W24+'26'!W24+'27'!W24+'28'!W24+'29'!W24+'30'!W24+'31'!W24+'32'!W24+'33'!W24+'34'!W24+'35'!W24+'36'!W24+'37'!W24+'38'!W24+'39'!W24</f>
        <v>1</v>
      </c>
      <c r="F25" s="172">
        <f>'1'!Y24+'2'!Y24+'3'!Y24+'4'!Y24+'5'!Y24+'6'!Y24+'7'!Y24+'8'!Y24+'9'!Y24+'10'!Y24+'11'!Y24+'12'!Y24+'13'!Y24+'14'!Y24+'15'!Y24+'16'!Y24+'17'!Y24+'18'!Y24+'19'!Y24+'20'!Y24+'21'!Y24+'22'!Y24+'23'!Y24+'24'!Y24+'25'!Y24+'26'!Y24+'27'!Y24+'28'!Y24+'29'!Y24+'30'!Y24+'31'!Y24+'32'!Y24+'33'!Y24+'34'!Y24+'35'!Y24+'36'!Y24+'37'!Y24+'38'!Y24+'39'!Y24</f>
        <v>0</v>
      </c>
      <c r="G25" s="117">
        <v>20</v>
      </c>
      <c r="O25" s="49">
        <v>214</v>
      </c>
      <c r="P25" s="430" t="s">
        <v>577</v>
      </c>
      <c r="Q25" s="429">
        <v>470475</v>
      </c>
      <c r="R25" s="429">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108.74027786106237</v>
      </c>
      <c r="D26" s="193">
        <f>'1'!U25+'2'!U25+'3'!U25+'4'!U25+'5'!U25+'6'!U25+'7'!U25+'8'!U25+'9'!U25+'10'!U25+'11'!U25+'12'!U25+'13'!U25+'14'!U25+'15'!U25+'16'!U25+'17'!U25+'18'!U25+'19'!U25+'20'!U25+'21'!U25+'22'!U25+'23'!U25+'24'!U25+'25'!U25+'26'!U25+'27'!U25+'28'!U25+'29'!U25+'30'!U25+'31'!U25+'32'!U25+'33'!U25+'34'!U25+'35'!U25+'36'!U25+'37'!U25+'38'!U25+'39'!U25</f>
        <v>23.219622117111687</v>
      </c>
      <c r="E26" s="120">
        <f>'1'!W25+'2'!W25+'3'!W25+'4'!W25+'5'!W25+'6'!W25+'7'!W25+'8'!W25+'9'!W25+'10'!W25+'11'!W25+'12'!W25+'13'!W25+'14'!W25+'15'!W25+'16'!W25+'17'!W25+'18'!W25+'19'!W25+'20'!W25+'21'!W25+'22'!W25+'23'!W25+'24'!W25+'25'!W25+'26'!W25+'27'!W25+'28'!W25+'29'!W25+'30'!W25+'31'!W25+'32'!W25+'33'!W25+'34'!W25+'35'!W25+'36'!W25+'37'!W25+'38'!W25+'39'!W25</f>
        <v>4</v>
      </c>
      <c r="F26" s="172">
        <f>'1'!Y25+'2'!Y25+'3'!Y25+'4'!Y25+'5'!Y25+'6'!Y25+'7'!Y25+'8'!Y25+'9'!Y25+'10'!Y25+'11'!Y25+'12'!Y25+'13'!Y25+'14'!Y25+'15'!Y25+'16'!Y25+'17'!Y25+'18'!Y25+'19'!Y25+'20'!Y25+'21'!Y25+'22'!Y25+'23'!Y25+'24'!Y25+'25'!Y25+'26'!Y25+'27'!Y25+'28'!Y25+'29'!Y25+'30'!Y25+'31'!Y25+'32'!Y25+'33'!Y25+'34'!Y25+'35'!Y25+'36'!Y25+'37'!Y25+'38'!Y25+'39'!Y25</f>
        <v>4</v>
      </c>
      <c r="G26" s="117">
        <v>21</v>
      </c>
      <c r="O26" s="49">
        <v>217</v>
      </c>
      <c r="P26" s="430" t="s">
        <v>578</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111.826480722977</v>
      </c>
      <c r="D27" s="195">
        <f>'1'!U26+'2'!U26+'3'!U26+'4'!U26+'5'!U26+'6'!U26+'7'!U26+'8'!U26+'9'!U26+'10'!U26+'11'!U26+'12'!U26+'13'!U26+'14'!U26+'15'!U26+'16'!U26+'17'!U26+'18'!U26+'19'!U26+'20'!U26+'21'!U26+'22'!U26+'23'!U26+'24'!U26+'25'!U26+'26'!U26+'27'!U26+'28'!U26+'29'!U26+'30'!U26+'31'!U26+'32'!U26+'33'!U26+'34'!U26+'35'!U26+'36'!U26+'37'!U26+'38'!U26+'39'!U26</f>
        <v>44.855923681538471</v>
      </c>
      <c r="E27" s="121">
        <f>'1'!W26+'2'!W26+'3'!W26+'4'!W26+'5'!W26+'6'!W26+'7'!W26+'8'!W26+'9'!W26+'10'!W26+'11'!W26+'12'!W26+'13'!W26+'14'!W26+'15'!W26+'16'!W26+'17'!W26+'18'!W26+'19'!W26+'20'!W26+'21'!W26+'22'!W26+'23'!W26+'24'!W26+'25'!W26+'26'!W26+'27'!W26+'28'!W26+'29'!W26+'30'!W26+'31'!W26+'32'!W26+'33'!W26+'34'!W26+'35'!W26+'36'!W26+'37'!W26+'38'!W26+'39'!W26</f>
        <v>24</v>
      </c>
      <c r="F27" s="173">
        <f>'1'!Y26+'2'!Y26+'3'!Y26+'4'!Y26+'5'!Y26+'6'!Y26+'7'!Y26+'8'!Y26+'9'!Y26+'10'!Y26+'11'!Y26+'12'!Y26+'13'!Y26+'14'!Y26+'15'!Y26+'16'!Y26+'17'!Y26+'18'!Y26+'19'!Y26+'20'!Y26+'21'!Y26+'22'!Y26+'23'!Y26+'24'!Y26+'25'!Y26+'26'!Y26+'27'!Y26+'28'!Y26+'29'!Y26+'30'!Y26+'31'!Y26+'32'!Y26+'33'!Y26+'34'!Y26+'35'!Y26+'36'!Y26+'37'!Y26+'38'!Y26+'39'!Y26</f>
        <v>17</v>
      </c>
      <c r="G27" s="55">
        <v>22</v>
      </c>
      <c r="O27" s="49">
        <v>219</v>
      </c>
      <c r="P27" s="430" t="s">
        <v>579</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120.48028163625153</v>
      </c>
      <c r="D28" s="193">
        <f>'1'!U27+'2'!U27+'3'!U27+'4'!U27+'5'!U27+'6'!U27+'7'!U27+'8'!U27+'9'!U27+'10'!U27+'11'!U27+'12'!U27+'13'!U27+'14'!U27+'15'!U27+'16'!U27+'17'!U27+'18'!U27+'19'!U27+'20'!U27+'21'!U27+'22'!U27+'23'!U27+'24'!U27+'25'!U27+'26'!U27+'27'!U27+'28'!U27+'29'!U27+'30'!U27+'31'!U27+'32'!U27+'33'!U27+'34'!U27+'35'!U27+'36'!U27+'37'!U27+'38'!U27+'39'!U27</f>
        <v>53.092361991820134</v>
      </c>
      <c r="E28" s="120">
        <f>'1'!W27+'2'!W27+'3'!W27+'4'!W27+'5'!W27+'6'!W27+'7'!W27+'8'!W27+'9'!W27+'10'!W27+'11'!W27+'12'!W27+'13'!W27+'14'!W27+'15'!W27+'16'!W27+'17'!W27+'18'!W27+'19'!W27+'20'!W27+'21'!W27+'22'!W27+'23'!W27+'24'!W27+'25'!W27+'26'!W27+'27'!W27+'28'!W27+'29'!W27+'30'!W27+'31'!W27+'32'!W27+'33'!W27+'34'!W27+'35'!W27+'36'!W27+'37'!W27+'38'!W27+'39'!W27</f>
        <v>12</v>
      </c>
      <c r="F28" s="172">
        <f>'1'!Y27+'2'!Y27+'3'!Y27+'4'!Y27+'5'!Y27+'6'!Y27+'7'!Y27+'8'!Y27+'9'!Y27+'10'!Y27+'11'!Y27+'12'!Y27+'13'!Y27+'14'!Y27+'15'!Y27+'16'!Y27+'17'!Y27+'18'!Y27+'19'!Y27+'20'!Y27+'21'!Y27+'22'!Y27+'23'!Y27+'24'!Y27+'25'!Y27+'26'!Y27+'27'!Y27+'28'!Y27+'29'!Y27+'30'!Y27+'31'!Y27+'32'!Y27+'33'!Y27+'34'!Y27+'35'!Y27+'36'!Y27+'37'!Y27+'38'!Y27+'39'!Y27</f>
        <v>8</v>
      </c>
      <c r="G28" s="117">
        <v>23</v>
      </c>
      <c r="O28" s="49">
        <v>301</v>
      </c>
      <c r="P28" s="430" t="s">
        <v>580</v>
      </c>
      <c r="Q28" s="429">
        <v>62895</v>
      </c>
      <c r="R28" s="429">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129.94438725072226</v>
      </c>
      <c r="D29" s="193">
        <f>'1'!U28+'2'!U28+'3'!U28+'4'!U28+'5'!U28+'6'!U28+'7'!U28+'8'!U28+'9'!U28+'10'!U28+'11'!U28+'12'!U28+'13'!U28+'14'!U28+'15'!U28+'16'!U28+'17'!U28+'18'!U28+'19'!U28+'20'!U28+'21'!U28+'22'!U28+'23'!U28+'24'!U28+'25'!U28+'26'!U28+'27'!U28+'28'!U28+'29'!U28+'30'!U28+'31'!U28+'32'!U28+'33'!U28+'34'!U28+'35'!U28+'36'!U28+'37'!U28+'38'!U28+'39'!U28</f>
        <v>31.372507205626501</v>
      </c>
      <c r="E29" s="120">
        <f>'1'!W28+'2'!W28+'3'!W28+'4'!W28+'5'!W28+'6'!W28+'7'!W28+'8'!W28+'9'!W28+'10'!W28+'11'!W28+'12'!W28+'13'!W28+'14'!W28+'15'!W28+'16'!W28+'17'!W28+'18'!W28+'19'!W28+'20'!W28+'21'!W28+'22'!W28+'23'!W28+'24'!W28+'25'!W28+'26'!W28+'27'!W28+'28'!W28+'29'!W28+'30'!W28+'31'!W28+'32'!W28+'33'!W28+'34'!W28+'35'!W28+'36'!W28+'37'!W28+'38'!W28+'39'!W28</f>
        <v>1</v>
      </c>
      <c r="F29" s="172">
        <f>'1'!Y28+'2'!Y28+'3'!Y28+'4'!Y28+'5'!Y28+'6'!Y28+'7'!Y28+'8'!Y28+'9'!Y28+'10'!Y28+'11'!Y28+'12'!Y28+'13'!Y28+'14'!Y28+'15'!Y28+'16'!Y28+'17'!Y28+'18'!Y28+'19'!Y28+'20'!Y28+'21'!Y28+'22'!Y28+'23'!Y28+'24'!Y28+'25'!Y28+'26'!Y28+'27'!Y28+'28'!Y28+'29'!Y28+'30'!Y28+'31'!Y28+'32'!Y28+'33'!Y28+'34'!Y28+'35'!Y28+'36'!Y28+'37'!Y28+'38'!Y28+'39'!Y28</f>
        <v>1</v>
      </c>
      <c r="G29" s="117">
        <v>24</v>
      </c>
      <c r="O29" s="49"/>
      <c r="P29" s="430" t="s">
        <v>565</v>
      </c>
      <c r="Q29" s="429">
        <v>2933055</v>
      </c>
      <c r="R29" s="429">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115.23708483936387</v>
      </c>
      <c r="D30" s="193">
        <f>'1'!U29+'2'!U29+'3'!U29+'4'!U29+'5'!U29+'6'!U29+'7'!U29+'8'!U29+'9'!U29+'10'!U29+'11'!U29+'12'!U29+'13'!U29+'14'!U29+'15'!U29+'16'!U29+'17'!U29+'18'!U29+'19'!U29+'20'!U29+'21'!U29+'22'!U29+'23'!U29+'24'!U29+'25'!U29+'26'!U29+'27'!U29+'28'!U29+'29'!U29+'30'!U29+'31'!U29+'32'!U29+'33'!U29+'34'!U29+'35'!U29+'36'!U29+'37'!U29+'38'!U29+'39'!U29</f>
        <v>55.72060410504978</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4</v>
      </c>
      <c r="G30" s="117">
        <v>25</v>
      </c>
      <c r="O30" s="49">
        <v>203</v>
      </c>
      <c r="P30" s="430" t="s">
        <v>581</v>
      </c>
      <c r="Q30" s="429">
        <v>1187637</v>
      </c>
      <c r="R30" s="429">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109.84344345137464</v>
      </c>
      <c r="D31" s="193">
        <f>'1'!U30+'2'!U30+'3'!U30+'4'!U30+'5'!U30+'6'!U30+'7'!U30+'8'!U30+'9'!U30+'10'!U30+'11'!U30+'12'!U30+'13'!U30+'14'!U30+'15'!U30+'16'!U30+'17'!U30+'18'!U30+'19'!U30+'20'!U30+'21'!U30+'22'!U30+'23'!U30+'24'!U30+'25'!U30+'26'!U30+'27'!U30+'28'!U30+'29'!U30+'30'!U30+'31'!U30+'32'!U30+'33'!U30+'34'!U30+'35'!U30+'36'!U30+'37'!U30+'38'!U30+'39'!U30</f>
        <v>71.000254752627683</v>
      </c>
      <c r="E31" s="120">
        <f>'1'!W30+'2'!W30+'3'!W30+'4'!W30+'5'!W30+'6'!W30+'7'!W30+'8'!W30+'9'!W30+'10'!W30+'11'!W30+'12'!W30+'13'!W30+'14'!W30+'15'!W30+'16'!W30+'17'!W30+'18'!W30+'19'!W30+'20'!W30+'21'!W30+'22'!W30+'23'!W30+'24'!W30+'25'!W30+'26'!W30+'27'!W30+'28'!W30+'29'!W30+'30'!W30+'31'!W30+'32'!W30+'33'!W30+'34'!W30+'35'!W30+'36'!W30+'37'!W30+'38'!W30+'39'!W30</f>
        <v>11</v>
      </c>
      <c r="F31" s="172">
        <f>'1'!Y30+'2'!Y30+'3'!Y30+'4'!Y30+'5'!Y30+'6'!Y30+'7'!Y30+'8'!Y30+'9'!Y30+'10'!Y30+'11'!Y30+'12'!Y30+'13'!Y30+'14'!Y30+'15'!Y30+'16'!Y30+'17'!Y30+'18'!Y30+'19'!Y30+'20'!Y30+'21'!Y30+'22'!Y30+'23'!Y30+'24'!Y30+'25'!Y30+'26'!Y30+'27'!Y30+'28'!Y30+'29'!Y30+'30'!Y30+'31'!Y30+'32'!Y30+'33'!Y30+'34'!Y30+'35'!Y30+'36'!Y30+'37'!Y30+'38'!Y30+'39'!Y30</f>
        <v>9</v>
      </c>
      <c r="G31" s="117">
        <v>26</v>
      </c>
      <c r="O31" s="49">
        <v>210</v>
      </c>
      <c r="P31" s="430" t="s">
        <v>582</v>
      </c>
      <c r="Q31" s="429">
        <v>868757</v>
      </c>
      <c r="R31" s="429">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216.80772772329379</v>
      </c>
      <c r="D32" s="193">
        <f>'1'!U31+'2'!U31+'3'!U31+'4'!U31+'5'!U31+'6'!U31+'7'!U31+'8'!U31+'9'!U31+'10'!U31+'11'!U31+'12'!U31+'13'!U31+'14'!U31+'15'!U31+'16'!U31+'17'!U31+'18'!U31+'19'!U31+'20'!U31+'21'!U31+'22'!U31+'23'!U31+'24'!U31+'25'!U31+'26'!U31+'27'!U31+'28'!U31+'29'!U31+'30'!U31+'31'!U31+'32'!U31+'33'!U31+'34'!U31+'35'!U31+'36'!U31+'37'!U31+'38'!U31+'39'!U31</f>
        <v>151.7853142267638</v>
      </c>
      <c r="E32" s="120">
        <f>'1'!W31+'2'!W31+'3'!W31+'4'!W31+'5'!W31+'6'!W31+'7'!W31+'8'!W31+'9'!W31+'10'!W31+'11'!W31+'12'!W31+'13'!W31+'14'!W31+'15'!W31+'16'!W31+'17'!W31+'18'!W31+'19'!W31+'20'!W31+'21'!W31+'22'!W31+'23'!W31+'24'!W31+'25'!W31+'26'!W31+'27'!W31+'28'!W31+'29'!W31+'30'!W31+'31'!W31+'32'!W31+'33'!W31+'34'!W31+'35'!W31+'36'!W31+'37'!W31+'38'!W31+'39'!W31</f>
        <v>66</v>
      </c>
      <c r="F32" s="172">
        <f>'1'!Y31+'2'!Y31+'3'!Y31+'4'!Y31+'5'!Y31+'6'!Y31+'7'!Y31+'8'!Y31+'9'!Y31+'10'!Y31+'11'!Y31+'12'!Y31+'13'!Y31+'14'!Y31+'15'!Y31+'16'!Y31+'17'!Y31+'18'!Y31+'19'!Y31+'20'!Y31+'21'!Y31+'22'!Y31+'23'!Y31+'24'!Y31+'25'!Y31+'26'!Y31+'27'!Y31+'28'!Y31+'29'!Y31+'30'!Y31+'31'!Y31+'32'!Y31+'33'!Y31+'34'!Y31+'35'!Y31+'36'!Y31+'37'!Y31+'38'!Y31+'39'!Y31</f>
        <v>47</v>
      </c>
      <c r="G32" s="117">
        <v>27</v>
      </c>
      <c r="O32" s="49">
        <v>216</v>
      </c>
      <c r="P32" s="430" t="s">
        <v>583</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212.75645671208341</v>
      </c>
      <c r="D33" s="193">
        <f>'1'!U32+'2'!U32+'3'!U32+'4'!U32+'5'!U32+'6'!U32+'7'!U32+'8'!U32+'9'!U32+'10'!U32+'11'!U32+'12'!U32+'13'!U32+'14'!U32+'15'!U32+'16'!U32+'17'!U32+'18'!U32+'19'!U32+'20'!U32+'21'!U32+'22'!U32+'23'!U32+'24'!U32+'25'!U32+'26'!U32+'27'!U32+'28'!U32+'29'!U32+'30'!U32+'31'!U32+'32'!U32+'33'!U32+'34'!U32+'35'!U32+'36'!U32+'37'!U32+'38'!U32+'39'!U32</f>
        <v>137.09717347275549</v>
      </c>
      <c r="E33" s="120">
        <f>'1'!W32+'2'!W32+'3'!W32+'4'!W32+'5'!W32+'6'!W32+'7'!W32+'8'!W32+'9'!W32+'10'!W32+'11'!W32+'12'!W32+'13'!W32+'14'!W32+'15'!W32+'16'!W32+'17'!W32+'18'!W32+'19'!W32+'20'!W32+'21'!W32+'22'!W32+'23'!W32+'24'!W32+'25'!W32+'26'!W32+'27'!W32+'28'!W32+'29'!W32+'30'!W32+'31'!W32+'32'!W32+'33'!W32+'34'!W32+'35'!W32+'36'!W32+'37'!W32+'38'!W32+'39'!W32</f>
        <v>10</v>
      </c>
      <c r="F33" s="172">
        <f>'1'!Y32+'2'!Y32+'3'!Y32+'4'!Y32+'5'!Y32+'6'!Y32+'7'!Y32+'8'!Y32+'9'!Y32+'10'!Y32+'11'!Y32+'12'!Y32+'13'!Y32+'14'!Y32+'15'!Y32+'16'!Y32+'17'!Y32+'18'!Y32+'19'!Y32+'20'!Y32+'21'!Y32+'22'!Y32+'23'!Y32+'24'!Y32+'25'!Y32+'26'!Y32+'27'!Y32+'28'!Y32+'29'!Y32+'30'!Y32+'31'!Y32+'32'!Y32+'33'!Y32+'34'!Y32+'35'!Y32+'36'!Y32+'37'!Y32+'38'!Y32+'39'!Y32</f>
        <v>9</v>
      </c>
      <c r="G33" s="117">
        <v>28</v>
      </c>
      <c r="O33" s="49">
        <v>381</v>
      </c>
      <c r="P33" s="430" t="s">
        <v>584</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219.73233092440506</v>
      </c>
      <c r="D34" s="193">
        <f>'1'!U33+'2'!U33+'3'!U33+'4'!U33+'5'!U33+'6'!U33+'7'!U33+'8'!U33+'9'!U33+'10'!U33+'11'!U33+'12'!U33+'13'!U33+'14'!U33+'15'!U33+'16'!U33+'17'!U33+'18'!U33+'19'!U33+'20'!U33+'21'!U33+'22'!U33+'23'!U33+'24'!U33+'25'!U33+'26'!U33+'27'!U33+'28'!U33+'29'!U33+'30'!U33+'31'!U33+'32'!U33+'33'!U33+'34'!U33+'35'!U33+'36'!U33+'37'!U33+'38'!U33+'39'!U33</f>
        <v>193.25066891053274</v>
      </c>
      <c r="E34" s="120">
        <f>'1'!W33+'2'!W33+'3'!W33+'4'!W33+'5'!W33+'6'!W33+'7'!W33+'8'!W33+'9'!W33+'10'!W33+'11'!W33+'12'!W33+'13'!W33+'14'!W33+'15'!W33+'16'!W33+'17'!W33+'18'!W33+'19'!W33+'20'!W33+'21'!W33+'22'!W33+'23'!W33+'24'!W33+'25'!W33+'26'!W33+'27'!W33+'28'!W33+'29'!W33+'30'!W33+'31'!W33+'32'!W33+'33'!W33+'34'!W33+'35'!W33+'36'!W33+'37'!W33+'38'!W33+'39'!W33</f>
        <v>2</v>
      </c>
      <c r="F34" s="172">
        <f>'1'!Y33+'2'!Y33+'3'!Y33+'4'!Y33+'5'!Y33+'6'!Y33+'7'!Y33+'8'!Y33+'9'!Y33+'10'!Y33+'11'!Y33+'12'!Y33+'13'!Y33+'14'!Y33+'15'!Y33+'16'!Y33+'17'!Y33+'18'!Y33+'19'!Y33+'20'!Y33+'21'!Y33+'22'!Y33+'23'!Y33+'24'!Y33+'25'!Y33+'26'!Y33+'27'!Y33+'28'!Y33+'29'!Y33+'30'!Y33+'31'!Y33+'32'!Y33+'33'!Y33+'34'!Y33+'35'!Y33+'36'!Y33+'37'!Y33+'38'!Y33+'39'!Y33</f>
        <v>0</v>
      </c>
      <c r="G34" s="117">
        <v>29</v>
      </c>
      <c r="O34" s="49">
        <v>382</v>
      </c>
      <c r="P34" s="430" t="s">
        <v>585</v>
      </c>
      <c r="Q34" s="429">
        <v>178102</v>
      </c>
      <c r="R34" s="429">
        <v>194975</v>
      </c>
    </row>
    <row r="35" spans="1:18" x14ac:dyDescent="0.2">
      <c r="A35" s="159" t="s">
        <v>22</v>
      </c>
      <c r="B35" s="3" t="s">
        <v>378</v>
      </c>
      <c r="C35" s="174">
        <f>'1'!S34+'2'!S34+'3'!S34+'4'!S34+'5'!S34+'6'!S34+'7'!S34+'8'!S34+'9'!S34+'10'!S34+'11'!S34+'12'!S34+'13'!S34+'14'!S34+'15'!S34+'16'!S34+'17'!S34+'18'!S34+'19'!S34+'20'!S34+'21'!S34+'22'!S34+'23'!S34+'24'!S34+'25'!S34+'26'!S34+'27'!S34+'28'!S34+'29'!S34+'30'!S34+'31'!S34+'32'!S34+'33'!S34+'34'!S34+'35'!S34+'36'!S34+'37'!S34+'38'!S34+'39'!S34</f>
        <v>165.74390509913798</v>
      </c>
      <c r="D35" s="193">
        <f>'1'!U34+'2'!U34+'3'!U34+'4'!U34+'5'!U34+'6'!U34+'7'!U34+'8'!U34+'9'!U34+'10'!U34+'11'!U34+'12'!U34+'13'!U34+'14'!U34+'15'!U34+'16'!U34+'17'!U34+'18'!U34+'19'!U34+'20'!U34+'21'!U34+'22'!U34+'23'!U34+'24'!U34+'25'!U34+'26'!U34+'27'!U34+'28'!U34+'29'!U34+'30'!U34+'31'!U34+'32'!U34+'33'!U34+'34'!U34+'35'!U34+'36'!U34+'37'!U34+'38'!U34+'39'!U34</f>
        <v>111.22030768582599</v>
      </c>
      <c r="E35" s="120">
        <f>'1'!W34+'2'!W34+'3'!W34+'4'!W34+'5'!W34+'6'!W34+'7'!W34+'8'!W34+'9'!W34+'10'!W34+'11'!W34+'12'!W34+'13'!W34+'14'!W34+'15'!W34+'16'!W34+'17'!W34+'18'!W34+'19'!W34+'20'!W34+'21'!W34+'22'!W34+'23'!W34+'24'!W34+'25'!W34+'26'!W34+'27'!W34+'28'!W34+'29'!W34+'30'!W34+'31'!W34+'32'!W34+'33'!W34+'34'!W34+'35'!W34+'36'!W34+'37'!W34+'38'!W34+'39'!W34</f>
        <v>7</v>
      </c>
      <c r="F35" s="172">
        <f>'1'!Y34+'2'!Y34+'3'!Y34+'4'!Y34+'5'!Y34+'6'!Y34+'7'!Y34+'8'!Y34+'9'!Y34+'10'!Y34+'11'!Y34+'12'!Y34+'13'!Y34+'14'!Y34+'15'!Y34+'16'!Y34+'17'!Y34+'18'!Y34+'19'!Y34+'20'!Y34+'21'!Y34+'22'!Y34+'23'!Y34+'24'!Y34+'25'!Y34+'26'!Y34+'27'!Y34+'28'!Y34+'29'!Y34+'30'!Y34+'31'!Y34+'32'!Y34+'33'!Y34+'34'!Y34+'35'!Y34+'36'!Y34+'37'!Y34+'38'!Y34+'39'!Y34</f>
        <v>6</v>
      </c>
      <c r="G35" s="117">
        <v>30</v>
      </c>
      <c r="O35" s="49"/>
      <c r="P35" s="430" t="s">
        <v>566</v>
      </c>
      <c r="Q35" s="429">
        <v>1278601</v>
      </c>
      <c r="R35" s="429">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111.50512400277006</v>
      </c>
      <c r="D36" s="193">
        <f>'1'!U35+'2'!U35+'3'!U35+'4'!U35+'5'!U35+'6'!U35+'7'!U35+'8'!U35+'9'!U35+'10'!U35+'11'!U35+'12'!U35+'13'!U35+'14'!U35+'15'!U35+'16'!U35+'17'!U35+'18'!U35+'19'!U35+'20'!U35+'21'!U35+'22'!U35+'23'!U35+'24'!U35+'25'!U35+'26'!U35+'27'!U35+'28'!U35+'29'!U35+'30'!U35+'31'!U35+'32'!U35+'33'!U35+'34'!U35+'35'!U35+'36'!U35+'37'!U35+'38'!U35+'39'!U35</f>
        <v>47.291620431325597</v>
      </c>
      <c r="E36" s="120">
        <f>'1'!W35+'2'!W35+'3'!W35+'4'!W35+'5'!W35+'6'!W35+'7'!W35+'8'!W35+'9'!W35+'10'!W35+'11'!W35+'12'!W35+'13'!W35+'14'!W35+'15'!W35+'16'!W35+'17'!W35+'18'!W35+'19'!W35+'20'!W35+'21'!W35+'22'!W35+'23'!W35+'24'!W35+'25'!W35+'26'!W35+'27'!W35+'28'!W35+'29'!W35+'30'!W35+'31'!W35+'32'!W35+'33'!W35+'34'!W35+'35'!W35+'36'!W35+'37'!W35+'38'!W35+'39'!W35</f>
        <v>15</v>
      </c>
      <c r="F36" s="172">
        <f>'1'!Y35+'2'!Y35+'3'!Y35+'4'!Y35+'5'!Y35+'6'!Y35+'7'!Y35+'8'!Y35+'9'!Y35+'10'!Y35+'11'!Y35+'12'!Y35+'13'!Y35+'14'!Y35+'15'!Y35+'16'!Y35+'17'!Y35+'18'!Y35+'19'!Y35+'20'!Y35+'21'!Y35+'22'!Y35+'23'!Y35+'24'!Y35+'25'!Y35+'26'!Y35+'27'!Y35+'28'!Y35+'29'!Y35+'30'!Y35+'31'!Y35+'32'!Y35+'33'!Y35+'34'!Y35+'35'!Y35+'36'!Y35+'37'!Y35+'38'!Y35+'39'!Y35</f>
        <v>15</v>
      </c>
      <c r="G36" s="117">
        <v>31</v>
      </c>
      <c r="O36" s="49">
        <v>213</v>
      </c>
      <c r="P36" s="430" t="s">
        <v>586</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122.20038649393805</v>
      </c>
      <c r="D37" s="193">
        <f>'1'!U36+'2'!U36+'3'!U36+'4'!U36+'5'!U36+'6'!U36+'7'!U36+'8'!U36+'9'!U36+'10'!U36+'11'!U36+'12'!U36+'13'!U36+'14'!U36+'15'!U36+'16'!U36+'17'!U36+'18'!U36+'19'!U36+'20'!U36+'21'!U36+'22'!U36+'23'!U36+'24'!U36+'25'!U36+'26'!U36+'27'!U36+'28'!U36+'29'!U36+'30'!U36+'31'!U36+'32'!U36+'33'!U36+'34'!U36+'35'!U36+'36'!U36+'37'!U36+'38'!U36+'39'!U36</f>
        <v>86.067639258175987</v>
      </c>
      <c r="E37" s="120">
        <f>'1'!W36+'2'!W36+'3'!W36+'4'!W36+'5'!W36+'6'!W36+'7'!W36+'8'!W36+'9'!W36+'10'!W36+'11'!W36+'12'!W36+'13'!W36+'14'!W36+'15'!W36+'16'!W36+'17'!W36+'18'!W36+'19'!W36+'20'!W36+'21'!W36+'22'!W36+'23'!W36+'24'!W36+'25'!W36+'26'!W36+'27'!W36+'28'!W36+'29'!W36+'30'!W36+'31'!W36+'32'!W36+'33'!W36+'34'!W36+'35'!W36+'36'!W36+'37'!W36+'38'!W36+'39'!W36</f>
        <v>7</v>
      </c>
      <c r="F37" s="172">
        <f>'1'!Y36+'2'!Y36+'3'!Y36+'4'!Y36+'5'!Y36+'6'!Y36+'7'!Y36+'8'!Y36+'9'!Y36+'10'!Y36+'11'!Y36+'12'!Y36+'13'!Y36+'14'!Y36+'15'!Y36+'16'!Y36+'17'!Y36+'18'!Y36+'19'!Y36+'20'!Y36+'21'!Y36+'22'!Y36+'23'!Y36+'24'!Y36+'25'!Y36+'26'!Y36+'27'!Y36+'28'!Y36+'29'!Y36+'30'!Y36+'31'!Y36+'32'!Y36+'33'!Y36+'34'!Y36+'35'!Y36+'36'!Y36+'37'!Y36+'38'!Y36+'39'!Y36</f>
        <v>10</v>
      </c>
      <c r="G37" s="117">
        <v>32</v>
      </c>
      <c r="O37" s="49">
        <v>215</v>
      </c>
      <c r="P37" s="430" t="s">
        <v>587</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114.36301834705188</v>
      </c>
      <c r="D38" s="193">
        <f>'1'!U37+'2'!U37+'3'!U37+'4'!U37+'5'!U37+'6'!U37+'7'!U37+'8'!U37+'9'!U37+'10'!U37+'11'!U37+'12'!U37+'13'!U37+'14'!U37+'15'!U37+'16'!U37+'17'!U37+'18'!U37+'19'!U37+'20'!U37+'21'!U37+'22'!U37+'23'!U37+'24'!U37+'25'!U37+'26'!U37+'27'!U37+'28'!U37+'29'!U37+'30'!U37+'31'!U37+'32'!U37+'33'!U37+'34'!U37+'35'!U37+'36'!U37+'37'!U37+'38'!U37+'39'!U37</f>
        <v>80.755035756273259</v>
      </c>
      <c r="E38" s="120">
        <f>'1'!W37+'2'!W37+'3'!W37+'4'!W37+'5'!W37+'6'!W37+'7'!W37+'8'!W37+'9'!W37+'10'!W37+'11'!W37+'12'!W37+'13'!W37+'14'!W37+'15'!W37+'16'!W37+'17'!W37+'18'!W37+'19'!W37+'20'!W37+'21'!W37+'22'!W37+'23'!W37+'24'!W37+'25'!W37+'26'!W37+'27'!W37+'28'!W37+'29'!W37+'30'!W37+'31'!W37+'32'!W37+'33'!W37+'34'!W37+'35'!W37+'36'!W37+'37'!W37+'38'!W37+'39'!W37</f>
        <v>16</v>
      </c>
      <c r="F38" s="172">
        <f>'1'!Y37+'2'!Y37+'3'!Y37+'4'!Y37+'5'!Y37+'6'!Y37+'7'!Y37+'8'!Y37+'9'!Y37+'10'!Y37+'11'!Y37+'12'!Y37+'13'!Y37+'14'!Y37+'15'!Y37+'16'!Y37+'17'!Y37+'18'!Y37+'19'!Y37+'20'!Y37+'21'!Y37+'22'!Y37+'23'!Y37+'24'!Y37+'25'!Y37+'26'!Y37+'27'!Y37+'28'!Y37+'29'!Y37+'30'!Y37+'31'!Y37+'32'!Y37+'33'!Y37+'34'!Y37+'35'!Y37+'36'!Y37+'37'!Y37+'38'!Y37+'39'!Y37</f>
        <v>9</v>
      </c>
      <c r="G38" s="117">
        <v>33</v>
      </c>
      <c r="O38" s="49">
        <v>218</v>
      </c>
      <c r="P38" s="430" t="s">
        <v>588</v>
      </c>
      <c r="Q38" s="429">
        <v>258553</v>
      </c>
      <c r="R38" s="429">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126.36331491111692</v>
      </c>
      <c r="D39" s="193">
        <f>'1'!U38+'2'!U38+'3'!U38+'4'!U38+'5'!U38+'6'!U38+'7'!U38+'8'!U38+'9'!U38+'10'!U38+'11'!U38+'12'!U38+'13'!U38+'14'!U38+'15'!U38+'16'!U38+'17'!U38+'18'!U38+'19'!U38+'20'!U38+'21'!U38+'22'!U38+'23'!U38+'24'!U38+'25'!U38+'26'!U38+'27'!U38+'28'!U38+'29'!U38+'30'!U38+'31'!U38+'32'!U38+'33'!U38+'34'!U38+'35'!U38+'36'!U38+'37'!U38+'38'!U38+'39'!U38</f>
        <v>71.097583452996929</v>
      </c>
      <c r="E39" s="120">
        <f>'1'!W38+'2'!W38+'3'!W38+'4'!W38+'5'!W38+'6'!W38+'7'!W38+'8'!W38+'9'!W38+'10'!W38+'11'!W38+'12'!W38+'13'!W38+'14'!W38+'15'!W38+'16'!W38+'17'!W38+'18'!W38+'19'!W38+'20'!W38+'21'!W38+'22'!W38+'23'!W38+'24'!W38+'25'!W38+'26'!W38+'27'!W38+'28'!W38+'29'!W38+'30'!W38+'31'!W38+'32'!W38+'33'!W38+'34'!W38+'35'!W38+'36'!W38+'37'!W38+'38'!W38+'39'!W38</f>
        <v>19</v>
      </c>
      <c r="F39" s="172">
        <f>'1'!Y38+'2'!Y38+'3'!Y38+'4'!Y38+'5'!Y38+'6'!Y38+'7'!Y38+'8'!Y38+'9'!Y38+'10'!Y38+'11'!Y38+'12'!Y38+'13'!Y38+'14'!Y38+'15'!Y38+'16'!Y38+'17'!Y38+'18'!Y38+'19'!Y38+'20'!Y38+'21'!Y38+'22'!Y38+'23'!Y38+'24'!Y38+'25'!Y38+'26'!Y38+'27'!Y38+'28'!Y38+'29'!Y38+'30'!Y38+'31'!Y38+'32'!Y38+'33'!Y38+'34'!Y38+'35'!Y38+'36'!Y38+'37'!Y38+'38'!Y38+'39'!Y38</f>
        <v>18</v>
      </c>
      <c r="G39" s="117">
        <v>34</v>
      </c>
      <c r="O39" s="49">
        <v>220</v>
      </c>
      <c r="P39" s="430" t="s">
        <v>589</v>
      </c>
      <c r="Q39" s="429">
        <v>236199</v>
      </c>
      <c r="R39" s="429">
        <v>216961</v>
      </c>
    </row>
    <row r="40" spans="1:18" x14ac:dyDescent="0.2">
      <c r="A40" s="159" t="s">
        <v>51</v>
      </c>
      <c r="B40" s="3" t="s">
        <v>368</v>
      </c>
      <c r="C40" s="174">
        <f>'1'!S39+'2'!S39+'3'!S39+'4'!S39+'5'!S39+'6'!S39+'7'!S39+'8'!S39+'9'!S39+'10'!S39+'11'!S39+'12'!S39+'13'!S39+'14'!S39+'15'!S39+'16'!S39+'17'!S39+'18'!S39+'19'!S39+'20'!S39+'21'!S39+'22'!S39+'23'!S39+'24'!S39+'25'!S39+'26'!S39+'27'!S39+'28'!S39+'29'!S39+'30'!S39+'31'!S39+'32'!S39+'33'!S39+'34'!S39+'35'!S39+'36'!S39+'37'!S39+'38'!S39+'39'!S39</f>
        <v>111.40123901435851</v>
      </c>
      <c r="D40" s="193">
        <f>'1'!U39+'2'!U39+'3'!U39+'4'!U39+'5'!U39+'6'!U39+'7'!U39+'8'!U39+'9'!U39+'10'!U39+'11'!U39+'12'!U39+'13'!U39+'14'!U39+'15'!U39+'16'!U39+'17'!U39+'18'!U39+'19'!U39+'20'!U39+'21'!U39+'22'!U39+'23'!U39+'24'!U39+'25'!U39+'26'!U39+'27'!U39+'28'!U39+'29'!U39+'30'!U39+'31'!U39+'32'!U39+'33'!U39+'34'!U39+'35'!U39+'36'!U39+'37'!U39+'38'!U39+'39'!U39</f>
        <v>62.324195047826983</v>
      </c>
      <c r="E40" s="120">
        <f>'1'!W39+'2'!W39+'3'!W39+'4'!W39+'5'!W39+'6'!W39+'7'!W39+'8'!W39+'9'!W39+'10'!W39+'11'!W39+'12'!W39+'13'!W39+'14'!W39+'15'!W39+'16'!W39+'17'!W39+'18'!W39+'19'!W39+'20'!W39+'21'!W39+'22'!W39+'23'!W39+'24'!W39+'25'!W39+'26'!W39+'27'!W39+'28'!W39+'29'!W39+'30'!W39+'31'!W39+'32'!W39+'33'!W39+'34'!W39+'35'!W39+'36'!W39+'37'!W39+'38'!W39+'39'!W39</f>
        <v>34</v>
      </c>
      <c r="F40" s="172">
        <f>'1'!Y39+'2'!Y39+'3'!Y39+'4'!Y39+'5'!Y39+'6'!Y39+'7'!Y39+'8'!Y39+'9'!Y39+'10'!Y39+'11'!Y39+'12'!Y39+'13'!Y39+'14'!Y39+'15'!Y39+'16'!Y39+'17'!Y39+'18'!Y39+'19'!Y39+'20'!Y39+'21'!Y39+'22'!Y39+'23'!Y39+'24'!Y39+'25'!Y39+'26'!Y39+'27'!Y39+'28'!Y39+'29'!Y39+'30'!Y39+'31'!Y39+'32'!Y39+'33'!Y39+'34'!Y39+'35'!Y39+'36'!Y39+'37'!Y39+'38'!Y39+'39'!Y39</f>
        <v>26</v>
      </c>
      <c r="G40" s="117">
        <v>35</v>
      </c>
      <c r="O40" s="49">
        <v>228</v>
      </c>
      <c r="P40" s="430" t="s">
        <v>519</v>
      </c>
      <c r="Q40" s="429">
        <v>278667</v>
      </c>
      <c r="R40" s="429">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224.97024199535173</v>
      </c>
      <c r="D41" s="193">
        <f>'1'!U40+'2'!U40+'3'!U40+'4'!U40+'5'!U40+'6'!U40+'7'!U40+'8'!U40+'9'!U40+'10'!U40+'11'!U40+'12'!U40+'13'!U40+'14'!U40+'15'!U40+'16'!U40+'17'!U40+'18'!U40+'19'!U40+'20'!U40+'21'!U40+'22'!U40+'23'!U40+'24'!U40+'25'!U40+'26'!U40+'27'!U40+'28'!U40+'29'!U40+'30'!U40+'31'!U40+'32'!U40+'33'!U40+'34'!U40+'35'!U40+'36'!U40+'37'!U40+'38'!U40+'39'!U40</f>
        <v>134.01151082390928</v>
      </c>
      <c r="E41" s="120">
        <f>'1'!W40+'2'!W40+'3'!W40+'4'!W40+'5'!W40+'6'!W40+'7'!W40+'8'!W40+'9'!W40+'10'!W40+'11'!W40+'12'!W40+'13'!W40+'14'!W40+'15'!W40+'16'!W40+'17'!W40+'18'!W40+'19'!W40+'20'!W40+'21'!W40+'22'!W40+'23'!W40+'24'!W40+'25'!W40+'26'!W40+'27'!W40+'28'!W40+'29'!W40+'30'!W40+'31'!W40+'32'!W40+'33'!W40+'34'!W40+'35'!W40+'36'!W40+'37'!W40+'38'!W40+'39'!W40</f>
        <v>40</v>
      </c>
      <c r="F41" s="172">
        <f>'1'!Y40+'2'!Y40+'3'!Y40+'4'!Y40+'5'!Y40+'6'!Y40+'7'!Y40+'8'!Y40+'9'!Y40+'10'!Y40+'11'!Y40+'12'!Y40+'13'!Y40+'14'!Y40+'15'!Y40+'16'!Y40+'17'!Y40+'18'!Y40+'19'!Y40+'20'!Y40+'21'!Y40+'22'!Y40+'23'!Y40+'24'!Y40+'25'!Y40+'26'!Y40+'27'!Y40+'28'!Y40+'29'!Y40+'30'!Y40+'31'!Y40+'32'!Y40+'33'!Y40+'34'!Y40+'35'!Y40+'36'!Y40+'37'!Y40+'38'!Y40+'39'!Y40</f>
        <v>31</v>
      </c>
      <c r="G41" s="117">
        <v>36</v>
      </c>
      <c r="O41" s="49">
        <v>365</v>
      </c>
      <c r="P41" s="430" t="s">
        <v>522</v>
      </c>
      <c r="Q41" s="429">
        <v>63889</v>
      </c>
      <c r="R41" s="429">
        <v>64190</v>
      </c>
    </row>
    <row r="42" spans="1:18" x14ac:dyDescent="0.2">
      <c r="A42" s="159" t="s">
        <v>372</v>
      </c>
      <c r="B42" s="3" t="s">
        <v>346</v>
      </c>
      <c r="C42" s="174">
        <f>'1'!S41+'2'!S41+'3'!S41+'4'!S41+'5'!S41+'6'!S41+'7'!S41+'8'!S41+'9'!S41+'10'!S41+'11'!S41+'12'!S41+'13'!S41+'14'!S41+'15'!S41+'16'!S41+'17'!S41+'18'!S41+'19'!S41+'20'!S41+'21'!S41+'22'!S41+'23'!S41+'24'!S41+'25'!S41+'26'!S41+'27'!S41+'28'!S41+'29'!S41+'30'!S41+'31'!S41+'32'!S41+'33'!S41+'34'!S41+'35'!S41+'36'!S41+'37'!S41+'38'!S41+'39'!S41</f>
        <v>147.69932468622383</v>
      </c>
      <c r="D42" s="193">
        <f>'1'!U41+'2'!U41+'3'!U41+'4'!U41+'5'!U41+'6'!U41+'7'!U41+'8'!U41+'9'!U41+'10'!U41+'11'!U41+'12'!U41+'13'!U41+'14'!U41+'15'!U41+'16'!U41+'17'!U41+'18'!U41+'19'!U41+'20'!U41+'21'!U41+'22'!U41+'23'!U41+'24'!U41+'25'!U41+'26'!U41+'27'!U41+'28'!U41+'29'!U41+'30'!U41+'31'!U41+'32'!U41+'33'!U41+'34'!U41+'35'!U41+'36'!U41+'37'!U41+'38'!U41+'39'!U41</f>
        <v>70.946470397301667</v>
      </c>
      <c r="E42" s="120">
        <f>'1'!W41+'2'!W41+'3'!W41+'4'!W41+'5'!W41+'6'!W41+'7'!W41+'8'!W41+'9'!W41+'10'!W41+'11'!W41+'12'!W41+'13'!W41+'14'!W41+'15'!W41+'16'!W41+'17'!W41+'18'!W41+'19'!W41+'20'!W41+'21'!W41+'22'!W41+'23'!W41+'24'!W41+'25'!W41+'26'!W41+'27'!W41+'28'!W41+'29'!W41+'30'!W41+'31'!W41+'32'!W41+'33'!W41+'34'!W41+'35'!W41+'36'!W41+'37'!W41+'38'!W41+'39'!W41</f>
        <v>16</v>
      </c>
      <c r="F42" s="172">
        <f>'1'!Y41+'2'!Y41+'3'!Y41+'4'!Y41+'5'!Y41+'6'!Y41+'7'!Y41+'8'!Y41+'9'!Y41+'10'!Y41+'11'!Y41+'12'!Y41+'13'!Y41+'14'!Y41+'15'!Y41+'16'!Y41+'17'!Y41+'18'!Y41+'19'!Y41+'20'!Y41+'21'!Y41+'22'!Y41+'23'!Y41+'24'!Y41+'25'!Y41+'26'!Y41+'27'!Y41+'28'!Y41+'29'!Y41+'30'!Y41+'31'!Y41+'32'!Y41+'33'!Y41+'34'!Y41+'35'!Y41+'36'!Y41+'37'!Y41+'38'!Y41+'39'!Y41</f>
        <v>11</v>
      </c>
      <c r="G42" s="117">
        <v>37</v>
      </c>
      <c r="O42" s="49"/>
      <c r="P42" s="430" t="s">
        <v>590</v>
      </c>
      <c r="Q42" s="429">
        <v>2700326</v>
      </c>
      <c r="R42" s="429">
        <v>2598785</v>
      </c>
    </row>
    <row r="43" spans="1:18" x14ac:dyDescent="0.2">
      <c r="A43" s="159" t="s">
        <v>373</v>
      </c>
      <c r="B43" s="3" t="s">
        <v>279</v>
      </c>
      <c r="C43" s="174">
        <f>'1'!S42+'2'!S42+'3'!S42+'4'!S42+'5'!S42+'6'!S42+'7'!S42+'8'!S42+'9'!S42+'10'!S42+'11'!S42+'12'!S42+'13'!S42+'14'!S42+'15'!S42+'16'!S42+'17'!S42+'18'!S42+'19'!S42+'20'!S42+'21'!S42+'22'!S42+'23'!S42+'24'!S42+'25'!S42+'26'!S42+'27'!S42+'28'!S42+'29'!S42+'30'!S42+'31'!S42+'32'!S42+'33'!S42+'34'!S42+'35'!S42+'36'!S42+'37'!S42+'38'!S42+'39'!S42</f>
        <v>105.56274000334449</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493</v>
      </c>
      <c r="Q43" s="429">
        <v>2444385</v>
      </c>
      <c r="R43" s="429">
        <v>2355693</v>
      </c>
    </row>
    <row r="44" spans="1:18" x14ac:dyDescent="0.2">
      <c r="A44" s="159" t="s">
        <v>374</v>
      </c>
      <c r="B44" s="3" t="s">
        <v>280</v>
      </c>
      <c r="C44" s="176">
        <f>'1'!S43+'2'!S43+'3'!S43+'4'!S43+'5'!S43+'6'!S43+'7'!S43+'8'!S43+'9'!S43+'10'!S43+'11'!S43+'12'!S43+'13'!S43+'14'!S43+'15'!S43+'16'!S43+'17'!S43+'18'!S43+'19'!S43+'20'!S43+'21'!S43+'22'!S43+'23'!S43+'24'!S43+'25'!S43+'26'!S43+'27'!S43+'28'!S43+'29'!S43+'30'!S43+'31'!S43+'32'!S43+'33'!S43+'34'!S43+'35'!S43+'36'!S43+'37'!S43+'38'!S43+'39'!S43</f>
        <v>104.12378382473472</v>
      </c>
      <c r="D44" s="193">
        <f>'1'!U43+'2'!U43+'3'!U43+'4'!U43+'5'!U43+'6'!U43+'7'!U43+'8'!U43+'9'!U43+'10'!U43+'11'!U43+'12'!U43+'13'!U43+'14'!U43+'15'!U43+'16'!U43+'17'!U43+'18'!U43+'19'!U43+'20'!U43+'21'!U43+'22'!U43+'23'!U43+'24'!U43+'25'!U43+'26'!U43+'27'!U43+'28'!U43+'29'!U43+'30'!U43+'31'!U43+'32'!U43+'33'!U43+'34'!U43+'35'!U43+'36'!U43+'37'!U43+'38'!U43+'39'!U43</f>
        <v>32.792230620127498</v>
      </c>
      <c r="E44" s="120">
        <f>'1'!W43+'2'!W43+'3'!W43+'4'!W43+'5'!W43+'6'!W43+'7'!W43+'8'!W43+'9'!W43+'10'!W43+'11'!W43+'12'!W43+'13'!W43+'14'!W43+'15'!W43+'16'!W43+'17'!W43+'18'!W43+'19'!W43+'20'!W43+'21'!W43+'22'!W43+'23'!W43+'24'!W43+'25'!W43+'26'!W43+'27'!W43+'28'!W43+'29'!W43+'30'!W43+'31'!W43+'32'!W43+'33'!W43+'34'!W43+'35'!W43+'36'!W43+'37'!W43+'38'!W43+'39'!W43</f>
        <v>1</v>
      </c>
      <c r="F44" s="172">
        <f>'1'!Y43+'2'!Y43+'3'!Y43+'4'!Y43+'5'!Y43+'6'!Y43+'7'!Y43+'8'!Y43+'9'!Y43+'10'!Y43+'11'!Y43+'12'!Y43+'13'!Y43+'14'!Y43+'15'!Y43+'16'!Y43+'17'!Y43+'18'!Y43+'19'!Y43+'20'!Y43+'21'!Y43+'22'!Y43+'23'!Y43+'24'!Y43+'25'!Y43+'26'!Y43+'27'!Y43+'28'!Y43+'29'!Y43+'30'!Y43+'31'!Y43+'32'!Y43+'33'!Y43+'34'!Y43+'35'!Y43+'36'!Y43+'37'!Y43+'38'!Y43+'39'!Y43</f>
        <v>4</v>
      </c>
      <c r="G44" s="117">
        <v>39</v>
      </c>
      <c r="O44" s="49">
        <v>442</v>
      </c>
      <c r="P44" s="430" t="s">
        <v>591</v>
      </c>
      <c r="Q44" s="429">
        <v>38269</v>
      </c>
      <c r="R44" s="429">
        <v>35368</v>
      </c>
    </row>
    <row r="45" spans="1:18" x14ac:dyDescent="0.2">
      <c r="A45" s="106"/>
      <c r="B45" s="94" t="s">
        <v>83</v>
      </c>
      <c r="C45" s="206">
        <f>SUM(C6:C44)</f>
        <v>4891.3479354295541</v>
      </c>
      <c r="D45" s="207">
        <f>SUM(D6:D44)</f>
        <v>2332.1666004921531</v>
      </c>
      <c r="E45" s="204">
        <f>SUM(E6:E44)</f>
        <v>717</v>
      </c>
      <c r="F45" s="205">
        <f>SUM(F6:F44)</f>
        <v>506</v>
      </c>
      <c r="G45" s="118"/>
      <c r="O45" s="49">
        <v>443</v>
      </c>
      <c r="P45" s="430" t="s">
        <v>592</v>
      </c>
      <c r="Q45" s="429">
        <v>183066</v>
      </c>
      <c r="R45" s="429">
        <v>173284</v>
      </c>
    </row>
    <row r="46" spans="1:18" x14ac:dyDescent="0.2">
      <c r="A46" s="398" t="str">
        <f>取引基本表!$E$1</f>
        <v>2015年豊岡市産業連関表</v>
      </c>
      <c r="B46" s="400"/>
      <c r="C46" s="48"/>
      <c r="D46" s="48"/>
      <c r="E46" s="48"/>
      <c r="F46" s="48"/>
      <c r="G46" s="48"/>
      <c r="O46" s="49">
        <v>446</v>
      </c>
      <c r="P46" s="430" t="s">
        <v>527</v>
      </c>
      <c r="Q46" s="429">
        <v>34606</v>
      </c>
      <c r="R46" s="429">
        <v>34440</v>
      </c>
    </row>
    <row r="47" spans="1:18" x14ac:dyDescent="0.2">
      <c r="C47" s="208"/>
      <c r="D47" s="208"/>
      <c r="E47" s="208"/>
      <c r="F47" s="208"/>
      <c r="G47" s="48"/>
      <c r="O47" s="49"/>
      <c r="P47" s="430" t="s">
        <v>568</v>
      </c>
      <c r="Q47" s="429">
        <v>1115874</v>
      </c>
      <c r="R47" s="429">
        <v>1131429</v>
      </c>
    </row>
    <row r="48" spans="1:18" x14ac:dyDescent="0.2">
      <c r="C48" s="48"/>
      <c r="D48" s="48"/>
      <c r="E48" s="48"/>
      <c r="F48" s="48"/>
      <c r="G48" s="48"/>
      <c r="O48" s="49">
        <v>208</v>
      </c>
      <c r="P48" s="430" t="s">
        <v>593</v>
      </c>
      <c r="Q48" s="429">
        <v>178175</v>
      </c>
      <c r="R48" s="429">
        <v>205903</v>
      </c>
    </row>
    <row r="49" spans="3:18" x14ac:dyDescent="0.2">
      <c r="C49" s="48"/>
      <c r="D49" s="48"/>
      <c r="E49" s="48"/>
      <c r="F49" s="48"/>
      <c r="G49" s="48"/>
      <c r="O49" s="49">
        <v>212</v>
      </c>
      <c r="P49" s="430" t="s">
        <v>594</v>
      </c>
      <c r="Q49" s="429">
        <v>264770</v>
      </c>
      <c r="R49" s="429">
        <v>271944</v>
      </c>
    </row>
    <row r="50" spans="3:18" x14ac:dyDescent="0.2">
      <c r="O50" s="49">
        <v>227</v>
      </c>
      <c r="P50" s="430" t="s">
        <v>518</v>
      </c>
      <c r="Q50" s="429">
        <v>120665</v>
      </c>
      <c r="R50" s="429">
        <v>111832</v>
      </c>
    </row>
    <row r="51" spans="3:18" x14ac:dyDescent="0.2">
      <c r="O51" s="49">
        <v>229</v>
      </c>
      <c r="P51" s="430" t="s">
        <v>520</v>
      </c>
      <c r="Q51" s="429">
        <v>348616</v>
      </c>
      <c r="R51" s="429">
        <v>341914</v>
      </c>
    </row>
    <row r="52" spans="3:18" x14ac:dyDescent="0.2">
      <c r="O52" s="49">
        <v>464</v>
      </c>
      <c r="P52" s="430" t="s">
        <v>595</v>
      </c>
      <c r="Q52" s="429">
        <v>93387</v>
      </c>
      <c r="R52" s="429">
        <v>97242</v>
      </c>
    </row>
    <row r="53" spans="3:18" x14ac:dyDescent="0.2">
      <c r="O53" s="49">
        <v>481</v>
      </c>
      <c r="P53" s="430" t="s">
        <v>596</v>
      </c>
      <c r="Q53" s="429">
        <v>50484</v>
      </c>
      <c r="R53" s="429">
        <v>48645</v>
      </c>
    </row>
    <row r="54" spans="3:18" x14ac:dyDescent="0.2">
      <c r="O54" s="49">
        <v>501</v>
      </c>
      <c r="P54" s="430" t="s">
        <v>597</v>
      </c>
      <c r="Q54" s="429">
        <v>59777</v>
      </c>
      <c r="R54" s="429">
        <v>53949</v>
      </c>
    </row>
    <row r="55" spans="3:18" x14ac:dyDescent="0.2">
      <c r="O55" s="49"/>
      <c r="P55" s="430" t="s">
        <v>569</v>
      </c>
      <c r="Q55" s="429">
        <v>672561</v>
      </c>
      <c r="R55" s="429">
        <v>686870</v>
      </c>
    </row>
    <row r="56" spans="3:18" x14ac:dyDescent="0.2">
      <c r="O56" s="49">
        <v>209</v>
      </c>
      <c r="P56" s="430" t="s">
        <v>598</v>
      </c>
      <c r="Q56" s="429">
        <v>314928</v>
      </c>
      <c r="R56" s="429">
        <v>299944</v>
      </c>
    </row>
    <row r="57" spans="3:18" x14ac:dyDescent="0.2">
      <c r="O57" s="49">
        <v>222</v>
      </c>
      <c r="P57" s="430" t="s">
        <v>599</v>
      </c>
      <c r="Q57" s="429">
        <v>83428</v>
      </c>
      <c r="R57" s="429">
        <v>79818</v>
      </c>
    </row>
    <row r="58" spans="3:18" x14ac:dyDescent="0.2">
      <c r="O58" s="49">
        <v>225</v>
      </c>
      <c r="P58" s="430" t="s">
        <v>600</v>
      </c>
      <c r="Q58" s="429">
        <v>171979</v>
      </c>
      <c r="R58" s="429">
        <v>211181</v>
      </c>
    </row>
    <row r="59" spans="3:18" x14ac:dyDescent="0.2">
      <c r="O59" s="49">
        <v>585</v>
      </c>
      <c r="P59" s="430" t="s">
        <v>531</v>
      </c>
      <c r="Q59" s="429">
        <v>56592</v>
      </c>
      <c r="R59" s="429">
        <v>53759</v>
      </c>
    </row>
    <row r="60" spans="3:18" x14ac:dyDescent="0.2">
      <c r="O60" s="49">
        <v>586</v>
      </c>
      <c r="P60" s="430" t="s">
        <v>601</v>
      </c>
      <c r="Q60" s="429">
        <v>45634</v>
      </c>
      <c r="R60" s="429">
        <v>42168</v>
      </c>
    </row>
    <row r="61" spans="3:18" x14ac:dyDescent="0.2">
      <c r="O61" s="49"/>
      <c r="P61" s="430" t="s">
        <v>570</v>
      </c>
      <c r="Q61" s="429">
        <v>474157</v>
      </c>
      <c r="R61" s="429">
        <v>451615</v>
      </c>
    </row>
    <row r="62" spans="3:18" x14ac:dyDescent="0.2">
      <c r="O62" s="49">
        <v>221</v>
      </c>
      <c r="P62" s="430" t="s">
        <v>602</v>
      </c>
      <c r="Q62" s="429">
        <v>216783</v>
      </c>
      <c r="R62" s="429">
        <v>209488</v>
      </c>
    </row>
    <row r="63" spans="3:18" x14ac:dyDescent="0.2">
      <c r="O63" s="49">
        <v>223</v>
      </c>
      <c r="P63" s="430" t="s">
        <v>603</v>
      </c>
      <c r="Q63" s="429">
        <v>257374</v>
      </c>
      <c r="R63" s="429">
        <v>242127</v>
      </c>
    </row>
    <row r="64" spans="3:18" x14ac:dyDescent="0.2">
      <c r="O64" s="49"/>
      <c r="P64" s="430" t="s">
        <v>571</v>
      </c>
      <c r="Q64" s="429">
        <v>469330</v>
      </c>
      <c r="R64" s="429">
        <v>445310</v>
      </c>
    </row>
    <row r="65" spans="15:18" x14ac:dyDescent="0.2">
      <c r="O65" s="49">
        <v>205</v>
      </c>
      <c r="P65" s="430" t="s">
        <v>604</v>
      </c>
      <c r="Q65" s="429">
        <v>160450</v>
      </c>
      <c r="R65" s="429">
        <v>151566</v>
      </c>
    </row>
    <row r="66" spans="15:18" x14ac:dyDescent="0.2">
      <c r="O66" s="49">
        <v>224</v>
      </c>
      <c r="P66" s="430" t="s">
        <v>515</v>
      </c>
      <c r="Q66" s="429">
        <v>161691</v>
      </c>
      <c r="R66" s="429">
        <v>152961</v>
      </c>
    </row>
    <row r="67" spans="15:18" x14ac:dyDescent="0.2">
      <c r="O67" s="439">
        <v>226</v>
      </c>
      <c r="P67" s="440" t="s">
        <v>605</v>
      </c>
      <c r="Q67" s="432">
        <v>147189</v>
      </c>
      <c r="R67" s="432">
        <v>140783</v>
      </c>
    </row>
    <row r="68" spans="15:18" x14ac:dyDescent="0.2">
      <c r="O68" t="s">
        <v>610</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306</v>
      </c>
      <c r="S2" s="3" t="s">
        <v>153</v>
      </c>
      <c r="U2" s="64" t="s">
        <v>210</v>
      </c>
      <c r="W2" s="3" t="s">
        <v>130</v>
      </c>
      <c r="Y2" s="3" t="s">
        <v>154</v>
      </c>
    </row>
    <row r="3" spans="1:25" ht="44" x14ac:dyDescent="0.2">
      <c r="B3" s="65"/>
      <c r="C3" s="66" t="s">
        <v>228</v>
      </c>
      <c r="D3" s="66" t="s">
        <v>307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0.14091317261863645</v>
      </c>
      <c r="E5" s="77">
        <f>$C$5*D5</f>
        <v>14.091317261863646</v>
      </c>
      <c r="F5" s="76">
        <f>分析係数表!C8</f>
        <v>0.95102319236016375</v>
      </c>
      <c r="G5" s="77">
        <f t="shared" ref="G5:G38" si="0">E5*F5</f>
        <v>13.401169526937446</v>
      </c>
      <c r="H5" s="77">
        <f t="array" ref="H5:H43">MMULT(逆行列係数!C5:AO43,'1'!G5:G43)</f>
        <v>15.649001330702944</v>
      </c>
      <c r="I5" s="77">
        <f t="shared" ref="I5:I38" si="1">C5+H5</f>
        <v>115.64900133070294</v>
      </c>
      <c r="J5" s="76">
        <f>分析係数表!G8</f>
        <v>0.119707121641224</v>
      </c>
      <c r="K5" s="78">
        <f t="shared" ref="K5:K38" si="2">I5*J5</f>
        <v>13.844009069980535</v>
      </c>
      <c r="L5" s="79" t="s">
        <v>178</v>
      </c>
      <c r="M5" s="80" t="s">
        <v>178</v>
      </c>
      <c r="N5" s="81">
        <f>分析係数表!H8</f>
        <v>1.1795029837783319E-2</v>
      </c>
      <c r="O5" s="82">
        <f t="shared" ref="O5:O43" si="3">$M$44*N5</f>
        <v>0.12572726467384954</v>
      </c>
      <c r="P5" s="76">
        <f>分析係数表!C8</f>
        <v>0.95102319236016375</v>
      </c>
      <c r="Q5" s="82">
        <f t="shared" ref="Q5:Q38" si="4">O5*P5</f>
        <v>0.11956954461683562</v>
      </c>
      <c r="R5" s="83">
        <f t="array" ref="R5:R43">MMULT(逆行列係数!C5:AO43,'1'!Q5:Q43)</f>
        <v>0.16722911310656199</v>
      </c>
      <c r="S5" s="84">
        <f t="shared" ref="S5:S38" si="5">I5+R5</f>
        <v>115.8162304438095</v>
      </c>
      <c r="T5" s="85">
        <f>分析係数表!F8</f>
        <v>0.45161290322580644</v>
      </c>
      <c r="U5" s="86">
        <f t="shared" ref="U5:U43" si="6">S5*T5</f>
        <v>52.304104071397838</v>
      </c>
      <c r="V5" s="87">
        <f>分析係数表!D8</f>
        <v>0.18719347931201216</v>
      </c>
      <c r="W5" s="167">
        <f t="shared" ref="W5:W43" si="7">ROUND(S5*V5,0)</f>
        <v>22</v>
      </c>
      <c r="X5" s="76">
        <f>分析係数表!E8</f>
        <v>0.11238516267182427</v>
      </c>
      <c r="Y5" s="166">
        <f t="shared" ref="Y5:Y43" si="8">ROUND(S5*X5,0)</f>
        <v>13</v>
      </c>
    </row>
    <row r="6" spans="1:25" x14ac:dyDescent="0.2">
      <c r="A6" s="6" t="s">
        <v>220</v>
      </c>
      <c r="B6" s="5" t="s">
        <v>266</v>
      </c>
      <c r="C6" s="90"/>
      <c r="D6" s="76">
        <f>投入係数表!C6</f>
        <v>1.381501692339573E-4</v>
      </c>
      <c r="E6" s="77">
        <f t="shared" ref="E6:E38" si="9">$C$5*D6</f>
        <v>1.3815016923395731E-2</v>
      </c>
      <c r="F6" s="76">
        <f>分析係数表!C9</f>
        <v>1</v>
      </c>
      <c r="G6" s="77">
        <f t="shared" si="0"/>
        <v>1.3815016923395731E-2</v>
      </c>
      <c r="H6" s="77">
        <v>5.094981971932893E-2</v>
      </c>
      <c r="I6" s="77">
        <f t="shared" si="1"/>
        <v>5.094981971932893E-2</v>
      </c>
      <c r="J6" s="76">
        <f>分析係数表!G9</f>
        <v>0.24911032028469751</v>
      </c>
      <c r="K6" s="78">
        <f t="shared" si="2"/>
        <v>1.2692125908729627E-2</v>
      </c>
      <c r="L6" s="79"/>
      <c r="M6" s="80"/>
      <c r="N6" s="81">
        <f>分析係数表!H9</f>
        <v>6.1636735494354639E-4</v>
      </c>
      <c r="O6" s="82">
        <f t="shared" si="3"/>
        <v>6.5700708380633972E-3</v>
      </c>
      <c r="P6" s="76">
        <f>分析係数表!C9</f>
        <v>1</v>
      </c>
      <c r="Q6" s="82">
        <f t="shared" si="4"/>
        <v>6.5700708380633972E-3</v>
      </c>
      <c r="R6" s="83">
        <v>9.2473504269120835E-3</v>
      </c>
      <c r="S6" s="84">
        <f t="shared" si="5"/>
        <v>6.0197170146241014E-2</v>
      </c>
      <c r="T6" s="85">
        <f>分析係数表!F9</f>
        <v>0.6773428232502966</v>
      </c>
      <c r="U6" s="86">
        <f t="shared" si="6"/>
        <v>4.0774121178533358E-2</v>
      </c>
      <c r="V6" s="87">
        <f>分析係数表!D9</f>
        <v>0.14590747330960854</v>
      </c>
      <c r="W6" s="167">
        <f t="shared" si="7"/>
        <v>0</v>
      </c>
      <c r="X6" s="76">
        <f>分析係数表!E9</f>
        <v>0.10201660735468565</v>
      </c>
      <c r="Y6" s="166">
        <f t="shared" si="8"/>
        <v>0</v>
      </c>
    </row>
    <row r="7" spans="1:25" x14ac:dyDescent="0.2">
      <c r="A7" s="6" t="s">
        <v>221</v>
      </c>
      <c r="B7" s="5" t="s">
        <v>267</v>
      </c>
      <c r="C7" s="90"/>
      <c r="D7" s="76">
        <f>投入係数表!C7</f>
        <v>0</v>
      </c>
      <c r="E7" s="77">
        <f t="shared" si="9"/>
        <v>0</v>
      </c>
      <c r="F7" s="76">
        <f>分析係数表!C10</f>
        <v>1</v>
      </c>
      <c r="G7" s="77">
        <f t="shared" si="0"/>
        <v>0</v>
      </c>
      <c r="H7" s="77">
        <v>3.1181478530925694E-2</v>
      </c>
      <c r="I7" s="77">
        <f t="shared" si="1"/>
        <v>3.1181478530925694E-2</v>
      </c>
      <c r="J7" s="76">
        <f>分析係数表!G10</f>
        <v>0.17950310559006211</v>
      </c>
      <c r="K7" s="78">
        <f t="shared" si="2"/>
        <v>5.59717223319101E-3</v>
      </c>
      <c r="L7" s="79"/>
      <c r="M7" s="80"/>
      <c r="N7" s="81">
        <f>分析係数表!H10</f>
        <v>1.1935113327543217E-3</v>
      </c>
      <c r="O7" s="82">
        <f t="shared" si="3"/>
        <v>1.2722046259159124E-2</v>
      </c>
      <c r="P7" s="76">
        <f>分析係数表!C10</f>
        <v>1</v>
      </c>
      <c r="Q7" s="82">
        <f t="shared" si="4"/>
        <v>1.2722046259159124E-2</v>
      </c>
      <c r="R7" s="83">
        <v>1.9069576805036213E-2</v>
      </c>
      <c r="S7" s="84">
        <f t="shared" si="5"/>
        <v>5.0251055335961907E-2</v>
      </c>
      <c r="T7" s="85">
        <f>分析係数表!F10</f>
        <v>0.51863354037267084</v>
      </c>
      <c r="U7" s="86">
        <f t="shared" si="6"/>
        <v>2.6061882736352918E-2</v>
      </c>
      <c r="V7" s="87">
        <f>分析係数表!D10</f>
        <v>0.10062111801242236</v>
      </c>
      <c r="W7" s="167">
        <f t="shared" si="7"/>
        <v>0</v>
      </c>
      <c r="X7" s="76">
        <f>分析係数表!E10</f>
        <v>6.273291925465839E-2</v>
      </c>
      <c r="Y7" s="166">
        <f t="shared" si="8"/>
        <v>0</v>
      </c>
    </row>
    <row r="8" spans="1:25" x14ac:dyDescent="0.2">
      <c r="A8" s="6" t="s">
        <v>222</v>
      </c>
      <c r="B8" s="5" t="s">
        <v>27</v>
      </c>
      <c r="C8" s="90"/>
      <c r="D8" s="76">
        <f>投入係数表!C8</f>
        <v>0</v>
      </c>
      <c r="E8" s="77">
        <f t="shared" si="9"/>
        <v>0</v>
      </c>
      <c r="F8" s="76">
        <f>分析係数表!C11</f>
        <v>5.7355893318034035E-4</v>
      </c>
      <c r="G8" s="77">
        <f t="shared" si="0"/>
        <v>0</v>
      </c>
      <c r="H8" s="77">
        <v>1.0026692104416495E-4</v>
      </c>
      <c r="I8" s="77">
        <f t="shared" si="1"/>
        <v>1.0026692104416495E-4</v>
      </c>
      <c r="J8" s="76">
        <f>分析係数表!G11</f>
        <v>0.5</v>
      </c>
      <c r="K8" s="78">
        <f t="shared" si="2"/>
        <v>5.0133460522082473E-5</v>
      </c>
      <c r="L8" s="79"/>
      <c r="M8" s="80"/>
      <c r="N8" s="81">
        <f>分析係数表!H11</f>
        <v>-2.2413358361583505E-5</v>
      </c>
      <c r="O8" s="82">
        <f t="shared" si="3"/>
        <v>-2.3891166683866899E-4</v>
      </c>
      <c r="P8" s="76">
        <f>分析係数表!C11</f>
        <v>5.7355893318034035E-4</v>
      </c>
      <c r="Q8" s="82">
        <f t="shared" si="4"/>
        <v>-1.3702992075632388E-7</v>
      </c>
      <c r="R8" s="83">
        <v>2.3877792372380703E-5</v>
      </c>
      <c r="S8" s="84">
        <f t="shared" si="5"/>
        <v>1.2414471341654564E-4</v>
      </c>
      <c r="T8" s="85">
        <f>分析係数表!F11</f>
        <v>0.7</v>
      </c>
      <c r="U8" s="86">
        <f t="shared" si="6"/>
        <v>8.6901299391581947E-5</v>
      </c>
      <c r="V8" s="87">
        <f>分析係数表!D11</f>
        <v>1.2</v>
      </c>
      <c r="W8" s="167">
        <f t="shared" si="7"/>
        <v>0</v>
      </c>
      <c r="X8" s="76">
        <f>分析係数表!E11</f>
        <v>0</v>
      </c>
      <c r="Y8" s="166">
        <f t="shared" si="8"/>
        <v>0</v>
      </c>
    </row>
    <row r="9" spans="1:25" x14ac:dyDescent="0.2">
      <c r="A9" s="6" t="s">
        <v>223</v>
      </c>
      <c r="B9" s="5" t="s">
        <v>191</v>
      </c>
      <c r="C9" s="90"/>
      <c r="D9" s="76">
        <f>投入係数表!C9</f>
        <v>0.13186433653381224</v>
      </c>
      <c r="E9" s="77">
        <f t="shared" si="9"/>
        <v>13.186433653381224</v>
      </c>
      <c r="F9" s="76">
        <f>分析係数表!C12</f>
        <v>4.8423187189707062E-2</v>
      </c>
      <c r="G9" s="77">
        <f t="shared" si="0"/>
        <v>0.63852914516233172</v>
      </c>
      <c r="H9" s="77">
        <v>0.74665160993344271</v>
      </c>
      <c r="I9" s="77">
        <f t="shared" si="1"/>
        <v>0.74665160993344271</v>
      </c>
      <c r="J9" s="76">
        <f>分析係数表!G12</f>
        <v>0.1441768393269548</v>
      </c>
      <c r="K9" s="78">
        <f t="shared" si="2"/>
        <v>0.1076498691985861</v>
      </c>
      <c r="L9" s="79"/>
      <c r="M9" s="80"/>
      <c r="N9" s="81">
        <f>分析係数表!H12</f>
        <v>9.2936990446306003E-2</v>
      </c>
      <c r="O9" s="82">
        <f t="shared" si="3"/>
        <v>0.99064722654654092</v>
      </c>
      <c r="P9" s="76">
        <f>分析係数表!C12</f>
        <v>4.8423187189707062E-2</v>
      </c>
      <c r="Q9" s="82">
        <f t="shared" si="4"/>
        <v>4.7970296090027287E-2</v>
      </c>
      <c r="R9" s="83">
        <v>5.4662325901465643E-2</v>
      </c>
      <c r="S9" s="84">
        <f t="shared" si="5"/>
        <v>0.8013139358349084</v>
      </c>
      <c r="T9" s="85">
        <f>分析係数表!F12</f>
        <v>0.28846365335972729</v>
      </c>
      <c r="U9" s="86">
        <f t="shared" si="6"/>
        <v>0.23114994541899977</v>
      </c>
      <c r="V9" s="87">
        <f>分析係数表!D12</f>
        <v>0.1115143516991092</v>
      </c>
      <c r="W9" s="167">
        <f t="shared" si="7"/>
        <v>0</v>
      </c>
      <c r="X9" s="76">
        <f>分析係数表!E12</f>
        <v>0.10909490817112064</v>
      </c>
      <c r="Y9" s="166">
        <f t="shared" si="8"/>
        <v>0</v>
      </c>
    </row>
    <row r="10" spans="1:25" x14ac:dyDescent="0.2">
      <c r="A10" s="6" t="s">
        <v>224</v>
      </c>
      <c r="B10" s="5" t="s">
        <v>28</v>
      </c>
      <c r="C10" s="90"/>
      <c r="D10" s="76">
        <f>投入係数表!C10</f>
        <v>4.2135801616356976E-3</v>
      </c>
      <c r="E10" s="77">
        <f t="shared" si="9"/>
        <v>0.42135801616356977</v>
      </c>
      <c r="F10" s="76">
        <f>分析係数表!C13</f>
        <v>0</v>
      </c>
      <c r="G10" s="77">
        <f t="shared" si="0"/>
        <v>0</v>
      </c>
      <c r="H10" s="77">
        <v>0</v>
      </c>
      <c r="I10" s="77">
        <f t="shared" si="1"/>
        <v>0</v>
      </c>
      <c r="J10" s="76">
        <f>分析係数表!G13</f>
        <v>0.24353876739562624</v>
      </c>
      <c r="K10" s="78">
        <f t="shared" si="2"/>
        <v>0</v>
      </c>
      <c r="L10" s="79"/>
      <c r="M10" s="80"/>
      <c r="N10" s="81">
        <f>分析係数表!H13</f>
        <v>1.4282912615919088E-2</v>
      </c>
      <c r="O10" s="82">
        <f t="shared" si="3"/>
        <v>0.15224645969294182</v>
      </c>
      <c r="P10" s="76">
        <f>分析係数表!C13</f>
        <v>0</v>
      </c>
      <c r="Q10" s="82">
        <f t="shared" si="4"/>
        <v>0</v>
      </c>
      <c r="R10" s="83">
        <v>0</v>
      </c>
      <c r="S10" s="84">
        <f t="shared" si="5"/>
        <v>0</v>
      </c>
      <c r="T10" s="85">
        <f>分析係数表!F13</f>
        <v>0.38170974155069581</v>
      </c>
      <c r="U10" s="86">
        <f t="shared" si="6"/>
        <v>0</v>
      </c>
      <c r="V10" s="87">
        <f>分析係数表!D13</f>
        <v>0.44532803180914515</v>
      </c>
      <c r="W10" s="167">
        <f t="shared" si="7"/>
        <v>0</v>
      </c>
      <c r="X10" s="76">
        <f>分析係数表!E13</f>
        <v>0.32206759443339961</v>
      </c>
      <c r="Y10" s="166">
        <f t="shared" si="8"/>
        <v>0</v>
      </c>
    </row>
    <row r="11" spans="1:25" x14ac:dyDescent="0.2">
      <c r="A11" s="6" t="s">
        <v>225</v>
      </c>
      <c r="B11" s="5" t="s">
        <v>268</v>
      </c>
      <c r="C11" s="90"/>
      <c r="D11" s="76">
        <f>投入係数表!C11</f>
        <v>2.7008358085238656E-2</v>
      </c>
      <c r="E11" s="77">
        <f t="shared" si="9"/>
        <v>2.7008358085238657</v>
      </c>
      <c r="F11" s="76">
        <f>分析係数表!C14</f>
        <v>0.13711248892825512</v>
      </c>
      <c r="G11" s="77">
        <f t="shared" si="0"/>
        <v>0.37031831989326347</v>
      </c>
      <c r="H11" s="77">
        <v>0.46141874942235905</v>
      </c>
      <c r="I11" s="77">
        <f t="shared" si="1"/>
        <v>0.46141874942235905</v>
      </c>
      <c r="J11" s="76">
        <f>分析係数表!G14</f>
        <v>0.16281628162816281</v>
      </c>
      <c r="K11" s="78">
        <f t="shared" si="2"/>
        <v>7.5126485054465494E-2</v>
      </c>
      <c r="L11" s="79"/>
      <c r="M11" s="80"/>
      <c r="N11" s="81">
        <f>分析係数表!H14</f>
        <v>1.1654946348023422E-3</v>
      </c>
      <c r="O11" s="82">
        <f t="shared" si="3"/>
        <v>1.2423406675610786E-2</v>
      </c>
      <c r="P11" s="76">
        <f>分析係数表!C14</f>
        <v>0.13711248892825512</v>
      </c>
      <c r="Q11" s="82">
        <f t="shared" si="4"/>
        <v>1.7034042102608946E-3</v>
      </c>
      <c r="R11" s="83">
        <v>6.9797949044730417E-3</v>
      </c>
      <c r="S11" s="84">
        <f t="shared" si="5"/>
        <v>0.46839854432683209</v>
      </c>
      <c r="T11" s="85">
        <f>分析係数表!F14</f>
        <v>0.337000366703337</v>
      </c>
      <c r="U11" s="86">
        <f t="shared" si="6"/>
        <v>0.15785048120145168</v>
      </c>
      <c r="V11" s="87">
        <f>分析係数表!D14</f>
        <v>0.17491749174917492</v>
      </c>
      <c r="W11" s="167">
        <f t="shared" si="7"/>
        <v>0</v>
      </c>
      <c r="X11" s="76">
        <f>分析係数表!E14</f>
        <v>0.13458012467913458</v>
      </c>
      <c r="Y11" s="166">
        <f t="shared" si="8"/>
        <v>0</v>
      </c>
    </row>
    <row r="12" spans="1:25" x14ac:dyDescent="0.2">
      <c r="A12" s="6" t="s">
        <v>226</v>
      </c>
      <c r="B12" s="5" t="s">
        <v>29</v>
      </c>
      <c r="C12" s="90"/>
      <c r="D12" s="76">
        <f>投入係数表!C12</f>
        <v>6.7762658009256058E-2</v>
      </c>
      <c r="E12" s="77">
        <f t="shared" si="9"/>
        <v>6.7762658009256054</v>
      </c>
      <c r="F12" s="76">
        <f>分析係数表!C15</f>
        <v>0</v>
      </c>
      <c r="G12" s="77">
        <f t="shared" si="0"/>
        <v>0</v>
      </c>
      <c r="H12" s="77">
        <v>0</v>
      </c>
      <c r="I12" s="77">
        <f t="shared" si="1"/>
        <v>0</v>
      </c>
      <c r="J12" s="76">
        <f>分析係数表!G15</f>
        <v>9.5586553853190023E-2</v>
      </c>
      <c r="K12" s="78">
        <f t="shared" si="2"/>
        <v>0</v>
      </c>
      <c r="L12" s="79"/>
      <c r="M12" s="80"/>
      <c r="N12" s="81">
        <f>分析係数表!H15</f>
        <v>8.5619028941248988E-3</v>
      </c>
      <c r="O12" s="82">
        <f t="shared" si="3"/>
        <v>9.1264256732371554E-2</v>
      </c>
      <c r="P12" s="76">
        <f>分析係数表!C15</f>
        <v>0</v>
      </c>
      <c r="Q12" s="82">
        <f t="shared" si="4"/>
        <v>0</v>
      </c>
      <c r="R12" s="83">
        <v>0</v>
      </c>
      <c r="S12" s="84">
        <f t="shared" si="5"/>
        <v>0</v>
      </c>
      <c r="T12" s="85">
        <f>分析係数表!F15</f>
        <v>0.3036816830551109</v>
      </c>
      <c r="U12" s="86">
        <f t="shared" si="6"/>
        <v>0</v>
      </c>
      <c r="V12" s="87">
        <f>分析係数表!D15</f>
        <v>3.7502858449576952E-2</v>
      </c>
      <c r="W12" s="167">
        <f t="shared" si="7"/>
        <v>0</v>
      </c>
      <c r="X12" s="76">
        <f>分析係数表!E15</f>
        <v>3.5216098788017382E-2</v>
      </c>
      <c r="Y12" s="166">
        <f t="shared" si="8"/>
        <v>0</v>
      </c>
    </row>
    <row r="13" spans="1:25" x14ac:dyDescent="0.2">
      <c r="A13" s="6" t="s">
        <v>227</v>
      </c>
      <c r="B13" s="5" t="s">
        <v>30</v>
      </c>
      <c r="C13" s="90"/>
      <c r="D13" s="76">
        <f>投入係数表!C13</f>
        <v>7.1147337155488015E-3</v>
      </c>
      <c r="E13" s="77">
        <f t="shared" si="9"/>
        <v>0.71147337155488011</v>
      </c>
      <c r="F13" s="76">
        <f>分析係数表!C16</f>
        <v>1.385979049153907E-2</v>
      </c>
      <c r="G13" s="77">
        <f t="shared" si="0"/>
        <v>9.8608718700595715E-3</v>
      </c>
      <c r="H13" s="77">
        <v>1.260164739968811E-2</v>
      </c>
      <c r="I13" s="77">
        <f t="shared" si="1"/>
        <v>1.260164739968811E-2</v>
      </c>
      <c r="J13" s="76">
        <f>分析係数表!G16</f>
        <v>3.1914893617021274E-2</v>
      </c>
      <c r="K13" s="78">
        <f t="shared" si="2"/>
        <v>4.021802361602588E-4</v>
      </c>
      <c r="L13" s="79"/>
      <c r="M13" s="80"/>
      <c r="N13" s="81">
        <f>分析係数表!H16</f>
        <v>1.6877258846272378E-2</v>
      </c>
      <c r="O13" s="82">
        <f t="shared" si="3"/>
        <v>0.17990048512951773</v>
      </c>
      <c r="P13" s="76">
        <f>分析係数表!C16</f>
        <v>1.385979049153907E-2</v>
      </c>
      <c r="Q13" s="82">
        <f t="shared" si="4"/>
        <v>2.4933830332213558E-3</v>
      </c>
      <c r="R13" s="83">
        <v>2.8260400463715118E-3</v>
      </c>
      <c r="S13" s="84">
        <f t="shared" si="5"/>
        <v>1.5427687446059622E-2</v>
      </c>
      <c r="T13" s="85">
        <f>分析係数表!F16</f>
        <v>0.28191489361702127</v>
      </c>
      <c r="U13" s="86">
        <f t="shared" si="6"/>
        <v>4.3492948651125529E-3</v>
      </c>
      <c r="V13" s="87">
        <f>分析係数表!D16</f>
        <v>0</v>
      </c>
      <c r="W13" s="167">
        <f t="shared" si="7"/>
        <v>0</v>
      </c>
      <c r="X13" s="76">
        <f>分析係数表!E16</f>
        <v>0</v>
      </c>
      <c r="Y13" s="166">
        <f t="shared" si="8"/>
        <v>0</v>
      </c>
    </row>
    <row r="14" spans="1:25" x14ac:dyDescent="0.2">
      <c r="A14" s="6" t="s">
        <v>2</v>
      </c>
      <c r="B14" s="5" t="s">
        <v>365</v>
      </c>
      <c r="C14" s="90"/>
      <c r="D14" s="76">
        <f>投入係数表!C14</f>
        <v>8.0127098155695249E-3</v>
      </c>
      <c r="E14" s="77">
        <f t="shared" si="9"/>
        <v>0.80127098155695253</v>
      </c>
      <c r="F14" s="76">
        <f>分析係数表!C17</f>
        <v>0.32300986464785497</v>
      </c>
      <c r="G14" s="77">
        <f t="shared" si="0"/>
        <v>0.25881843129896515</v>
      </c>
      <c r="H14" s="77">
        <v>0.35885751805794702</v>
      </c>
      <c r="I14" s="77">
        <f t="shared" si="1"/>
        <v>0.35885751805794702</v>
      </c>
      <c r="J14" s="76">
        <f>分析係数表!G17</f>
        <v>0.21187484602118747</v>
      </c>
      <c r="K14" s="78">
        <f t="shared" si="2"/>
        <v>7.6032881382073023E-2</v>
      </c>
      <c r="L14" s="79"/>
      <c r="M14" s="80"/>
      <c r="N14" s="81">
        <f>分析係数表!H17</f>
        <v>2.8857198890538762E-3</v>
      </c>
      <c r="O14" s="82">
        <f t="shared" si="3"/>
        <v>3.0759877105478631E-2</v>
      </c>
      <c r="P14" s="76">
        <f>分析係数表!C17</f>
        <v>0.32300986464785497</v>
      </c>
      <c r="Q14" s="82">
        <f t="shared" si="4"/>
        <v>9.9357437404253048E-3</v>
      </c>
      <c r="R14" s="83">
        <v>2.1010818095236385E-2</v>
      </c>
      <c r="S14" s="84">
        <f t="shared" si="5"/>
        <v>0.37986833615318338</v>
      </c>
      <c r="T14" s="85">
        <f>分析係数表!F17</f>
        <v>0.32156935205715692</v>
      </c>
      <c r="U14" s="86">
        <f t="shared" si="6"/>
        <v>0.12215401472380946</v>
      </c>
      <c r="V14" s="87">
        <f>分析係数表!D17</f>
        <v>5.6541019955654102E-2</v>
      </c>
      <c r="W14" s="167">
        <f t="shared" si="7"/>
        <v>0</v>
      </c>
      <c r="X14" s="76">
        <f>分析係数表!E17</f>
        <v>5.444690810544469E-2</v>
      </c>
      <c r="Y14" s="166">
        <f t="shared" si="8"/>
        <v>0</v>
      </c>
    </row>
    <row r="15" spans="1:25" x14ac:dyDescent="0.2">
      <c r="A15" s="6" t="s">
        <v>3</v>
      </c>
      <c r="B15" s="5" t="s">
        <v>31</v>
      </c>
      <c r="C15" s="90"/>
      <c r="D15" s="76">
        <f>投入係数表!C15</f>
        <v>2.6248532154451889E-3</v>
      </c>
      <c r="E15" s="77">
        <f t="shared" si="9"/>
        <v>0.26248532154451887</v>
      </c>
      <c r="F15" s="76">
        <f>分析係数表!C18</f>
        <v>9.2469018112488088E-2</v>
      </c>
      <c r="G15" s="77">
        <f t="shared" si="0"/>
        <v>2.4271759952162374E-2</v>
      </c>
      <c r="H15" s="77">
        <v>3.0857789770265209E-2</v>
      </c>
      <c r="I15" s="77">
        <f t="shared" si="1"/>
        <v>3.0857789770265209E-2</v>
      </c>
      <c r="J15" s="76">
        <f>分析係数表!G18</f>
        <v>0.21541950113378686</v>
      </c>
      <c r="K15" s="78">
        <f t="shared" si="2"/>
        <v>6.6473696784018028E-3</v>
      </c>
      <c r="L15" s="79"/>
      <c r="M15" s="80"/>
      <c r="N15" s="81">
        <f>分析係数表!H18</f>
        <v>4.5387050682206597E-4</v>
      </c>
      <c r="O15" s="82">
        <f t="shared" si="3"/>
        <v>4.837961253483047E-3</v>
      </c>
      <c r="P15" s="76">
        <f>分析係数表!C18</f>
        <v>9.2469018112488088E-2</v>
      </c>
      <c r="Q15" s="82">
        <f t="shared" si="4"/>
        <v>4.4736152677583944E-4</v>
      </c>
      <c r="R15" s="83">
        <v>1.0142232172294686E-3</v>
      </c>
      <c r="S15" s="84">
        <f t="shared" si="5"/>
        <v>3.1872012987494674E-2</v>
      </c>
      <c r="T15" s="85">
        <f>分析係数表!F18</f>
        <v>0.45918367346938777</v>
      </c>
      <c r="U15" s="86">
        <f t="shared" si="6"/>
        <v>1.4635108004461841E-2</v>
      </c>
      <c r="V15" s="87">
        <f>分析係数表!D18</f>
        <v>0.12244897959183673</v>
      </c>
      <c r="W15" s="167">
        <f t="shared" si="7"/>
        <v>0</v>
      </c>
      <c r="X15" s="76">
        <f>分析係数表!E18</f>
        <v>0.11734693877551021</v>
      </c>
      <c r="Y15" s="166">
        <f t="shared" si="8"/>
        <v>0</v>
      </c>
    </row>
    <row r="16" spans="1:25" x14ac:dyDescent="0.2">
      <c r="A16" s="6" t="s">
        <v>4</v>
      </c>
      <c r="B16" s="5" t="s">
        <v>32</v>
      </c>
      <c r="C16" s="90"/>
      <c r="D16" s="76">
        <f>投入係数表!C16</f>
        <v>6.9075084616978651E-5</v>
      </c>
      <c r="E16" s="77">
        <f t="shared" si="9"/>
        <v>6.9075084616978654E-3</v>
      </c>
      <c r="F16" s="76">
        <f>分析係数表!C19</f>
        <v>3.1628366691376364E-2</v>
      </c>
      <c r="G16" s="77">
        <f t="shared" si="0"/>
        <v>2.1847321055036515E-4</v>
      </c>
      <c r="H16" s="77">
        <v>9.6334632225533907E-4</v>
      </c>
      <c r="I16" s="77">
        <f t="shared" si="1"/>
        <v>9.6334632225533907E-4</v>
      </c>
      <c r="J16" s="76">
        <f>分析係数表!G19</f>
        <v>5.8098591549295774E-2</v>
      </c>
      <c r="K16" s="78">
        <f t="shared" si="2"/>
        <v>5.5969064497229205E-5</v>
      </c>
      <c r="L16" s="79"/>
      <c r="M16" s="80"/>
      <c r="N16" s="81">
        <f>分析係数表!H19</f>
        <v>-1.1767013139831339E-4</v>
      </c>
      <c r="O16" s="82">
        <f t="shared" si="3"/>
        <v>-1.254286250903012E-3</v>
      </c>
      <c r="P16" s="76">
        <f>分析係数表!C19</f>
        <v>3.1628366691376364E-2</v>
      </c>
      <c r="Q16" s="82">
        <f t="shared" si="4"/>
        <v>-3.9671025479512163E-5</v>
      </c>
      <c r="R16" s="83">
        <v>1.0151376530410793E-4</v>
      </c>
      <c r="S16" s="84">
        <f t="shared" si="5"/>
        <v>1.064860087559447E-3</v>
      </c>
      <c r="T16" s="85">
        <f>分析係数表!F19</f>
        <v>0.23943661971830985</v>
      </c>
      <c r="U16" s="86">
        <f t="shared" si="6"/>
        <v>2.5496649983817744E-4</v>
      </c>
      <c r="V16" s="87">
        <f>分析係数表!D19</f>
        <v>5.9859154929577461E-2</v>
      </c>
      <c r="W16" s="167">
        <f t="shared" si="7"/>
        <v>0</v>
      </c>
      <c r="X16" s="76">
        <f>分析係数表!E19</f>
        <v>4.5774647887323945E-2</v>
      </c>
      <c r="Y16" s="166">
        <f t="shared" si="8"/>
        <v>0</v>
      </c>
    </row>
    <row r="17" spans="1:25" x14ac:dyDescent="0.2">
      <c r="A17" s="6" t="s">
        <v>5</v>
      </c>
      <c r="B17" s="5" t="s">
        <v>33</v>
      </c>
      <c r="C17" s="90"/>
      <c r="D17" s="76">
        <f>投入係数表!C17</f>
        <v>0</v>
      </c>
      <c r="E17" s="77">
        <f t="shared" si="9"/>
        <v>0</v>
      </c>
      <c r="F17" s="76">
        <f>分析係数表!C20</f>
        <v>9.0136054421768752E-2</v>
      </c>
      <c r="G17" s="77">
        <f t="shared" si="0"/>
        <v>0</v>
      </c>
      <c r="H17" s="77">
        <v>1.0739721672184035E-3</v>
      </c>
      <c r="I17" s="77">
        <f t="shared" si="1"/>
        <v>1.0739721672184035E-3</v>
      </c>
      <c r="J17" s="76">
        <f>分析係数表!G20</f>
        <v>0.10038610038610038</v>
      </c>
      <c r="K17" s="78">
        <f t="shared" si="2"/>
        <v>1.0781187779026444E-4</v>
      </c>
      <c r="L17" s="79"/>
      <c r="M17" s="80"/>
      <c r="N17" s="81">
        <f>分析係数表!H20</f>
        <v>5.6033395903958764E-4</v>
      </c>
      <c r="O17" s="82">
        <f t="shared" si="3"/>
        <v>5.9727916709667248E-3</v>
      </c>
      <c r="P17" s="76">
        <f>分析係数表!C20</f>
        <v>9.0136054421768752E-2</v>
      </c>
      <c r="Q17" s="82">
        <f t="shared" si="4"/>
        <v>5.3836387510414381E-4</v>
      </c>
      <c r="R17" s="83">
        <v>1.0416604859586715E-3</v>
      </c>
      <c r="S17" s="84">
        <f t="shared" si="5"/>
        <v>2.115632653177075E-3</v>
      </c>
      <c r="T17" s="85">
        <f>分析係数表!F20</f>
        <v>0.22393822393822393</v>
      </c>
      <c r="U17" s="86">
        <f t="shared" si="6"/>
        <v>4.7377101885818666E-4</v>
      </c>
      <c r="V17" s="87">
        <f>分析係数表!D20</f>
        <v>0.27258687258687259</v>
      </c>
      <c r="W17" s="167">
        <f t="shared" si="7"/>
        <v>0</v>
      </c>
      <c r="X17" s="76">
        <f>分析係数表!E20</f>
        <v>0.29498069498069496</v>
      </c>
      <c r="Y17" s="166">
        <f t="shared" si="8"/>
        <v>0</v>
      </c>
    </row>
    <row r="18" spans="1:25" x14ac:dyDescent="0.2">
      <c r="A18" s="6" t="s">
        <v>6</v>
      </c>
      <c r="B18" s="5" t="s">
        <v>34</v>
      </c>
      <c r="C18" s="90"/>
      <c r="D18" s="76">
        <f>投入係数表!C18</f>
        <v>1.3815016923395731E-3</v>
      </c>
      <c r="E18" s="77">
        <f t="shared" si="9"/>
        <v>0.13815016923395732</v>
      </c>
      <c r="F18" s="76">
        <f>分析係数表!C21</f>
        <v>0.16689993002099368</v>
      </c>
      <c r="G18" s="77">
        <f t="shared" si="0"/>
        <v>2.3057253577535911E-2</v>
      </c>
      <c r="H18" s="77">
        <v>3.725628836523056E-2</v>
      </c>
      <c r="I18" s="77">
        <f t="shared" si="1"/>
        <v>3.725628836523056E-2</v>
      </c>
      <c r="J18" s="76">
        <f>分析係数表!G21</f>
        <v>0.28496229904680609</v>
      </c>
      <c r="K18" s="78">
        <f t="shared" si="2"/>
        <v>1.0616637586506873E-2</v>
      </c>
      <c r="L18" s="79"/>
      <c r="M18" s="80"/>
      <c r="N18" s="81">
        <f>分析係数表!H21</f>
        <v>9.3015437200571539E-4</v>
      </c>
      <c r="O18" s="82">
        <f t="shared" si="3"/>
        <v>9.9148341738047614E-3</v>
      </c>
      <c r="P18" s="76">
        <f>分析係数表!C21</f>
        <v>0.16689993002099368</v>
      </c>
      <c r="Q18" s="82">
        <f t="shared" si="4"/>
        <v>1.6547851297777714E-3</v>
      </c>
      <c r="R18" s="83">
        <v>3.620198298156776E-3</v>
      </c>
      <c r="S18" s="84">
        <f t="shared" si="5"/>
        <v>4.0876486663387335E-2</v>
      </c>
      <c r="T18" s="85">
        <f>分析係数表!F21</f>
        <v>0.42580736946934128</v>
      </c>
      <c r="U18" s="86">
        <f t="shared" si="6"/>
        <v>1.7405509259285572E-2</v>
      </c>
      <c r="V18" s="87">
        <f>分析係数表!D21</f>
        <v>9.4323516858728126E-2</v>
      </c>
      <c r="W18" s="167">
        <f t="shared" si="7"/>
        <v>0</v>
      </c>
      <c r="X18" s="76">
        <f>分析係数表!E21</f>
        <v>8.3795703514013373E-2</v>
      </c>
      <c r="Y18" s="166">
        <f t="shared" si="8"/>
        <v>0</v>
      </c>
    </row>
    <row r="19" spans="1:25" x14ac:dyDescent="0.2">
      <c r="A19" s="6" t="s">
        <v>7</v>
      </c>
      <c r="B19" s="5" t="s">
        <v>269</v>
      </c>
      <c r="C19" s="90"/>
      <c r="D19" s="76">
        <f>投入係数表!C19</f>
        <v>0</v>
      </c>
      <c r="E19" s="77">
        <f t="shared" si="9"/>
        <v>0</v>
      </c>
      <c r="F19" s="76">
        <f>分析係数表!C22</f>
        <v>5.390334572490707E-2</v>
      </c>
      <c r="G19" s="77">
        <f t="shared" si="0"/>
        <v>0</v>
      </c>
      <c r="H19" s="77">
        <v>9.6998538319615854E-4</v>
      </c>
      <c r="I19" s="77">
        <f t="shared" si="1"/>
        <v>9.6998538319615854E-4</v>
      </c>
      <c r="J19" s="76">
        <f>分析係数表!G22</f>
        <v>0.19475277497477295</v>
      </c>
      <c r="K19" s="78">
        <f t="shared" si="2"/>
        <v>1.8890734506242038E-4</v>
      </c>
      <c r="L19" s="79"/>
      <c r="M19" s="80"/>
      <c r="N19" s="81">
        <f>分析係数表!H22</f>
        <v>4.4826716723167009E-5</v>
      </c>
      <c r="O19" s="82">
        <f t="shared" si="3"/>
        <v>4.7782333367733798E-4</v>
      </c>
      <c r="P19" s="76">
        <f>分析係数表!C22</f>
        <v>5.390334572490707E-2</v>
      </c>
      <c r="Q19" s="82">
        <f t="shared" si="4"/>
        <v>2.575627635063718E-5</v>
      </c>
      <c r="R19" s="83">
        <v>2.7910922641017933E-4</v>
      </c>
      <c r="S19" s="84">
        <f t="shared" si="5"/>
        <v>1.2490946096063379E-3</v>
      </c>
      <c r="T19" s="85">
        <f>分析係数表!F22</f>
        <v>0.41305079044735959</v>
      </c>
      <c r="U19" s="86">
        <f t="shared" si="6"/>
        <v>5.1593951584143389E-4</v>
      </c>
      <c r="V19" s="87">
        <f>分析係数表!D22</f>
        <v>5.2808610830810628E-2</v>
      </c>
      <c r="W19" s="167">
        <f t="shared" si="7"/>
        <v>0</v>
      </c>
      <c r="X19" s="76">
        <f>分析係数表!E22</f>
        <v>5.6844937773292969E-2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0.21585244267198406</v>
      </c>
      <c r="K20" s="78">
        <f t="shared" si="2"/>
        <v>0</v>
      </c>
      <c r="L20" s="79"/>
      <c r="M20" s="80"/>
      <c r="N20" s="81">
        <f>分析係数表!H23</f>
        <v>2.8016697951979378E-5</v>
      </c>
      <c r="O20" s="82">
        <f t="shared" si="3"/>
        <v>2.9863958354833618E-4</v>
      </c>
      <c r="P20" s="76">
        <f>分析係数表!C23</f>
        <v>0</v>
      </c>
      <c r="Q20" s="82">
        <f t="shared" si="4"/>
        <v>0</v>
      </c>
      <c r="R20" s="83">
        <v>0</v>
      </c>
      <c r="S20" s="84">
        <f t="shared" si="5"/>
        <v>0</v>
      </c>
      <c r="T20" s="85">
        <f>分析係数表!F23</f>
        <v>0.44067796610169491</v>
      </c>
      <c r="U20" s="86">
        <f t="shared" si="6"/>
        <v>0</v>
      </c>
      <c r="V20" s="87">
        <f>分析係数表!D23</f>
        <v>9.3220338983050849E-2</v>
      </c>
      <c r="W20" s="167">
        <f t="shared" si="7"/>
        <v>0</v>
      </c>
      <c r="X20" s="76">
        <f>分析係数表!E23</f>
        <v>9.3220338983050849E-2</v>
      </c>
      <c r="Y20" s="166">
        <f t="shared" si="8"/>
        <v>0</v>
      </c>
    </row>
    <row r="21" spans="1:25" x14ac:dyDescent="0.2">
      <c r="A21" s="6" t="s">
        <v>9</v>
      </c>
      <c r="B21" s="5" t="s">
        <v>271</v>
      </c>
      <c r="C21" s="90"/>
      <c r="D21" s="76">
        <f>投入係数表!C21</f>
        <v>4.1445050770187194E-4</v>
      </c>
      <c r="E21" s="77">
        <f t="shared" si="9"/>
        <v>4.1445050770187196E-2</v>
      </c>
      <c r="F21" s="76">
        <f>分析係数表!C24</f>
        <v>5.4415700267618217E-2</v>
      </c>
      <c r="G21" s="77">
        <f t="shared" si="0"/>
        <v>2.255261460286726E-3</v>
      </c>
      <c r="H21" s="77">
        <v>3.286202715589135E-3</v>
      </c>
      <c r="I21" s="77">
        <f t="shared" si="1"/>
        <v>3.286202715589135E-3</v>
      </c>
      <c r="J21" s="76">
        <f>分析係数表!G24</f>
        <v>0.2097560975609756</v>
      </c>
      <c r="K21" s="78">
        <f t="shared" si="2"/>
        <v>6.8930105741625753E-4</v>
      </c>
      <c r="L21" s="79"/>
      <c r="M21" s="80"/>
      <c r="N21" s="81">
        <f>分析係数表!H24</f>
        <v>3.5301039419494021E-4</v>
      </c>
      <c r="O21" s="82">
        <f t="shared" si="3"/>
        <v>3.7628587527090366E-3</v>
      </c>
      <c r="P21" s="76">
        <f>分析係数表!C24</f>
        <v>5.4415700267618217E-2</v>
      </c>
      <c r="Q21" s="82">
        <f t="shared" si="4"/>
        <v>2.0475859403679868E-4</v>
      </c>
      <c r="R21" s="83">
        <v>6.6420868065903544E-4</v>
      </c>
      <c r="S21" s="84">
        <f t="shared" si="5"/>
        <v>3.9504113962481706E-3</v>
      </c>
      <c r="T21" s="85">
        <f>分析係数表!F24</f>
        <v>0.39512195121951221</v>
      </c>
      <c r="U21" s="86">
        <f t="shared" si="6"/>
        <v>1.5608942590053748E-3</v>
      </c>
      <c r="V21" s="87">
        <f>分析係数表!D24</f>
        <v>0.89756097560975612</v>
      </c>
      <c r="W21" s="167">
        <f t="shared" si="7"/>
        <v>0</v>
      </c>
      <c r="X21" s="76">
        <f>分析係数表!E24</f>
        <v>0.92682926829268297</v>
      </c>
      <c r="Y21" s="166">
        <f t="shared" si="8"/>
        <v>0</v>
      </c>
    </row>
    <row r="22" spans="1:25" x14ac:dyDescent="0.2">
      <c r="A22" s="6" t="s">
        <v>10</v>
      </c>
      <c r="B22" s="5" t="s">
        <v>272</v>
      </c>
      <c r="C22" s="90"/>
      <c r="D22" s="76">
        <f>投入係数表!C22</f>
        <v>0</v>
      </c>
      <c r="E22" s="77">
        <f t="shared" si="9"/>
        <v>0</v>
      </c>
      <c r="F22" s="76">
        <f>分析係数表!C25</f>
        <v>0.20008027292795505</v>
      </c>
      <c r="G22" s="77">
        <f t="shared" si="0"/>
        <v>0</v>
      </c>
      <c r="H22" s="77">
        <v>8.4763066575469104E-3</v>
      </c>
      <c r="I22" s="77">
        <f t="shared" si="1"/>
        <v>8.4763066575469104E-3</v>
      </c>
      <c r="J22" s="76">
        <f>分析係数表!G25</f>
        <v>0.19693654266958424</v>
      </c>
      <c r="K22" s="78">
        <f t="shared" si="2"/>
        <v>1.6692945277444681E-3</v>
      </c>
      <c r="L22" s="79"/>
      <c r="M22" s="80"/>
      <c r="N22" s="81">
        <f>分析係数表!H25</f>
        <v>5.2111058190681644E-4</v>
      </c>
      <c r="O22" s="82">
        <f t="shared" si="3"/>
        <v>5.5546962539990532E-3</v>
      </c>
      <c r="P22" s="76">
        <f>分析係数表!C25</f>
        <v>0.20008027292795505</v>
      </c>
      <c r="Q22" s="82">
        <f t="shared" si="4"/>
        <v>1.1113851425320201E-3</v>
      </c>
      <c r="R22" s="83">
        <v>5.0412147818794566E-3</v>
      </c>
      <c r="S22" s="84">
        <f t="shared" si="5"/>
        <v>1.3517521439426368E-2</v>
      </c>
      <c r="T22" s="85">
        <f>分析係数表!F25</f>
        <v>0.35081275398562051</v>
      </c>
      <c r="U22" s="86">
        <f t="shared" si="6"/>
        <v>4.7421189232248334E-3</v>
      </c>
      <c r="V22" s="87">
        <f>分析係数表!D25</f>
        <v>2.0787746170678335E-2</v>
      </c>
      <c r="W22" s="167">
        <f t="shared" si="7"/>
        <v>0</v>
      </c>
      <c r="X22" s="76">
        <f>分析係数表!E25</f>
        <v>2.031884964051266E-2</v>
      </c>
      <c r="Y22" s="166">
        <f t="shared" si="8"/>
        <v>0</v>
      </c>
    </row>
    <row r="23" spans="1:25" x14ac:dyDescent="0.2">
      <c r="A23" s="6" t="s">
        <v>11</v>
      </c>
      <c r="B23" s="5" t="s">
        <v>35</v>
      </c>
      <c r="C23" s="90"/>
      <c r="D23" s="76">
        <f>投入係数表!C23</f>
        <v>6.9075084616978651E-5</v>
      </c>
      <c r="E23" s="77">
        <f t="shared" si="9"/>
        <v>6.9075084616978654E-3</v>
      </c>
      <c r="F23" s="76">
        <f>分析係数表!C26</f>
        <v>0.134685598377282</v>
      </c>
      <c r="G23" s="77">
        <f t="shared" si="0"/>
        <v>9.3034191045991569E-4</v>
      </c>
      <c r="H23" s="77">
        <v>3.405173765238217E-3</v>
      </c>
      <c r="I23" s="77">
        <f t="shared" si="1"/>
        <v>3.405173765238217E-3</v>
      </c>
      <c r="J23" s="76">
        <f>分析係数表!G26</f>
        <v>0.19653333333333334</v>
      </c>
      <c r="K23" s="78">
        <f t="shared" si="2"/>
        <v>6.6923015066148431E-4</v>
      </c>
      <c r="L23" s="79"/>
      <c r="M23" s="80"/>
      <c r="N23" s="81">
        <f>分析係数表!H26</f>
        <v>1.0932115540862354E-2</v>
      </c>
      <c r="O23" s="82">
        <f t="shared" si="3"/>
        <v>0.11652916550056079</v>
      </c>
      <c r="P23" s="76">
        <f>分析係数表!C26</f>
        <v>0.134685598377282</v>
      </c>
      <c r="Q23" s="82">
        <f t="shared" si="4"/>
        <v>1.5694800383848358E-2</v>
      </c>
      <c r="R23" s="83">
        <v>1.665408163008128E-2</v>
      </c>
      <c r="S23" s="84">
        <f t="shared" si="5"/>
        <v>2.0059255395319497E-2</v>
      </c>
      <c r="T23" s="85">
        <f>分析係数表!F26</f>
        <v>0.3352</v>
      </c>
      <c r="U23" s="86">
        <f t="shared" si="6"/>
        <v>6.7238624085110953E-3</v>
      </c>
      <c r="V23" s="87">
        <f>分析係数表!D26</f>
        <v>6.5333333333333327E-2</v>
      </c>
      <c r="W23" s="167">
        <f t="shared" si="7"/>
        <v>0</v>
      </c>
      <c r="X23" s="76">
        <f>分析係数表!E26</f>
        <v>6.826666666666667E-2</v>
      </c>
      <c r="Y23" s="166">
        <f t="shared" si="8"/>
        <v>0</v>
      </c>
    </row>
    <row r="24" spans="1:25" x14ac:dyDescent="0.2">
      <c r="A24" s="6" t="s">
        <v>12</v>
      </c>
      <c r="B24" s="5" t="s">
        <v>367</v>
      </c>
      <c r="C24" s="90"/>
      <c r="D24" s="76">
        <f>投入係数表!C24</f>
        <v>0</v>
      </c>
      <c r="E24" s="77">
        <f t="shared" si="9"/>
        <v>0</v>
      </c>
      <c r="F24" s="76">
        <f>分析係数表!C27</f>
        <v>0.20855231724796941</v>
      </c>
      <c r="G24" s="77">
        <f t="shared" si="0"/>
        <v>0</v>
      </c>
      <c r="H24" s="77">
        <v>8.8857290055295059E-4</v>
      </c>
      <c r="I24" s="77">
        <f t="shared" si="1"/>
        <v>8.8857290055295059E-4</v>
      </c>
      <c r="J24" s="76">
        <f>分析係数表!G27</f>
        <v>0.17064698219713417</v>
      </c>
      <c r="K24" s="78">
        <f t="shared" si="2"/>
        <v>1.5163228394151523E-4</v>
      </c>
      <c r="L24" s="79"/>
      <c r="M24" s="80"/>
      <c r="N24" s="81">
        <f>分析係数表!H27</f>
        <v>1.1100215728574231E-2</v>
      </c>
      <c r="O24" s="82">
        <f t="shared" si="3"/>
        <v>0.11832100300185081</v>
      </c>
      <c r="P24" s="76">
        <f>分析係数表!C27</f>
        <v>0.20855231724796941</v>
      </c>
      <c r="Q24" s="82">
        <f t="shared" si="4"/>
        <v>2.4676119355139931E-2</v>
      </c>
      <c r="R24" s="83">
        <v>2.5086282293191629E-2</v>
      </c>
      <c r="S24" s="84">
        <f t="shared" si="5"/>
        <v>2.5974855193744581E-2</v>
      </c>
      <c r="T24" s="85">
        <f>分析係数表!F27</f>
        <v>0.32175423360833694</v>
      </c>
      <c r="U24" s="86">
        <f t="shared" si="6"/>
        <v>8.357519625950818E-3</v>
      </c>
      <c r="V24" s="87">
        <f>分析係数表!D27</f>
        <v>5.2105948762483714E-3</v>
      </c>
      <c r="W24" s="167">
        <f t="shared" si="7"/>
        <v>0</v>
      </c>
      <c r="X24" s="76">
        <f>分析係数表!E27</f>
        <v>3.9079461571862786E-3</v>
      </c>
      <c r="Y24" s="166">
        <f t="shared" si="8"/>
        <v>0</v>
      </c>
    </row>
    <row r="25" spans="1:25" x14ac:dyDescent="0.2">
      <c r="A25" s="6" t="s">
        <v>13</v>
      </c>
      <c r="B25" s="5" t="s">
        <v>192</v>
      </c>
      <c r="C25" s="90"/>
      <c r="D25" s="76">
        <f>投入係数表!C25</f>
        <v>0</v>
      </c>
      <c r="E25" s="77">
        <f t="shared" si="9"/>
        <v>0</v>
      </c>
      <c r="F25" s="76">
        <f>分析係数表!C28</f>
        <v>0.10397098484143963</v>
      </c>
      <c r="G25" s="77">
        <f t="shared" si="0"/>
        <v>0</v>
      </c>
      <c r="H25" s="77">
        <v>1.0963584633207173E-2</v>
      </c>
      <c r="I25" s="77">
        <f t="shared" si="1"/>
        <v>1.0963584633207173E-2</v>
      </c>
      <c r="J25" s="76">
        <f>分析係数表!G28</f>
        <v>0.12478854912166558</v>
      </c>
      <c r="K25" s="78">
        <f t="shared" si="2"/>
        <v>1.3681298195505113E-3</v>
      </c>
      <c r="L25" s="79"/>
      <c r="M25" s="80"/>
      <c r="N25" s="81">
        <f>分析係数表!H28</f>
        <v>2.0592272994704845E-2</v>
      </c>
      <c r="O25" s="82">
        <f t="shared" si="3"/>
        <v>0.21950009390802713</v>
      </c>
      <c r="P25" s="76">
        <f>分析係数表!C28</f>
        <v>0.10397098484143963</v>
      </c>
      <c r="Q25" s="82">
        <f t="shared" si="4"/>
        <v>2.2821640936406064E-2</v>
      </c>
      <c r="R25" s="83">
        <v>2.6317219141833523E-2</v>
      </c>
      <c r="S25" s="84">
        <f t="shared" si="5"/>
        <v>3.72808037750407E-2</v>
      </c>
      <c r="T25" s="85">
        <f>分析係数表!F28</f>
        <v>0.21353285621340273</v>
      </c>
      <c r="U25" s="86">
        <f t="shared" si="6"/>
        <v>7.960676512015848E-3</v>
      </c>
      <c r="V25" s="87">
        <f>分析係数表!D28</f>
        <v>3.7345478204294076E-2</v>
      </c>
      <c r="W25" s="167">
        <f t="shared" si="7"/>
        <v>0</v>
      </c>
      <c r="X25" s="76">
        <f>分析係数表!E28</f>
        <v>3.5653871177618736E-2</v>
      </c>
      <c r="Y25" s="166">
        <f t="shared" si="8"/>
        <v>0</v>
      </c>
    </row>
    <row r="26" spans="1:25" x14ac:dyDescent="0.2">
      <c r="A26" s="6" t="s">
        <v>14</v>
      </c>
      <c r="B26" s="5" t="s">
        <v>50</v>
      </c>
      <c r="C26" s="90"/>
      <c r="D26" s="76">
        <f>投入係数表!C26</f>
        <v>1.4505767769565517E-3</v>
      </c>
      <c r="E26" s="77">
        <f t="shared" si="9"/>
        <v>0.14505767769565517</v>
      </c>
      <c r="F26" s="76">
        <f>分析係数表!C29</f>
        <v>0.1743148003132341</v>
      </c>
      <c r="G26" s="77">
        <f t="shared" si="0"/>
        <v>2.5285700121419601E-2</v>
      </c>
      <c r="H26" s="77">
        <v>4.3789928554574045E-2</v>
      </c>
      <c r="I26" s="77">
        <f t="shared" si="1"/>
        <v>4.3789928554574045E-2</v>
      </c>
      <c r="J26" s="76">
        <f>分析係数表!G29</f>
        <v>0.23934053439454236</v>
      </c>
      <c r="K26" s="78">
        <f t="shared" si="2"/>
        <v>1.0480704901350581E-2</v>
      </c>
      <c r="L26" s="79"/>
      <c r="M26" s="80"/>
      <c r="N26" s="81">
        <f>分析係数表!H29</f>
        <v>9.9683411313142636E-3</v>
      </c>
      <c r="O26" s="82">
        <f t="shared" si="3"/>
        <v>0.10625596382649803</v>
      </c>
      <c r="P26" s="76">
        <f>分析係数表!C29</f>
        <v>0.1743148003132341</v>
      </c>
      <c r="Q26" s="82">
        <f t="shared" si="4"/>
        <v>1.8521987116506228E-2</v>
      </c>
      <c r="R26" s="83">
        <v>2.6485810004618009E-2</v>
      </c>
      <c r="S26" s="84">
        <f t="shared" si="5"/>
        <v>7.0275738559192058E-2</v>
      </c>
      <c r="T26" s="85">
        <f>分析係数表!F29</f>
        <v>0.40112076666937385</v>
      </c>
      <c r="U26" s="86">
        <f t="shared" si="6"/>
        <v>2.8189058129119596E-2</v>
      </c>
      <c r="V26" s="87">
        <f>分析係数表!D29</f>
        <v>0.235523430520588</v>
      </c>
      <c r="W26" s="167">
        <f t="shared" si="7"/>
        <v>0</v>
      </c>
      <c r="X26" s="76">
        <f>分析係数表!E29</f>
        <v>0.17006415983107284</v>
      </c>
      <c r="Y26" s="166">
        <f t="shared" si="8"/>
        <v>0</v>
      </c>
    </row>
    <row r="27" spans="1:25" x14ac:dyDescent="0.2">
      <c r="A27" s="6" t="s">
        <v>15</v>
      </c>
      <c r="B27" s="5" t="s">
        <v>36</v>
      </c>
      <c r="C27" s="90"/>
      <c r="D27" s="76">
        <f>投入係数表!C27</f>
        <v>2.7630033846791462E-3</v>
      </c>
      <c r="E27" s="77">
        <f t="shared" si="9"/>
        <v>0.27630033846791463</v>
      </c>
      <c r="F27" s="76">
        <f>分析係数表!C30</f>
        <v>1</v>
      </c>
      <c r="G27" s="77">
        <f t="shared" si="0"/>
        <v>0.27630033846791463</v>
      </c>
      <c r="H27" s="77">
        <v>0.36479704795654244</v>
      </c>
      <c r="I27" s="77">
        <f t="shared" si="1"/>
        <v>0.36479704795654244</v>
      </c>
      <c r="J27" s="76">
        <f>分析係数表!G30</f>
        <v>0.34450555746533745</v>
      </c>
      <c r="K27" s="78">
        <f t="shared" si="2"/>
        <v>0.12567461036797808</v>
      </c>
      <c r="L27" s="79"/>
      <c r="M27" s="80"/>
      <c r="N27" s="81">
        <f>分析係数表!H30</f>
        <v>0</v>
      </c>
      <c r="O27" s="82">
        <f t="shared" si="3"/>
        <v>0</v>
      </c>
      <c r="P27" s="76">
        <f>分析係数表!C30</f>
        <v>1</v>
      </c>
      <c r="Q27" s="82">
        <f t="shared" si="4"/>
        <v>0</v>
      </c>
      <c r="R27" s="83">
        <v>3.1089633973749985E-2</v>
      </c>
      <c r="S27" s="84">
        <f t="shared" si="5"/>
        <v>0.39588668193029242</v>
      </c>
      <c r="T27" s="85">
        <f>分析係数表!F30</f>
        <v>0.44067262518620376</v>
      </c>
      <c r="U27" s="86">
        <f t="shared" si="6"/>
        <v>0.17445642340247761</v>
      </c>
      <c r="V27" s="87">
        <f>分析係数表!D30</f>
        <v>0.12002979259768534</v>
      </c>
      <c r="W27" s="167">
        <f t="shared" si="7"/>
        <v>0</v>
      </c>
      <c r="X27" s="76">
        <f>分析係数表!E30</f>
        <v>8.482296321760055E-2</v>
      </c>
      <c r="Y27" s="166">
        <f t="shared" si="8"/>
        <v>0</v>
      </c>
    </row>
    <row r="28" spans="1:25" x14ac:dyDescent="0.2">
      <c r="A28" s="6" t="s">
        <v>16</v>
      </c>
      <c r="B28" s="5" t="s">
        <v>193</v>
      </c>
      <c r="C28" s="90"/>
      <c r="D28" s="76">
        <f>投入係数表!C28</f>
        <v>9.8086620156109684E-3</v>
      </c>
      <c r="E28" s="77">
        <f t="shared" si="9"/>
        <v>0.98086620156109683</v>
      </c>
      <c r="F28" s="76">
        <f>分析係数表!C31</f>
        <v>0.25008451656524677</v>
      </c>
      <c r="G28" s="77">
        <f t="shared" si="0"/>
        <v>0.2452994498325968</v>
      </c>
      <c r="H28" s="77">
        <v>0.33481346887761765</v>
      </c>
      <c r="I28" s="77">
        <f t="shared" si="1"/>
        <v>0.33481346887761765</v>
      </c>
      <c r="J28" s="76">
        <f>分析係数表!G31</f>
        <v>7.0035460992907805E-2</v>
      </c>
      <c r="K28" s="78">
        <f t="shared" si="2"/>
        <v>2.3448815639478541E-2</v>
      </c>
      <c r="L28" s="79"/>
      <c r="M28" s="80"/>
      <c r="N28" s="81">
        <f>分析係数表!H31</f>
        <v>2.3007312358165468E-2</v>
      </c>
      <c r="O28" s="82">
        <f t="shared" si="3"/>
        <v>0.24524282600989372</v>
      </c>
      <c r="P28" s="76">
        <f>分析係数表!C31</f>
        <v>0.25008451656524677</v>
      </c>
      <c r="Q28" s="82">
        <f t="shared" si="4"/>
        <v>6.1331433583779196E-2</v>
      </c>
      <c r="R28" s="83">
        <v>8.2806047321872286E-2</v>
      </c>
      <c r="S28" s="84">
        <f t="shared" si="5"/>
        <v>0.41761951619948995</v>
      </c>
      <c r="T28" s="85">
        <f>分析係数表!F31</f>
        <v>0.24143026004728133</v>
      </c>
      <c r="U28" s="86">
        <f t="shared" si="6"/>
        <v>0.10082598839686267</v>
      </c>
      <c r="V28" s="87">
        <f>分析係数表!D31</f>
        <v>9.653270291568164E-3</v>
      </c>
      <c r="W28" s="167">
        <f t="shared" si="7"/>
        <v>0</v>
      </c>
      <c r="X28" s="76">
        <f>分析係数表!E31</f>
        <v>8.2249802994483843E-3</v>
      </c>
      <c r="Y28" s="166">
        <f t="shared" si="8"/>
        <v>0</v>
      </c>
    </row>
    <row r="29" spans="1:25" x14ac:dyDescent="0.2">
      <c r="A29" s="6" t="s">
        <v>17</v>
      </c>
      <c r="B29" s="5" t="s">
        <v>273</v>
      </c>
      <c r="C29" s="90"/>
      <c r="D29" s="76">
        <f>投入係数表!C29</f>
        <v>6.2167576155280793E-4</v>
      </c>
      <c r="E29" s="77">
        <f t="shared" si="9"/>
        <v>6.216757615528079E-2</v>
      </c>
      <c r="F29" s="76">
        <f>分析係数表!C32</f>
        <v>0.62913385826771662</v>
      </c>
      <c r="G29" s="77">
        <f t="shared" si="0"/>
        <v>3.9111727045723903E-2</v>
      </c>
      <c r="H29" s="77">
        <v>6.2055460337011328E-2</v>
      </c>
      <c r="I29" s="77">
        <f t="shared" si="1"/>
        <v>6.2055460337011328E-2</v>
      </c>
      <c r="J29" s="76">
        <f>分析係数表!G32</f>
        <v>0.14045991298943444</v>
      </c>
      <c r="K29" s="78">
        <f t="shared" si="2"/>
        <v>8.7163045594559115E-3</v>
      </c>
      <c r="L29" s="79"/>
      <c r="M29" s="80"/>
      <c r="N29" s="81">
        <f>分析係数表!H32</f>
        <v>6.5503039811727788E-3</v>
      </c>
      <c r="O29" s="82">
        <f t="shared" si="3"/>
        <v>6.9821934633601007E-2</v>
      </c>
      <c r="P29" s="76">
        <f>分析係数表!C32</f>
        <v>0.62913385826771662</v>
      </c>
      <c r="Q29" s="82">
        <f t="shared" si="4"/>
        <v>4.3927343127753711E-2</v>
      </c>
      <c r="R29" s="83">
        <v>5.746451391281715E-2</v>
      </c>
      <c r="S29" s="84">
        <f t="shared" si="5"/>
        <v>0.11951997424982848</v>
      </c>
      <c r="T29" s="85">
        <f>分析係数表!F32</f>
        <v>0.48353014294592916</v>
      </c>
      <c r="U29" s="86">
        <f t="shared" si="6"/>
        <v>5.7791510233913337E-2</v>
      </c>
      <c r="V29" s="87">
        <f>分析係数表!D32</f>
        <v>2.2374145431945307E-2</v>
      </c>
      <c r="W29" s="167">
        <f t="shared" si="7"/>
        <v>0</v>
      </c>
      <c r="X29" s="76">
        <f>分析係数表!E32</f>
        <v>3.3561218147917959E-2</v>
      </c>
      <c r="Y29" s="166">
        <f t="shared" si="8"/>
        <v>0</v>
      </c>
    </row>
    <row r="30" spans="1:25" x14ac:dyDescent="0.2">
      <c r="A30" s="6" t="s">
        <v>18</v>
      </c>
      <c r="B30" s="5" t="s">
        <v>274</v>
      </c>
      <c r="C30" s="90"/>
      <c r="D30" s="76">
        <f>投入係数表!C30</f>
        <v>4.835255923188506E-4</v>
      </c>
      <c r="E30" s="77">
        <f t="shared" si="9"/>
        <v>4.8352559231885063E-2</v>
      </c>
      <c r="F30" s="76">
        <f>分析係数表!C33</f>
        <v>0.63745757482258569</v>
      </c>
      <c r="G30" s="77">
        <f t="shared" si="0"/>
        <v>3.0822705144422879E-2</v>
      </c>
      <c r="H30" s="77">
        <v>5.5865076132534851E-2</v>
      </c>
      <c r="I30" s="77">
        <f t="shared" si="1"/>
        <v>5.5865076132534851E-2</v>
      </c>
      <c r="J30" s="76">
        <f>分析係数表!G33</f>
        <v>0.50772946859903378</v>
      </c>
      <c r="K30" s="78">
        <f t="shared" si="2"/>
        <v>2.8364345418016485E-2</v>
      </c>
      <c r="L30" s="79"/>
      <c r="M30" s="80"/>
      <c r="N30" s="81">
        <f>分析係数表!H33</f>
        <v>9.749810887288824E-4</v>
      </c>
      <c r="O30" s="82">
        <f t="shared" si="3"/>
        <v>1.0392657507482099E-2</v>
      </c>
      <c r="P30" s="76">
        <f>分析係数表!C33</f>
        <v>0.63745757482258569</v>
      </c>
      <c r="Q30" s="82">
        <f t="shared" si="4"/>
        <v>6.6248782506812777E-3</v>
      </c>
      <c r="R30" s="83">
        <v>2.6444365735343735E-2</v>
      </c>
      <c r="S30" s="84">
        <f t="shared" si="5"/>
        <v>8.2309441867878586E-2</v>
      </c>
      <c r="T30" s="85">
        <f>分析係数表!F33</f>
        <v>0.6463768115942029</v>
      </c>
      <c r="U30" s="86">
        <f t="shared" si="6"/>
        <v>5.3202914598657752E-2</v>
      </c>
      <c r="V30" s="87">
        <f>分析係数表!D33</f>
        <v>0.10676328502415459</v>
      </c>
      <c r="W30" s="167">
        <f t="shared" si="7"/>
        <v>0</v>
      </c>
      <c r="X30" s="76">
        <f>分析係数表!E33</f>
        <v>8.9371980676328497E-2</v>
      </c>
      <c r="Y30" s="166">
        <f t="shared" si="8"/>
        <v>0</v>
      </c>
    </row>
    <row r="31" spans="1:25" x14ac:dyDescent="0.2">
      <c r="A31" s="6" t="s">
        <v>19</v>
      </c>
      <c r="B31" s="5" t="s">
        <v>275</v>
      </c>
      <c r="C31" s="90"/>
      <c r="D31" s="76">
        <f>投入係数表!C31</f>
        <v>7.2528838847827584E-2</v>
      </c>
      <c r="E31" s="77">
        <f t="shared" si="9"/>
        <v>7.2528838847827588</v>
      </c>
      <c r="F31" s="76">
        <f>分析係数表!C34</f>
        <v>0.37050679800509079</v>
      </c>
      <c r="G31" s="77">
        <f t="shared" si="0"/>
        <v>2.6872427844535838</v>
      </c>
      <c r="H31" s="77">
        <v>3.2113192158424142</v>
      </c>
      <c r="I31" s="77">
        <f t="shared" si="1"/>
        <v>3.2113192158424142</v>
      </c>
      <c r="J31" s="76">
        <f>分析係数表!G34</f>
        <v>0.42483593457785029</v>
      </c>
      <c r="K31" s="78">
        <f t="shared" si="2"/>
        <v>1.3642838002902213</v>
      </c>
      <c r="L31" s="79"/>
      <c r="M31" s="80"/>
      <c r="N31" s="81">
        <f>分析係数表!H34</f>
        <v>0.16269856834673466</v>
      </c>
      <c r="O31" s="82">
        <f t="shared" si="3"/>
        <v>1.7342597895818981</v>
      </c>
      <c r="P31" s="76">
        <f>分析係数表!C34</f>
        <v>0.37050679800509079</v>
      </c>
      <c r="Q31" s="82">
        <f t="shared" si="4"/>
        <v>0.64255504154697152</v>
      </c>
      <c r="R31" s="83">
        <v>0.69787773634367656</v>
      </c>
      <c r="S31" s="84">
        <f t="shared" si="5"/>
        <v>3.9091969521860905</v>
      </c>
      <c r="T31" s="85">
        <f>分析係数表!F34</f>
        <v>0.70009180863001119</v>
      </c>
      <c r="U31" s="86">
        <f t="shared" si="6"/>
        <v>2.7367967645468876</v>
      </c>
      <c r="V31" s="87">
        <f>分析係数表!D34</f>
        <v>0.29654187493624401</v>
      </c>
      <c r="W31" s="167">
        <f t="shared" si="7"/>
        <v>1</v>
      </c>
      <c r="X31" s="76">
        <f>分析係数表!E34</f>
        <v>0.20143493488387909</v>
      </c>
      <c r="Y31" s="166">
        <f t="shared" si="8"/>
        <v>1</v>
      </c>
    </row>
    <row r="32" spans="1:25" x14ac:dyDescent="0.2">
      <c r="A32" s="6" t="s">
        <v>20</v>
      </c>
      <c r="B32" s="5" t="s">
        <v>37</v>
      </c>
      <c r="C32" s="90"/>
      <c r="D32" s="76">
        <f>投入係数表!C32</f>
        <v>5.0424811770394418E-3</v>
      </c>
      <c r="E32" s="77">
        <f t="shared" si="9"/>
        <v>0.50424811770394418</v>
      </c>
      <c r="F32" s="76">
        <f>分析係数表!C35</f>
        <v>0.91764041772509175</v>
      </c>
      <c r="G32" s="77">
        <f t="shared" si="0"/>
        <v>0.46271845336693856</v>
      </c>
      <c r="H32" s="77">
        <v>0.71282210237348598</v>
      </c>
      <c r="I32" s="77">
        <f t="shared" si="1"/>
        <v>0.71282210237348598</v>
      </c>
      <c r="J32" s="76">
        <f>分析係数表!G35</f>
        <v>0.31368591037545418</v>
      </c>
      <c r="K32" s="78">
        <f t="shared" si="2"/>
        <v>0.22360225011877213</v>
      </c>
      <c r="L32" s="79"/>
      <c r="M32" s="80"/>
      <c r="N32" s="81">
        <f>分析係数表!H35</f>
        <v>6.1244501723026923E-2</v>
      </c>
      <c r="O32" s="82">
        <f t="shared" si="3"/>
        <v>0.65282612963666298</v>
      </c>
      <c r="P32" s="76">
        <f>分析係数表!C35</f>
        <v>0.91764041772509175</v>
      </c>
      <c r="Q32" s="82">
        <f t="shared" si="4"/>
        <v>0.59905964230164233</v>
      </c>
      <c r="R32" s="83">
        <v>0.78304132131721116</v>
      </c>
      <c r="S32" s="84">
        <f t="shared" si="5"/>
        <v>1.4958634236906971</v>
      </c>
      <c r="T32" s="85">
        <f>分析係数表!F35</f>
        <v>0.64438548935924789</v>
      </c>
      <c r="U32" s="86">
        <f t="shared" si="6"/>
        <v>0.96391268428952981</v>
      </c>
      <c r="V32" s="87">
        <f>分析係数表!D35</f>
        <v>7.3937366630140153E-2</v>
      </c>
      <c r="W32" s="167">
        <f t="shared" si="7"/>
        <v>0</v>
      </c>
      <c r="X32" s="76">
        <f>分析係数表!E35</f>
        <v>6.5228675240786668E-2</v>
      </c>
      <c r="Y32" s="166">
        <f t="shared" si="8"/>
        <v>0</v>
      </c>
    </row>
    <row r="33" spans="1:25" x14ac:dyDescent="0.2">
      <c r="A33" s="6" t="s">
        <v>21</v>
      </c>
      <c r="B33" s="5" t="s">
        <v>38</v>
      </c>
      <c r="C33" s="90"/>
      <c r="D33" s="76">
        <f>投入係数表!C33</f>
        <v>2.0722525385093596E-3</v>
      </c>
      <c r="E33" s="77">
        <f t="shared" si="9"/>
        <v>0.20722525385093596</v>
      </c>
      <c r="F33" s="76">
        <f>分析係数表!C36</f>
        <v>0.797599795727296</v>
      </c>
      <c r="G33" s="77">
        <f t="shared" si="0"/>
        <v>0.16528282014104359</v>
      </c>
      <c r="H33" s="77">
        <v>0.29661236133991997</v>
      </c>
      <c r="I33" s="77">
        <f t="shared" si="1"/>
        <v>0.29661236133991997</v>
      </c>
      <c r="J33" s="76">
        <f>分析係数表!G36</f>
        <v>2.1812378081220076E-2</v>
      </c>
      <c r="K33" s="78">
        <f t="shared" si="2"/>
        <v>6.4698209691097996E-3</v>
      </c>
      <c r="L33" s="79"/>
      <c r="M33" s="80"/>
      <c r="N33" s="81">
        <f>分析係数表!H36</f>
        <v>0.17613537668450396</v>
      </c>
      <c r="O33" s="82">
        <f t="shared" si="3"/>
        <v>1.87748733385168</v>
      </c>
      <c r="P33" s="76">
        <f>分析係数表!C36</f>
        <v>0.797599795727296</v>
      </c>
      <c r="Q33" s="82">
        <f t="shared" si="4"/>
        <v>1.4974835139606855</v>
      </c>
      <c r="R33" s="83">
        <v>1.5614555774224543</v>
      </c>
      <c r="S33" s="84">
        <f t="shared" si="5"/>
        <v>1.8580679387623742</v>
      </c>
      <c r="T33" s="85">
        <f>分析係数表!F36</f>
        <v>0.87948217769107995</v>
      </c>
      <c r="U33" s="86">
        <f t="shared" si="6"/>
        <v>1.634137637080709</v>
      </c>
      <c r="V33" s="87">
        <f>分析係数表!D36</f>
        <v>1.4967192764674588E-2</v>
      </c>
      <c r="W33" s="167">
        <f t="shared" si="7"/>
        <v>0</v>
      </c>
      <c r="X33" s="76">
        <f>分析係数表!E36</f>
        <v>4.4334101791097709E-3</v>
      </c>
      <c r="Y33" s="166">
        <f t="shared" si="8"/>
        <v>0</v>
      </c>
    </row>
    <row r="34" spans="1:25" x14ac:dyDescent="0.2">
      <c r="A34" s="6" t="s">
        <v>22</v>
      </c>
      <c r="B34" s="5" t="s">
        <v>378</v>
      </c>
      <c r="C34" s="90"/>
      <c r="D34" s="76">
        <f>投入係数表!C34</f>
        <v>3.0047661808385716E-2</v>
      </c>
      <c r="E34" s="77">
        <f t="shared" si="9"/>
        <v>3.0047661808385717</v>
      </c>
      <c r="F34" s="76">
        <f>分析係数表!C37</f>
        <v>0.41107468497080213</v>
      </c>
      <c r="G34" s="77">
        <f t="shared" si="0"/>
        <v>1.2351833111991362</v>
      </c>
      <c r="H34" s="77">
        <v>1.5477787664384526</v>
      </c>
      <c r="I34" s="77">
        <f t="shared" si="1"/>
        <v>1.5477787664384526</v>
      </c>
      <c r="J34" s="76">
        <f>分析係数表!G37</f>
        <v>0.35489014883061659</v>
      </c>
      <c r="K34" s="78">
        <f t="shared" si="2"/>
        <v>0.54929143677821057</v>
      </c>
      <c r="L34" s="79"/>
      <c r="M34" s="80"/>
      <c r="N34" s="81">
        <f>分析係数表!H37</f>
        <v>4.9102064830639058E-2</v>
      </c>
      <c r="O34" s="82">
        <f t="shared" si="3"/>
        <v>0.52339573412681406</v>
      </c>
      <c r="P34" s="76">
        <f>分析係数表!C37</f>
        <v>0.41107468497080213</v>
      </c>
      <c r="Q34" s="82">
        <f t="shared" si="4"/>
        <v>0.21515473652124179</v>
      </c>
      <c r="R34" s="83">
        <v>0.26476279381772683</v>
      </c>
      <c r="S34" s="84">
        <f t="shared" si="5"/>
        <v>1.8125415602561794</v>
      </c>
      <c r="T34" s="85">
        <f>分析係数表!F37</f>
        <v>0.67103708953460905</v>
      </c>
      <c r="U34" s="86">
        <f t="shared" si="6"/>
        <v>1.2162826132548259</v>
      </c>
      <c r="V34" s="87">
        <f>分析係数表!D37</f>
        <v>6.9513347507677764E-2</v>
      </c>
      <c r="W34" s="167">
        <f t="shared" si="7"/>
        <v>0</v>
      </c>
      <c r="X34" s="76">
        <f>分析係数表!E37</f>
        <v>6.27214741318214E-2</v>
      </c>
      <c r="Y34" s="166">
        <f t="shared" si="8"/>
        <v>0</v>
      </c>
    </row>
    <row r="35" spans="1:25" x14ac:dyDescent="0.2">
      <c r="A35" s="6" t="s">
        <v>23</v>
      </c>
      <c r="B35" s="5" t="s">
        <v>194</v>
      </c>
      <c r="C35" s="90"/>
      <c r="D35" s="76">
        <f>投入係数表!C35</f>
        <v>3.2465289769979967E-3</v>
      </c>
      <c r="E35" s="77">
        <f t="shared" si="9"/>
        <v>0.32465289769979966</v>
      </c>
      <c r="F35" s="76">
        <f>分析係数表!C38</f>
        <v>8.5657149205643823E-2</v>
      </c>
      <c r="G35" s="77">
        <f t="shared" si="0"/>
        <v>2.780884169831636E-2</v>
      </c>
      <c r="H35" s="77">
        <v>5.7418340831697841E-2</v>
      </c>
      <c r="I35" s="77">
        <f t="shared" si="1"/>
        <v>5.7418340831697841E-2</v>
      </c>
      <c r="J35" s="76">
        <f>分析係数表!G38</f>
        <v>0.23768844221105528</v>
      </c>
      <c r="K35" s="78">
        <f t="shared" si="2"/>
        <v>1.3647675986629687E-2</v>
      </c>
      <c r="L35" s="79"/>
      <c r="M35" s="80"/>
      <c r="N35" s="81">
        <f>分析係数表!H38</f>
        <v>4.3280194996217748E-2</v>
      </c>
      <c r="O35" s="82">
        <f t="shared" si="3"/>
        <v>0.46133842866546981</v>
      </c>
      <c r="P35" s="76">
        <f>分析係数表!C38</f>
        <v>8.5657149205643823E-2</v>
      </c>
      <c r="Q35" s="82">
        <f t="shared" si="4"/>
        <v>3.9516934618495418E-2</v>
      </c>
      <c r="R35" s="83">
        <v>5.2294662916980796E-2</v>
      </c>
      <c r="S35" s="84">
        <f t="shared" si="5"/>
        <v>0.10971300374867864</v>
      </c>
      <c r="T35" s="85">
        <f>分析係数表!F38</f>
        <v>0.42412060301507537</v>
      </c>
      <c r="U35" s="86">
        <f t="shared" si="6"/>
        <v>4.6531545308484808E-2</v>
      </c>
      <c r="V35" s="87">
        <f>分析係数表!D38</f>
        <v>0.14221105527638192</v>
      </c>
      <c r="W35" s="167">
        <f t="shared" si="7"/>
        <v>0</v>
      </c>
      <c r="X35" s="76">
        <f>分析係数表!E38</f>
        <v>0.14572864321608039</v>
      </c>
      <c r="Y35" s="166">
        <f t="shared" si="8"/>
        <v>0</v>
      </c>
    </row>
    <row r="36" spans="1:25" x14ac:dyDescent="0.2">
      <c r="A36" s="6" t="s">
        <v>24</v>
      </c>
      <c r="B36" s="5" t="s">
        <v>39</v>
      </c>
      <c r="C36" s="90"/>
      <c r="D36" s="76">
        <f>投入係数表!C36</f>
        <v>0</v>
      </c>
      <c r="E36" s="77">
        <f t="shared" si="9"/>
        <v>0</v>
      </c>
      <c r="F36" s="76">
        <f>分析係数表!C39</f>
        <v>1</v>
      </c>
      <c r="G36" s="77">
        <f t="shared" si="0"/>
        <v>0</v>
      </c>
      <c r="H36" s="77">
        <v>9.7280481021995574E-3</v>
      </c>
      <c r="I36" s="77">
        <f t="shared" si="1"/>
        <v>9.7280481021995574E-3</v>
      </c>
      <c r="J36" s="76">
        <f>分析係数表!G39</f>
        <v>0.35357454228421969</v>
      </c>
      <c r="K36" s="78">
        <f t="shared" si="2"/>
        <v>3.4395901550540804E-3</v>
      </c>
      <c r="L36" s="79"/>
      <c r="M36" s="80"/>
      <c r="N36" s="81">
        <f>分析係数表!H39</f>
        <v>3.8775109965539459E-3</v>
      </c>
      <c r="O36" s="82">
        <f t="shared" si="3"/>
        <v>4.1331718363089728E-2</v>
      </c>
      <c r="P36" s="76">
        <f>分析係数表!C39</f>
        <v>1</v>
      </c>
      <c r="Q36" s="82">
        <f t="shared" si="4"/>
        <v>4.1331718363089728E-2</v>
      </c>
      <c r="R36" s="83">
        <v>4.6199636284316864E-2</v>
      </c>
      <c r="S36" s="84">
        <f t="shared" si="5"/>
        <v>5.5927684386516421E-2</v>
      </c>
      <c r="T36" s="85">
        <f>分析係数表!F39</f>
        <v>0.70431560592850917</v>
      </c>
      <c r="U36" s="86">
        <f t="shared" si="6"/>
        <v>3.9390740916867735E-2</v>
      </c>
      <c r="V36" s="87">
        <f>分析係数表!D39</f>
        <v>6.3426329555361816E-2</v>
      </c>
      <c r="W36" s="167">
        <f t="shared" si="7"/>
        <v>0</v>
      </c>
      <c r="X36" s="76">
        <f>分析係数表!E39</f>
        <v>8.0383609415867474E-2</v>
      </c>
      <c r="Y36" s="166">
        <f t="shared" si="8"/>
        <v>0</v>
      </c>
    </row>
    <row r="37" spans="1:25" x14ac:dyDescent="0.2">
      <c r="A37" s="6" t="s">
        <v>25</v>
      </c>
      <c r="B37" s="5" t="s">
        <v>40</v>
      </c>
      <c r="C37" s="90"/>
      <c r="D37" s="76">
        <f>投入係数表!C37</f>
        <v>0</v>
      </c>
      <c r="E37" s="77">
        <f t="shared" si="9"/>
        <v>0</v>
      </c>
      <c r="F37" s="76">
        <f>分析係数表!C40</f>
        <v>0.65826444414328944</v>
      </c>
      <c r="G37" s="77">
        <f t="shared" si="0"/>
        <v>0</v>
      </c>
      <c r="H37" s="77">
        <v>4.5764204035539458E-3</v>
      </c>
      <c r="I37" s="77">
        <f t="shared" si="1"/>
        <v>4.5764204035539458E-3</v>
      </c>
      <c r="J37" s="76">
        <f>分析係数表!G40</f>
        <v>0.50866941886313111</v>
      </c>
      <c r="K37" s="78">
        <f t="shared" si="2"/>
        <v>2.3278851071491615E-3</v>
      </c>
      <c r="L37" s="79"/>
      <c r="M37" s="80"/>
      <c r="N37" s="81">
        <f>分析係数表!H40</f>
        <v>2.9977866808617935E-2</v>
      </c>
      <c r="O37" s="82">
        <f t="shared" si="3"/>
        <v>0.31954435439671974</v>
      </c>
      <c r="P37" s="76">
        <f>分析係数表!C40</f>
        <v>0.65826444414328944</v>
      </c>
      <c r="Q37" s="82">
        <f t="shared" si="4"/>
        <v>0.21034468682608301</v>
      </c>
      <c r="R37" s="83">
        <v>0.21147920237414247</v>
      </c>
      <c r="S37" s="84">
        <f t="shared" si="5"/>
        <v>0.21605562277769641</v>
      </c>
      <c r="T37" s="85">
        <f>分析係数表!F40</f>
        <v>0.70612892981899011</v>
      </c>
      <c r="U37" s="86">
        <f t="shared" si="6"/>
        <v>0.1525631256933902</v>
      </c>
      <c r="V37" s="87">
        <f>分析係数表!D40</f>
        <v>0.15706573515401714</v>
      </c>
      <c r="W37" s="167">
        <f t="shared" si="7"/>
        <v>0</v>
      </c>
      <c r="X37" s="76">
        <f>分析係数表!E40</f>
        <v>8.8345506510003169E-2</v>
      </c>
      <c r="Y37" s="166">
        <f t="shared" si="8"/>
        <v>0</v>
      </c>
    </row>
    <row r="38" spans="1:25" x14ac:dyDescent="0.2">
      <c r="A38" s="6" t="s">
        <v>26</v>
      </c>
      <c r="B38" s="5" t="s">
        <v>277</v>
      </c>
      <c r="C38" s="90"/>
      <c r="D38" s="76">
        <f>投入係数表!C38</f>
        <v>4.835255923188506E-4</v>
      </c>
      <c r="E38" s="77">
        <f t="shared" si="9"/>
        <v>4.8352559231885063E-2</v>
      </c>
      <c r="F38" s="76">
        <f>分析係数表!C41</f>
        <v>0.70759650636187188</v>
      </c>
      <c r="G38" s="77">
        <f t="shared" si="0"/>
        <v>3.4214101986137349E-2</v>
      </c>
      <c r="H38" s="77">
        <v>4.0585253436156439E-2</v>
      </c>
      <c r="I38" s="77">
        <f t="shared" si="1"/>
        <v>4.0585253436156439E-2</v>
      </c>
      <c r="J38" s="76">
        <f>分析係数表!G41</f>
        <v>0.45936542752335213</v>
      </c>
      <c r="K38" s="78">
        <f t="shared" si="2"/>
        <v>1.8643462295843599E-2</v>
      </c>
      <c r="L38" s="79"/>
      <c r="M38" s="80"/>
      <c r="N38" s="81">
        <f>分析係数表!H41</f>
        <v>5.1332193987616619E-2</v>
      </c>
      <c r="O38" s="82">
        <f t="shared" si="3"/>
        <v>0.54716744497726155</v>
      </c>
      <c r="P38" s="76">
        <f>分析係数表!C41</f>
        <v>0.70759650636187188</v>
      </c>
      <c r="Q38" s="82">
        <f t="shared" si="4"/>
        <v>0.38717377246086204</v>
      </c>
      <c r="R38" s="83">
        <v>0.39302051447410796</v>
      </c>
      <c r="S38" s="84">
        <f t="shared" si="5"/>
        <v>0.43360576791026439</v>
      </c>
      <c r="T38" s="85">
        <f>分析係数表!F41</f>
        <v>0.56264417804333855</v>
      </c>
      <c r="U38" s="86">
        <f t="shared" si="6"/>
        <v>0.24396576088072133</v>
      </c>
      <c r="V38" s="87">
        <f>分析係数表!D41</f>
        <v>0.18265703588851492</v>
      </c>
      <c r="W38" s="167">
        <f t="shared" si="7"/>
        <v>0</v>
      </c>
      <c r="X38" s="76">
        <f>分析係数表!E41</f>
        <v>0.17271111447263926</v>
      </c>
      <c r="Y38" s="166">
        <f t="shared" si="8"/>
        <v>0</v>
      </c>
    </row>
    <row r="39" spans="1:25" x14ac:dyDescent="0.2">
      <c r="A39" s="6" t="s">
        <v>51</v>
      </c>
      <c r="B39" s="5" t="s">
        <v>368</v>
      </c>
      <c r="C39" s="90"/>
      <c r="D39" s="76">
        <f>投入係数表!C39</f>
        <v>1.381501692339573E-4</v>
      </c>
      <c r="E39" s="77">
        <f>$C$5*D39</f>
        <v>1.3815016923395731E-2</v>
      </c>
      <c r="F39" s="76">
        <f>分析係数表!C42</f>
        <v>0.74805928016937195</v>
      </c>
      <c r="G39" s="77">
        <f>E39*F39</f>
        <v>1.0334451615243103E-2</v>
      </c>
      <c r="H39" s="77">
        <v>1.9838175485592965E-2</v>
      </c>
      <c r="I39" s="77">
        <f>C39+H39</f>
        <v>1.9838175485592965E-2</v>
      </c>
      <c r="J39" s="76">
        <f>分析係数表!G42</f>
        <v>0.48689138576779029</v>
      </c>
      <c r="K39" s="78">
        <f>I39*J39</f>
        <v>9.659036753284965E-3</v>
      </c>
      <c r="L39" s="79"/>
      <c r="M39" s="80"/>
      <c r="N39" s="81">
        <f>分析係数表!H42</f>
        <v>1.3363964923094164E-2</v>
      </c>
      <c r="O39" s="82">
        <f t="shared" si="3"/>
        <v>0.14245108135255638</v>
      </c>
      <c r="P39" s="76">
        <f>分析係数表!C42</f>
        <v>0.74805928016937195</v>
      </c>
      <c r="Q39" s="82">
        <f>O39*P39</f>
        <v>0.10656185337594197</v>
      </c>
      <c r="R39" s="83">
        <v>0.11168674080909416</v>
      </c>
      <c r="S39" s="84">
        <f>I39+R39</f>
        <v>0.13152491629468713</v>
      </c>
      <c r="T39" s="85">
        <f>分析係数表!F42</f>
        <v>0.55945692883895126</v>
      </c>
      <c r="U39" s="86">
        <f t="shared" si="6"/>
        <v>7.3582525736025792E-2</v>
      </c>
      <c r="V39" s="87">
        <f>分析係数表!D42</f>
        <v>0.33754681647940077</v>
      </c>
      <c r="W39" s="167">
        <f t="shared" si="7"/>
        <v>0</v>
      </c>
      <c r="X39" s="76">
        <f>分析係数表!E42</f>
        <v>0.2612359550561798</v>
      </c>
      <c r="Y39" s="166">
        <f t="shared" si="8"/>
        <v>0</v>
      </c>
    </row>
    <row r="40" spans="1:25" x14ac:dyDescent="0.2">
      <c r="A40" s="6" t="s">
        <v>195</v>
      </c>
      <c r="B40" s="5" t="s">
        <v>41</v>
      </c>
      <c r="C40" s="90"/>
      <c r="D40" s="76">
        <f>投入係数表!C40</f>
        <v>1.9824549285072875E-2</v>
      </c>
      <c r="E40" s="77">
        <f>$C$5*D40</f>
        <v>1.9824549285072874</v>
      </c>
      <c r="F40" s="76">
        <f>分析係数表!C43</f>
        <v>0.45392782766037354</v>
      </c>
      <c r="G40" s="77">
        <f>E40*F40</f>
        <v>0.89989145913191415</v>
      </c>
      <c r="H40" s="77">
        <v>1.3812229917904806</v>
      </c>
      <c r="I40" s="77">
        <f>C40+H40</f>
        <v>1.3812229917904806</v>
      </c>
      <c r="J40" s="76">
        <f>分析係数表!G43</f>
        <v>0.33057238224749658</v>
      </c>
      <c r="K40" s="78">
        <f>I40*J40</f>
        <v>0.45659417481119358</v>
      </c>
      <c r="L40" s="79"/>
      <c r="M40" s="80"/>
      <c r="N40" s="81">
        <f>分析係数表!H43</f>
        <v>3.6399293979211607E-2</v>
      </c>
      <c r="O40" s="82">
        <f t="shared" si="3"/>
        <v>0.38799254694599838</v>
      </c>
      <c r="P40" s="76">
        <f>分析係数表!C43</f>
        <v>0.45392782766037354</v>
      </c>
      <c r="Q40" s="82">
        <f>O40*P40</f>
        <v>0.17612061398361253</v>
      </c>
      <c r="R40" s="83">
        <v>0.32487152870451619</v>
      </c>
      <c r="S40" s="84">
        <f>I40+R40</f>
        <v>1.7060945204949967</v>
      </c>
      <c r="T40" s="85">
        <f>分析係数表!F43</f>
        <v>0.59568549882556554</v>
      </c>
      <c r="U40" s="86">
        <f t="shared" si="6"/>
        <v>1.0162957654846261</v>
      </c>
      <c r="V40" s="87">
        <f>分析係数表!D43</f>
        <v>0.1984794164915317</v>
      </c>
      <c r="W40" s="167">
        <f t="shared" si="7"/>
        <v>0</v>
      </c>
      <c r="X40" s="76">
        <f>分析係数表!E43</f>
        <v>0.16343182099146988</v>
      </c>
      <c r="Y40" s="166">
        <f t="shared" si="8"/>
        <v>0</v>
      </c>
    </row>
    <row r="41" spans="1:25" x14ac:dyDescent="0.2">
      <c r="A41" s="6" t="s">
        <v>341</v>
      </c>
      <c r="B41" s="5" t="s">
        <v>346</v>
      </c>
      <c r="C41" s="90"/>
      <c r="D41" s="76">
        <f>投入係数表!C41</f>
        <v>6.9075084616978651E-5</v>
      </c>
      <c r="E41" s="77">
        <f>$C$5*D41</f>
        <v>6.9075084616978654E-3</v>
      </c>
      <c r="F41" s="76">
        <f>分析係数表!C44</f>
        <v>0.56717687074829937</v>
      </c>
      <c r="G41" s="77">
        <f>E41*F41</f>
        <v>3.9177790339731946E-3</v>
      </c>
      <c r="H41" s="77">
        <v>9.9806856879857079E-3</v>
      </c>
      <c r="I41" s="77">
        <f>C41+H41</f>
        <v>9.9806856879857079E-3</v>
      </c>
      <c r="J41" s="76">
        <f>分析係数表!G44</f>
        <v>0.26470888557600014</v>
      </c>
      <c r="K41" s="78">
        <f>I41*J41</f>
        <v>2.6419761857510312E-3</v>
      </c>
      <c r="L41" s="79"/>
      <c r="M41" s="80"/>
      <c r="N41" s="81">
        <f>分析係数表!H44</f>
        <v>0.11401115064578489</v>
      </c>
      <c r="O41" s="82">
        <f t="shared" si="3"/>
        <v>1.2152839212915993</v>
      </c>
      <c r="P41" s="76">
        <f>分析係数表!C44</f>
        <v>0.56717687074829937</v>
      </c>
      <c r="Q41" s="82">
        <f>O41*P41</f>
        <v>0.68928093154889192</v>
      </c>
      <c r="R41" s="83">
        <v>0.70245955339013233</v>
      </c>
      <c r="S41" s="84">
        <f>I41+R41</f>
        <v>0.71244023907811804</v>
      </c>
      <c r="T41" s="85">
        <f>分析係数表!F44</f>
        <v>0.48034390507893071</v>
      </c>
      <c r="U41" s="86">
        <f t="shared" si="6"/>
        <v>0.34221632657415024</v>
      </c>
      <c r="V41" s="87">
        <f>分析係数表!D44</f>
        <v>0.15906630996385321</v>
      </c>
      <c r="W41" s="167">
        <f t="shared" si="7"/>
        <v>0</v>
      </c>
      <c r="X41" s="76">
        <f>分析係数表!E44</f>
        <v>0.10558130986174362</v>
      </c>
      <c r="Y41" s="166">
        <f t="shared" si="8"/>
        <v>0</v>
      </c>
    </row>
    <row r="42" spans="1:25" x14ac:dyDescent="0.2">
      <c r="A42" s="6" t="s">
        <v>342</v>
      </c>
      <c r="B42" s="5" t="s">
        <v>279</v>
      </c>
      <c r="C42" s="90"/>
      <c r="D42" s="76">
        <f>投入係数表!C42</f>
        <v>6.9075084616978654E-4</v>
      </c>
      <c r="E42" s="77">
        <f>$C$5*D42</f>
        <v>6.9075084616978658E-2</v>
      </c>
      <c r="F42" s="76">
        <f>分析係数表!C45</f>
        <v>1</v>
      </c>
      <c r="G42" s="77">
        <f>E42*F42</f>
        <v>6.9075084616978658E-2</v>
      </c>
      <c r="H42" s="77">
        <v>9.387846993102876E-2</v>
      </c>
      <c r="I42" s="77">
        <f>C42+H42</f>
        <v>9.387846993102876E-2</v>
      </c>
      <c r="J42" s="76">
        <f>分析係数表!G45</f>
        <v>0</v>
      </c>
      <c r="K42" s="78">
        <f>I42*J42</f>
        <v>0</v>
      </c>
      <c r="L42" s="79"/>
      <c r="M42" s="80"/>
      <c r="N42" s="81">
        <f>分析係数表!H45</f>
        <v>0</v>
      </c>
      <c r="O42" s="82">
        <f t="shared" si="3"/>
        <v>0</v>
      </c>
      <c r="P42" s="76">
        <f>分析係数表!C45</f>
        <v>1</v>
      </c>
      <c r="Q42" s="82">
        <f>O42*P42</f>
        <v>0</v>
      </c>
      <c r="R42" s="83">
        <v>8.2734930296695999E-3</v>
      </c>
      <c r="S42" s="84">
        <f>I42+R42</f>
        <v>0.10215196296069837</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4.0063549077847625E-3</v>
      </c>
      <c r="E43" s="77">
        <f>$C$5*D43</f>
        <v>0.40063549077847627</v>
      </c>
      <c r="F43" s="76">
        <f>分析係数表!C46</f>
        <v>9.5571095571095555E-2</v>
      </c>
      <c r="G43" s="77">
        <f>E43*F43</f>
        <v>3.8289172778362524E-2</v>
      </c>
      <c r="H43" s="77">
        <v>5.1659289922025231E-2</v>
      </c>
      <c r="I43" s="77">
        <f>C43+H43</f>
        <v>5.1659289922025231E-2</v>
      </c>
      <c r="J43" s="76">
        <f>分析係数表!G46</f>
        <v>9.74025974025974E-3</v>
      </c>
      <c r="K43" s="78">
        <f>I43*J43</f>
        <v>5.0317490183790807E-4</v>
      </c>
      <c r="L43" s="79"/>
      <c r="M43" s="80"/>
      <c r="N43" s="81">
        <f>分析係数表!H46</f>
        <v>2.2385341663631524E-2</v>
      </c>
      <c r="O43" s="82">
        <f t="shared" si="3"/>
        <v>0.23861302725512062</v>
      </c>
      <c r="P43" s="76">
        <f>分析係数表!C46</f>
        <v>9.5571095571095555E-2</v>
      </c>
      <c r="Q43" s="82">
        <f>O43*P43</f>
        <v>2.2804508432307562E-2</v>
      </c>
      <c r="R43" s="83">
        <v>2.5850322754102737E-2</v>
      </c>
      <c r="S43" s="84">
        <f>I43+R43</f>
        <v>7.7509612676127965E-2</v>
      </c>
      <c r="T43" s="85">
        <f>分析係数表!F46</f>
        <v>0.31493506493506496</v>
      </c>
      <c r="U43" s="86">
        <f t="shared" si="6"/>
        <v>2.4410494901248095E-2</v>
      </c>
      <c r="V43" s="87">
        <f>分析係数表!D46</f>
        <v>1.461038961038961E-2</v>
      </c>
      <c r="W43" s="167">
        <f t="shared" si="7"/>
        <v>0</v>
      </c>
      <c r="X43" s="76">
        <f>分析係数表!E46</f>
        <v>3.7337662337662336E-2</v>
      </c>
      <c r="Y43" s="166">
        <f t="shared" si="8"/>
        <v>0</v>
      </c>
    </row>
    <row r="44" spans="1:25" x14ac:dyDescent="0.2">
      <c r="A44" s="192">
        <v>40</v>
      </c>
      <c r="B44" s="14" t="s">
        <v>151</v>
      </c>
      <c r="C44" s="197">
        <f>SUM(C5:C43)</f>
        <v>100</v>
      </c>
      <c r="D44" s="92">
        <f>投入係数表!C44</f>
        <v>0.54486426745872762</v>
      </c>
      <c r="E44" s="91">
        <f>SUM(E5:E43)</f>
        <v>54.486426745872777</v>
      </c>
      <c r="F44" s="92">
        <f>分析係数表!C47</f>
        <v>0.47742146938417629</v>
      </c>
      <c r="G44" s="91">
        <f>SUM(G5:G43)</f>
        <v>20.994022582830162</v>
      </c>
      <c r="H44" s="91">
        <f>SUM(H5:H43)</f>
        <v>25.707644746811255</v>
      </c>
      <c r="I44" s="91">
        <f>SUM(I5:I43)</f>
        <v>125.70764474681124</v>
      </c>
      <c r="J44" s="92">
        <f>分析係数表!G47</f>
        <v>0.27235298925258467</v>
      </c>
      <c r="K44" s="93">
        <f>SUM(K5:K43)</f>
        <v>16.991513266085171</v>
      </c>
      <c r="L44" s="94">
        <f>最終需要_まとめ!$L$33</f>
        <v>0.62733333333333341</v>
      </c>
      <c r="M44" s="91">
        <f>K44*L44</f>
        <v>10.659342655590764</v>
      </c>
      <c r="N44" s="95">
        <f>分析係数表!H47</f>
        <v>1</v>
      </c>
      <c r="O44" s="96">
        <f>SUM(O5:O43)</f>
        <v>10.659342655590763</v>
      </c>
      <c r="P44" s="92">
        <f>分析係数表!C47</f>
        <v>0.47742146938417629</v>
      </c>
      <c r="Q44" s="96">
        <f>SUM(Q5:Q43)</f>
        <v>5.0258932479711094</v>
      </c>
      <c r="R44" s="91">
        <f>SUM(R5:R43)</f>
        <v>5.7684320631856654</v>
      </c>
      <c r="S44" s="97">
        <f>SUM(S5:S43)</f>
        <v>131.4760768099969</v>
      </c>
      <c r="T44" s="98">
        <f>分析係数表!F47</f>
        <v>0.52570900249274655</v>
      </c>
      <c r="U44" s="99">
        <f>SUM(U5:U43)</f>
        <v>61.853712958276986</v>
      </c>
      <c r="V44" s="100">
        <f>分析係数表!D47</f>
        <v>0.1239937068366638</v>
      </c>
      <c r="W44" s="164">
        <f>SUM(W5:W43)</f>
        <v>23</v>
      </c>
      <c r="X44" s="92">
        <f>分析係数表!E47</f>
        <v>9.5199419721302761E-2</v>
      </c>
      <c r="Y44" s="165">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266</v>
      </c>
      <c r="S2" s="3" t="s">
        <v>153</v>
      </c>
      <c r="U2" s="64" t="s">
        <v>210</v>
      </c>
      <c r="W2" s="3" t="s">
        <v>130</v>
      </c>
      <c r="Y2" s="3" t="s">
        <v>154</v>
      </c>
    </row>
    <row r="3" spans="1:25" ht="44" x14ac:dyDescent="0.2">
      <c r="B3" s="65"/>
      <c r="C3" s="66" t="s">
        <v>228</v>
      </c>
      <c r="D3" s="66" t="s">
        <v>308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2.3724792408066431E-3</v>
      </c>
      <c r="E5" s="77">
        <f t="shared" ref="E5:E38" si="0">$C$6*D5</f>
        <v>0.23724792408066431</v>
      </c>
      <c r="F5" s="76">
        <f>分析係数表!C8</f>
        <v>0.95102319236016375</v>
      </c>
      <c r="G5" s="77">
        <f t="shared" ref="G5:G38" si="1">E5*F5</f>
        <v>0.22562827814001513</v>
      </c>
      <c r="H5" s="77">
        <f t="array" ref="H5:H43">MMULT(逆行列係数!C5:AO43,'2'!G5:G43)</f>
        <v>0.3416782085922801</v>
      </c>
      <c r="I5" s="77">
        <f t="shared" ref="I5:I38" si="2">C5+H5</f>
        <v>0.3416782085922801</v>
      </c>
      <c r="J5" s="76">
        <f>分析係数表!G8</f>
        <v>0.119707121641224</v>
      </c>
      <c r="K5" s="78">
        <f t="shared" ref="K5:K38" si="3">I5*J5</f>
        <v>4.0901314878111585E-2</v>
      </c>
      <c r="L5" s="79" t="s">
        <v>182</v>
      </c>
      <c r="M5" s="80" t="s">
        <v>182</v>
      </c>
      <c r="N5" s="81">
        <f>分析係数表!H8</f>
        <v>1.1795029837783319E-2</v>
      </c>
      <c r="O5" s="82">
        <f t="shared" ref="O5:O43" si="4">$M$44*N5</f>
        <v>0.23020583779658829</v>
      </c>
      <c r="P5" s="76">
        <f>分析係数表!C8</f>
        <v>0.95102319236016375</v>
      </c>
      <c r="Q5" s="82">
        <f t="shared" ref="Q5:Q38" si="5">O5*P5</f>
        <v>0.21893109076125744</v>
      </c>
      <c r="R5" s="83">
        <f t="array" ref="R5:R43">MMULT(逆行列係数!C5:AO43,'2'!Q5:Q43)</f>
        <v>0.30619546354199567</v>
      </c>
      <c r="S5" s="84">
        <f t="shared" ref="S5:S38" si="6">I5+R5</f>
        <v>0.64787367213427571</v>
      </c>
      <c r="T5" s="85">
        <f>分析係数表!F8</f>
        <v>0.45161290322580644</v>
      </c>
      <c r="U5" s="86">
        <f t="shared" ref="U5:U43" si="7">S5*T5</f>
        <v>0.2925881099961245</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75">
        <f>最終需要_まとめ!$C$7</f>
        <v>100</v>
      </c>
      <c r="D6" s="76">
        <f>投入係数表!D6</f>
        <v>0.13404507710557534</v>
      </c>
      <c r="E6" s="77">
        <f t="shared" si="0"/>
        <v>13.404507710557533</v>
      </c>
      <c r="F6" s="76">
        <f>分析係数表!C9</f>
        <v>1</v>
      </c>
      <c r="G6" s="77">
        <f t="shared" si="1"/>
        <v>13.404507710557533</v>
      </c>
      <c r="H6" s="77">
        <v>15.492470499139108</v>
      </c>
      <c r="I6" s="77">
        <f t="shared" si="2"/>
        <v>115.4924704991391</v>
      </c>
      <c r="J6" s="76">
        <f>分析係数表!G9</f>
        <v>0.24911032028469751</v>
      </c>
      <c r="K6" s="78">
        <f t="shared" si="3"/>
        <v>28.77036631651152</v>
      </c>
      <c r="L6" s="79"/>
      <c r="M6" s="80"/>
      <c r="N6" s="81">
        <f>分析係数表!H9</f>
        <v>6.1636735494354639E-4</v>
      </c>
      <c r="O6" s="82">
        <f t="shared" si="4"/>
        <v>1.2029758744714828E-2</v>
      </c>
      <c r="P6" s="76">
        <f>分析係数表!C9</f>
        <v>1</v>
      </c>
      <c r="Q6" s="82">
        <f t="shared" si="5"/>
        <v>1.2029758744714828E-2</v>
      </c>
      <c r="R6" s="83">
        <v>1.6931840980938081E-2</v>
      </c>
      <c r="S6" s="84">
        <f t="shared" si="6"/>
        <v>115.50940234012005</v>
      </c>
      <c r="T6" s="85">
        <f>分析係数表!F9</f>
        <v>0.6773428232502966</v>
      </c>
      <c r="U6" s="86">
        <f t="shared" si="7"/>
        <v>78.239464693011328</v>
      </c>
      <c r="V6" s="87">
        <f>分析係数表!D9</f>
        <v>0.14590747330960854</v>
      </c>
      <c r="W6" s="167">
        <f t="shared" si="8"/>
        <v>17</v>
      </c>
      <c r="X6" s="76">
        <f>分析係数表!E9</f>
        <v>0.10201660735468565</v>
      </c>
      <c r="Y6" s="166">
        <f t="shared" si="9"/>
        <v>12</v>
      </c>
    </row>
    <row r="7" spans="1:25" x14ac:dyDescent="0.2">
      <c r="A7" s="6" t="s">
        <v>221</v>
      </c>
      <c r="B7" s="5" t="s">
        <v>267</v>
      </c>
      <c r="C7" s="90"/>
      <c r="D7" s="76">
        <f>投入係数表!D7</f>
        <v>0</v>
      </c>
      <c r="E7" s="77">
        <f t="shared" si="0"/>
        <v>0</v>
      </c>
      <c r="F7" s="76">
        <f>分析係数表!C10</f>
        <v>1</v>
      </c>
      <c r="G7" s="77">
        <f t="shared" si="1"/>
        <v>0</v>
      </c>
      <c r="H7" s="77">
        <v>6.9717393508300952E-3</v>
      </c>
      <c r="I7" s="77">
        <f t="shared" si="2"/>
        <v>6.9717393508300952E-3</v>
      </c>
      <c r="J7" s="76">
        <f>分析係数表!G10</f>
        <v>0.17950310559006211</v>
      </c>
      <c r="K7" s="78">
        <f t="shared" si="3"/>
        <v>1.2514488648384457E-3</v>
      </c>
      <c r="L7" s="79"/>
      <c r="M7" s="80"/>
      <c r="N7" s="81">
        <f>分析係数表!H10</f>
        <v>1.1935113327543217E-3</v>
      </c>
      <c r="O7" s="82">
        <f t="shared" si="4"/>
        <v>2.3293987387493258E-2</v>
      </c>
      <c r="P7" s="76">
        <f>分析係数表!C10</f>
        <v>1</v>
      </c>
      <c r="Q7" s="82">
        <f t="shared" si="5"/>
        <v>2.3293987387493258E-2</v>
      </c>
      <c r="R7" s="83">
        <v>3.4916276244597456E-2</v>
      </c>
      <c r="S7" s="84">
        <f t="shared" si="6"/>
        <v>4.1888015595427555E-2</v>
      </c>
      <c r="T7" s="85">
        <f>分析係数表!F10</f>
        <v>0.51863354037267084</v>
      </c>
      <c r="U7" s="86">
        <f t="shared" si="7"/>
        <v>2.1724529827442243E-2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投入係数表!D8</f>
        <v>0</v>
      </c>
      <c r="E8" s="77">
        <f t="shared" si="0"/>
        <v>0</v>
      </c>
      <c r="F8" s="76">
        <f>分析係数表!C11</f>
        <v>5.7355893318034035E-4</v>
      </c>
      <c r="G8" s="77">
        <f t="shared" si="1"/>
        <v>0</v>
      </c>
      <c r="H8" s="77">
        <v>7.4199982489259869E-5</v>
      </c>
      <c r="I8" s="77">
        <f t="shared" si="2"/>
        <v>7.4199982489259869E-5</v>
      </c>
      <c r="J8" s="76">
        <f>分析係数表!G11</f>
        <v>0.5</v>
      </c>
      <c r="K8" s="78">
        <f t="shared" si="3"/>
        <v>3.7099991244629935E-5</v>
      </c>
      <c r="L8" s="79"/>
      <c r="M8" s="80"/>
      <c r="N8" s="81">
        <f>分析係数表!H11</f>
        <v>-2.2413358361583505E-5</v>
      </c>
      <c r="O8" s="82">
        <f t="shared" si="4"/>
        <v>-4.3744577253508463E-4</v>
      </c>
      <c r="P8" s="76">
        <f>分析係数表!C11</f>
        <v>5.7355893318034035E-4</v>
      </c>
      <c r="Q8" s="82">
        <f t="shared" si="5"/>
        <v>-2.5090093061947298E-7</v>
      </c>
      <c r="R8" s="83">
        <v>4.3720088972556686E-5</v>
      </c>
      <c r="S8" s="84">
        <f t="shared" si="6"/>
        <v>1.1792007146181656E-4</v>
      </c>
      <c r="T8" s="85">
        <f>分析係数表!F11</f>
        <v>0.7</v>
      </c>
      <c r="U8" s="86">
        <f t="shared" si="7"/>
        <v>8.2544050023271591E-5</v>
      </c>
      <c r="V8" s="87">
        <f>分析係数表!D11</f>
        <v>1.2</v>
      </c>
      <c r="W8" s="167">
        <f t="shared" si="8"/>
        <v>0</v>
      </c>
      <c r="X8" s="76">
        <f>分析係数表!E11</f>
        <v>0</v>
      </c>
      <c r="Y8" s="166">
        <f t="shared" si="9"/>
        <v>0</v>
      </c>
    </row>
    <row r="9" spans="1:25" x14ac:dyDescent="0.2">
      <c r="A9" s="6" t="s">
        <v>223</v>
      </c>
      <c r="B9" s="5" t="s">
        <v>191</v>
      </c>
      <c r="C9" s="90"/>
      <c r="D9" s="76">
        <f>投入係数表!D9</f>
        <v>2.8469750889679714E-2</v>
      </c>
      <c r="E9" s="77">
        <f t="shared" si="0"/>
        <v>2.8469750889679712</v>
      </c>
      <c r="F9" s="76">
        <f>分析係数表!C12</f>
        <v>4.8423187189707062E-2</v>
      </c>
      <c r="G9" s="77">
        <f t="shared" si="1"/>
        <v>0.137859607657529</v>
      </c>
      <c r="H9" s="77">
        <v>0.16350713746767015</v>
      </c>
      <c r="I9" s="77">
        <f t="shared" si="2"/>
        <v>0.16350713746767015</v>
      </c>
      <c r="J9" s="76">
        <f>分析係数表!G12</f>
        <v>0.1441768393269548</v>
      </c>
      <c r="K9" s="78">
        <f t="shared" si="3"/>
        <v>2.3573942287486591E-2</v>
      </c>
      <c r="L9" s="79"/>
      <c r="M9" s="80"/>
      <c r="N9" s="81">
        <f>分析係数表!H12</f>
        <v>9.2936990446306003E-2</v>
      </c>
      <c r="O9" s="82">
        <f t="shared" si="4"/>
        <v>1.8138688958167286</v>
      </c>
      <c r="P9" s="76">
        <f>分析係数表!C12</f>
        <v>4.8423187189707062E-2</v>
      </c>
      <c r="Q9" s="82">
        <f t="shared" si="5"/>
        <v>8.7833313079720712E-2</v>
      </c>
      <c r="R9" s="83">
        <v>0.1000863779443565</v>
      </c>
      <c r="S9" s="84">
        <f t="shared" si="6"/>
        <v>0.26359351541202664</v>
      </c>
      <c r="T9" s="85">
        <f>分析係数表!F12</f>
        <v>0.28846365335972729</v>
      </c>
      <c r="U9" s="86">
        <f t="shared" si="7"/>
        <v>7.603714845768679E-2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投入係数表!D10</f>
        <v>2.3724792408066431E-3</v>
      </c>
      <c r="E10" s="77">
        <f t="shared" si="0"/>
        <v>0.23724792408066431</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0.27876231854798272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投入係数表!D11</f>
        <v>9.4899169632265724E-3</v>
      </c>
      <c r="E11" s="77">
        <f t="shared" si="0"/>
        <v>0.94899169632265723</v>
      </c>
      <c r="F11" s="76">
        <f>分析係数表!C14</f>
        <v>0.13711248892825512</v>
      </c>
      <c r="G11" s="77">
        <f t="shared" si="1"/>
        <v>0.13011861345504638</v>
      </c>
      <c r="H11" s="77">
        <v>0.17833810212760712</v>
      </c>
      <c r="I11" s="77">
        <f t="shared" si="2"/>
        <v>0.17833810212760712</v>
      </c>
      <c r="J11" s="76">
        <f>分析係数表!G14</f>
        <v>0.16281628162816281</v>
      </c>
      <c r="K11" s="78">
        <f t="shared" si="3"/>
        <v>2.9036346661040543E-2</v>
      </c>
      <c r="L11" s="79"/>
      <c r="M11" s="80"/>
      <c r="N11" s="81">
        <f>分析係数表!H14</f>
        <v>1.1654946348023422E-3</v>
      </c>
      <c r="O11" s="82">
        <f t="shared" si="4"/>
        <v>2.2747180171824401E-2</v>
      </c>
      <c r="P11" s="76">
        <f>分析係数表!C14</f>
        <v>0.13711248892825512</v>
      </c>
      <c r="Q11" s="82">
        <f t="shared" si="5"/>
        <v>3.1189224894582973E-3</v>
      </c>
      <c r="R11" s="83">
        <v>1.2779960955968972E-2</v>
      </c>
      <c r="S11" s="84">
        <f t="shared" si="6"/>
        <v>0.1911180630835761</v>
      </c>
      <c r="T11" s="85">
        <f>分析係数表!F14</f>
        <v>0.337000366703337</v>
      </c>
      <c r="U11" s="86">
        <f t="shared" si="7"/>
        <v>6.4406857342796636E-2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0.16710428510840233</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投入係数表!D13</f>
        <v>1.0676156583629894E-2</v>
      </c>
      <c r="E13" s="77">
        <f t="shared" si="0"/>
        <v>1.0676156583629894</v>
      </c>
      <c r="F13" s="76">
        <f>分析係数表!C16</f>
        <v>1.385979049153907E-2</v>
      </c>
      <c r="G13" s="77">
        <f t="shared" si="1"/>
        <v>1.4796929350397585E-2</v>
      </c>
      <c r="H13" s="77">
        <v>1.814684798622054E-2</v>
      </c>
      <c r="I13" s="77">
        <f t="shared" si="2"/>
        <v>1.814684798622054E-2</v>
      </c>
      <c r="J13" s="76">
        <f>分析係数表!G16</f>
        <v>3.1914893617021274E-2</v>
      </c>
      <c r="K13" s="78">
        <f t="shared" si="3"/>
        <v>5.7915472296448528E-4</v>
      </c>
      <c r="L13" s="79"/>
      <c r="M13" s="80"/>
      <c r="N13" s="81">
        <f>分析係数表!H16</f>
        <v>1.6877258846272378E-2</v>
      </c>
      <c r="O13" s="82">
        <f t="shared" si="4"/>
        <v>0.32939666671891871</v>
      </c>
      <c r="P13" s="76">
        <f>分析係数表!C16</f>
        <v>1.385979049153907E-2</v>
      </c>
      <c r="Q13" s="82">
        <f t="shared" si="5"/>
        <v>4.5653687893355338E-3</v>
      </c>
      <c r="R13" s="83">
        <v>5.1744617065305346E-3</v>
      </c>
      <c r="S13" s="84">
        <f t="shared" si="6"/>
        <v>2.3321309692751074E-2</v>
      </c>
      <c r="T13" s="85">
        <f>分析係数表!F16</f>
        <v>0.28191489361702127</v>
      </c>
      <c r="U13" s="86">
        <f t="shared" si="7"/>
        <v>6.5746245410415261E-3</v>
      </c>
      <c r="V13" s="87">
        <f>分析係数表!D16</f>
        <v>0</v>
      </c>
      <c r="W13" s="167">
        <f t="shared" si="8"/>
        <v>0</v>
      </c>
      <c r="X13" s="76">
        <f>分析係数表!E16</f>
        <v>0</v>
      </c>
      <c r="Y13" s="166">
        <f t="shared" si="9"/>
        <v>0</v>
      </c>
    </row>
    <row r="14" spans="1:25" x14ac:dyDescent="0.2">
      <c r="A14" s="6" t="s">
        <v>2</v>
      </c>
      <c r="B14" s="5" t="s">
        <v>365</v>
      </c>
      <c r="C14" s="90"/>
      <c r="D14" s="76">
        <f>投入係数表!D14</f>
        <v>1.4234875444839857E-2</v>
      </c>
      <c r="E14" s="77">
        <f t="shared" si="0"/>
        <v>1.4234875444839856</v>
      </c>
      <c r="F14" s="76">
        <f>分析係数表!C17</f>
        <v>0.32300986464785497</v>
      </c>
      <c r="G14" s="77">
        <f t="shared" si="1"/>
        <v>0.45980051907167963</v>
      </c>
      <c r="H14" s="77">
        <v>0.61647467687807755</v>
      </c>
      <c r="I14" s="77">
        <f t="shared" si="2"/>
        <v>0.61647467687807755</v>
      </c>
      <c r="J14" s="76">
        <f>分析係数表!G17</f>
        <v>0.21187484602118747</v>
      </c>
      <c r="K14" s="78">
        <f t="shared" si="3"/>
        <v>0.13061547723950398</v>
      </c>
      <c r="L14" s="79"/>
      <c r="M14" s="80"/>
      <c r="N14" s="81">
        <f>分析係数表!H17</f>
        <v>2.8857198890538762E-3</v>
      </c>
      <c r="O14" s="82">
        <f t="shared" si="4"/>
        <v>5.6321143213892151E-2</v>
      </c>
      <c r="P14" s="76">
        <f>分析係数表!C17</f>
        <v>0.32300986464785497</v>
      </c>
      <c r="Q14" s="82">
        <f t="shared" si="5"/>
        <v>1.8192284846331758E-2</v>
      </c>
      <c r="R14" s="83">
        <v>3.8470676944677332E-2</v>
      </c>
      <c r="S14" s="84">
        <f t="shared" si="6"/>
        <v>0.65494535382275487</v>
      </c>
      <c r="T14" s="85">
        <f>分析係数表!F17</f>
        <v>0.32156935205715692</v>
      </c>
      <c r="U14" s="86">
        <f t="shared" si="7"/>
        <v>0.21061035306162867</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投入係数表!D15</f>
        <v>0</v>
      </c>
      <c r="E15" s="77">
        <f t="shared" si="0"/>
        <v>0</v>
      </c>
      <c r="F15" s="76">
        <f>分析係数表!C18</f>
        <v>9.2469018112488088E-2</v>
      </c>
      <c r="G15" s="77">
        <f t="shared" si="1"/>
        <v>0</v>
      </c>
      <c r="H15" s="77">
        <v>2.367695190115802E-3</v>
      </c>
      <c r="I15" s="77">
        <f t="shared" si="2"/>
        <v>2.367695190115802E-3</v>
      </c>
      <c r="J15" s="76">
        <f>分析係数表!G18</f>
        <v>0.21541950113378686</v>
      </c>
      <c r="K15" s="78">
        <f t="shared" si="3"/>
        <v>5.1004771669161265E-4</v>
      </c>
      <c r="L15" s="79"/>
      <c r="M15" s="80"/>
      <c r="N15" s="81">
        <f>分析係数表!H18</f>
        <v>4.5387050682206597E-4</v>
      </c>
      <c r="O15" s="82">
        <f t="shared" si="4"/>
        <v>8.858276893835464E-3</v>
      </c>
      <c r="P15" s="76">
        <f>分析係数表!C18</f>
        <v>9.2469018112488088E-2</v>
      </c>
      <c r="Q15" s="82">
        <f t="shared" si="5"/>
        <v>8.1911616654150622E-4</v>
      </c>
      <c r="R15" s="83">
        <v>1.8570363877774183E-3</v>
      </c>
      <c r="S15" s="84">
        <f t="shared" si="6"/>
        <v>4.2247315778932201E-3</v>
      </c>
      <c r="T15" s="85">
        <f>分析係数表!F18</f>
        <v>0.45918367346938777</v>
      </c>
      <c r="U15" s="86">
        <f t="shared" si="7"/>
        <v>1.9399277653591317E-3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投入係数表!D16</f>
        <v>0</v>
      </c>
      <c r="E16" s="77">
        <f t="shared" si="0"/>
        <v>0</v>
      </c>
      <c r="F16" s="76">
        <f>分析係数表!C19</f>
        <v>3.1628366691376364E-2</v>
      </c>
      <c r="G16" s="77">
        <f t="shared" si="1"/>
        <v>0</v>
      </c>
      <c r="H16" s="77">
        <v>4.1313267393655763E-4</v>
      </c>
      <c r="I16" s="77">
        <f t="shared" si="2"/>
        <v>4.1313267393655763E-4</v>
      </c>
      <c r="J16" s="76">
        <f>分析係数表!G19</f>
        <v>5.8098591549295774E-2</v>
      </c>
      <c r="K16" s="78">
        <f t="shared" si="3"/>
        <v>2.4002426478708453E-5</v>
      </c>
      <c r="L16" s="79"/>
      <c r="M16" s="80"/>
      <c r="N16" s="81">
        <f>分析係数表!H19</f>
        <v>-1.1767013139831339E-4</v>
      </c>
      <c r="O16" s="82">
        <f t="shared" si="4"/>
        <v>-2.2965903058091942E-3</v>
      </c>
      <c r="P16" s="76">
        <f>分析係数表!C19</f>
        <v>3.1628366691376364E-2</v>
      </c>
      <c r="Q16" s="82">
        <f t="shared" si="5"/>
        <v>-7.2637400331993375E-5</v>
      </c>
      <c r="R16" s="83">
        <v>1.858710714047612E-4</v>
      </c>
      <c r="S16" s="84">
        <f t="shared" si="6"/>
        <v>5.990037453413188E-4</v>
      </c>
      <c r="T16" s="85">
        <f>分析係数表!F19</f>
        <v>0.23943661971830985</v>
      </c>
      <c r="U16" s="86">
        <f t="shared" si="7"/>
        <v>1.4342343198313267E-4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投入係数表!D17</f>
        <v>0</v>
      </c>
      <c r="E17" s="77">
        <f t="shared" si="0"/>
        <v>0</v>
      </c>
      <c r="F17" s="76">
        <f>分析係数表!C20</f>
        <v>9.0136054421768752E-2</v>
      </c>
      <c r="G17" s="77">
        <f t="shared" si="1"/>
        <v>0</v>
      </c>
      <c r="H17" s="77">
        <v>7.9370534082607138E-4</v>
      </c>
      <c r="I17" s="77">
        <f t="shared" si="2"/>
        <v>7.9370534082607138E-4</v>
      </c>
      <c r="J17" s="76">
        <f>分析係数表!G20</f>
        <v>0.10038610038610038</v>
      </c>
      <c r="K17" s="78">
        <f t="shared" si="3"/>
        <v>7.9676984021150019E-5</v>
      </c>
      <c r="L17" s="79"/>
      <c r="M17" s="80"/>
      <c r="N17" s="81">
        <f>分析係数表!H20</f>
        <v>5.6033395903958764E-4</v>
      </c>
      <c r="O17" s="82">
        <f t="shared" si="4"/>
        <v>1.0936144313377118E-2</v>
      </c>
      <c r="P17" s="76">
        <f>分析係数表!C20</f>
        <v>9.0136054421768752E-2</v>
      </c>
      <c r="Q17" s="82">
        <f t="shared" si="5"/>
        <v>9.8574089899487673E-4</v>
      </c>
      <c r="R17" s="83">
        <v>1.9072738557684796E-3</v>
      </c>
      <c r="S17" s="84">
        <f t="shared" si="6"/>
        <v>2.700979196594551E-3</v>
      </c>
      <c r="T17" s="85">
        <f>分析係数表!F20</f>
        <v>0.22393822393822393</v>
      </c>
      <c r="U17" s="86">
        <f t="shared" si="7"/>
        <v>6.0485248417947474E-4</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投入係数表!D18</f>
        <v>0</v>
      </c>
      <c r="E18" s="77">
        <f t="shared" si="0"/>
        <v>0</v>
      </c>
      <c r="F18" s="76">
        <f>分析係数表!C21</f>
        <v>0.16689993002099368</v>
      </c>
      <c r="G18" s="77">
        <f t="shared" si="1"/>
        <v>0</v>
      </c>
      <c r="H18" s="77">
        <v>7.6772699668483423E-3</v>
      </c>
      <c r="I18" s="77">
        <f t="shared" si="2"/>
        <v>7.6772699668483423E-3</v>
      </c>
      <c r="J18" s="76">
        <f>分析係数表!G21</f>
        <v>0.28496229904680609</v>
      </c>
      <c r="K18" s="78">
        <f t="shared" si="3"/>
        <v>2.1877325001561005E-3</v>
      </c>
      <c r="L18" s="79"/>
      <c r="M18" s="80"/>
      <c r="N18" s="81">
        <f>分析係数表!H21</f>
        <v>9.3015437200571539E-4</v>
      </c>
      <c r="O18" s="82">
        <f t="shared" si="4"/>
        <v>1.8153999560206011E-2</v>
      </c>
      <c r="P18" s="76">
        <f>分析係数表!C21</f>
        <v>0.16689993002099368</v>
      </c>
      <c r="Q18" s="82">
        <f t="shared" si="5"/>
        <v>3.0299012561995332E-3</v>
      </c>
      <c r="R18" s="83">
        <v>6.6285605145301732E-3</v>
      </c>
      <c r="S18" s="84">
        <f t="shared" si="6"/>
        <v>1.4305830481378515E-2</v>
      </c>
      <c r="T18" s="85">
        <f>分析係数表!F21</f>
        <v>0.42580736946934128</v>
      </c>
      <c r="U18" s="86">
        <f t="shared" si="7"/>
        <v>6.0915280453501062E-3</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投入係数表!D19</f>
        <v>0</v>
      </c>
      <c r="E19" s="77">
        <f t="shared" si="0"/>
        <v>0</v>
      </c>
      <c r="F19" s="76">
        <f>分析係数表!C22</f>
        <v>5.390334572490707E-2</v>
      </c>
      <c r="G19" s="77">
        <f t="shared" si="1"/>
        <v>0</v>
      </c>
      <c r="H19" s="77">
        <v>9.5465015837820012E-4</v>
      </c>
      <c r="I19" s="77">
        <f t="shared" si="2"/>
        <v>9.5465015837820012E-4</v>
      </c>
      <c r="J19" s="76">
        <f>分析係数表!G22</f>
        <v>0.19475277497477295</v>
      </c>
      <c r="K19" s="78">
        <f t="shared" si="3"/>
        <v>1.8592076747426096E-4</v>
      </c>
      <c r="L19" s="79"/>
      <c r="M19" s="80"/>
      <c r="N19" s="81">
        <f>分析係数表!H22</f>
        <v>4.4826716723167009E-5</v>
      </c>
      <c r="O19" s="82">
        <f t="shared" si="4"/>
        <v>8.7489154507016927E-4</v>
      </c>
      <c r="P19" s="76">
        <f>分析係数表!C22</f>
        <v>5.390334572490707E-2</v>
      </c>
      <c r="Q19" s="82">
        <f t="shared" si="5"/>
        <v>4.7159581425715449E-5</v>
      </c>
      <c r="R19" s="83">
        <v>5.1104725350695635E-4</v>
      </c>
      <c r="S19" s="84">
        <f t="shared" si="6"/>
        <v>1.4656974118851564E-3</v>
      </c>
      <c r="T19" s="85">
        <f>分析係数表!F22</f>
        <v>0.41305079044735959</v>
      </c>
      <c r="U19" s="86">
        <f t="shared" si="7"/>
        <v>6.0540747453581307E-4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5.4680721566885578E-4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投入係数表!D21</f>
        <v>0</v>
      </c>
      <c r="E21" s="77">
        <f t="shared" si="0"/>
        <v>0</v>
      </c>
      <c r="F21" s="76">
        <f>分析係数表!C24</f>
        <v>5.4415700267618217E-2</v>
      </c>
      <c r="G21" s="77">
        <f t="shared" si="1"/>
        <v>0</v>
      </c>
      <c r="H21" s="77">
        <v>5.6525511394698051E-4</v>
      </c>
      <c r="I21" s="77">
        <f t="shared" si="2"/>
        <v>5.6525511394698051E-4</v>
      </c>
      <c r="J21" s="76">
        <f>分析係数表!G24</f>
        <v>0.2097560975609756</v>
      </c>
      <c r="K21" s="78">
        <f t="shared" si="3"/>
        <v>1.1856570682790323E-4</v>
      </c>
      <c r="L21" s="79"/>
      <c r="M21" s="80"/>
      <c r="N21" s="81">
        <f>分析係数表!H24</f>
        <v>3.5301039419494021E-4</v>
      </c>
      <c r="O21" s="82">
        <f t="shared" si="4"/>
        <v>6.8897709174275835E-3</v>
      </c>
      <c r="P21" s="76">
        <f>分析係数表!C24</f>
        <v>5.4415700267618217E-2</v>
      </c>
      <c r="Q21" s="82">
        <f t="shared" si="5"/>
        <v>3.7491170915529234E-4</v>
      </c>
      <c r="R21" s="83">
        <v>1.216161953411868E-3</v>
      </c>
      <c r="S21" s="84">
        <f t="shared" si="6"/>
        <v>1.7814170673588485E-3</v>
      </c>
      <c r="T21" s="85">
        <f>分析係数表!F24</f>
        <v>0.39512195121951221</v>
      </c>
      <c r="U21" s="86">
        <f t="shared" si="7"/>
        <v>7.0387698759056942E-4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投入係数表!D22</f>
        <v>0</v>
      </c>
      <c r="E22" s="77">
        <f t="shared" si="0"/>
        <v>0</v>
      </c>
      <c r="F22" s="76">
        <f>分析係数表!C25</f>
        <v>0.20008027292795505</v>
      </c>
      <c r="G22" s="77">
        <f t="shared" si="1"/>
        <v>0</v>
      </c>
      <c r="H22" s="77">
        <v>1.5931992276686992E-2</v>
      </c>
      <c r="I22" s="77">
        <f t="shared" si="2"/>
        <v>1.5931992276686992E-2</v>
      </c>
      <c r="J22" s="76">
        <f>分析係数表!G25</f>
        <v>0.19693654266958424</v>
      </c>
      <c r="K22" s="78">
        <f t="shared" si="3"/>
        <v>3.1375914768092543E-3</v>
      </c>
      <c r="L22" s="79"/>
      <c r="M22" s="80"/>
      <c r="N22" s="81">
        <f>分析係数表!H25</f>
        <v>5.2111058190681644E-4</v>
      </c>
      <c r="O22" s="82">
        <f t="shared" si="4"/>
        <v>1.0170614211440717E-2</v>
      </c>
      <c r="P22" s="76">
        <f>分析係数表!C25</f>
        <v>0.20008027292795505</v>
      </c>
      <c r="Q22" s="82">
        <f t="shared" si="5"/>
        <v>2.0349392672699969E-3</v>
      </c>
      <c r="R22" s="83">
        <v>9.2304328371862303E-3</v>
      </c>
      <c r="S22" s="84">
        <f t="shared" si="6"/>
        <v>2.5162425113873222E-2</v>
      </c>
      <c r="T22" s="85">
        <f>分析係数表!F25</f>
        <v>0.35081275398562051</v>
      </c>
      <c r="U22" s="86">
        <f t="shared" si="7"/>
        <v>8.8272996511548057E-3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投入係数表!D23</f>
        <v>0</v>
      </c>
      <c r="E23" s="77">
        <f t="shared" si="0"/>
        <v>0</v>
      </c>
      <c r="F23" s="76">
        <f>分析係数表!C26</f>
        <v>0.134685598377282</v>
      </c>
      <c r="G23" s="77">
        <f t="shared" si="1"/>
        <v>0</v>
      </c>
      <c r="H23" s="77">
        <v>2.2844625542186234E-3</v>
      </c>
      <c r="I23" s="77">
        <f t="shared" si="2"/>
        <v>2.2844625542186234E-3</v>
      </c>
      <c r="J23" s="76">
        <f>分析係数表!G26</f>
        <v>0.19653333333333334</v>
      </c>
      <c r="K23" s="78">
        <f t="shared" si="3"/>
        <v>4.4897304065576681E-4</v>
      </c>
      <c r="L23" s="79"/>
      <c r="M23" s="80"/>
      <c r="N23" s="81">
        <f>分析係数表!H26</f>
        <v>1.0932115540862354E-2</v>
      </c>
      <c r="O23" s="82">
        <f t="shared" si="4"/>
        <v>0.21336417555398754</v>
      </c>
      <c r="P23" s="76">
        <f>分析係数表!C26</f>
        <v>0.134685598377282</v>
      </c>
      <c r="Q23" s="82">
        <f t="shared" si="5"/>
        <v>2.8737081656764255E-2</v>
      </c>
      <c r="R23" s="83">
        <v>3.0493519638171616E-2</v>
      </c>
      <c r="S23" s="84">
        <f t="shared" si="6"/>
        <v>3.277798219239024E-2</v>
      </c>
      <c r="T23" s="85">
        <f>分析係数表!F26</f>
        <v>0.3352</v>
      </c>
      <c r="U23" s="86">
        <f t="shared" si="7"/>
        <v>1.0987179630889209E-2</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投入係数表!D24</f>
        <v>0</v>
      </c>
      <c r="E24" s="77">
        <f t="shared" si="0"/>
        <v>0</v>
      </c>
      <c r="F24" s="76">
        <f>分析係数表!C27</f>
        <v>0.20855231724796941</v>
      </c>
      <c r="G24" s="77">
        <f t="shared" si="1"/>
        <v>0</v>
      </c>
      <c r="H24" s="77">
        <v>7.8327686766025122E-4</v>
      </c>
      <c r="I24" s="77">
        <f t="shared" si="2"/>
        <v>7.8327686766025122E-4</v>
      </c>
      <c r="J24" s="76">
        <f>分析係数表!G27</f>
        <v>0.17064698219713417</v>
      </c>
      <c r="K24" s="78">
        <f t="shared" si="3"/>
        <v>1.336638336910459E-4</v>
      </c>
      <c r="L24" s="79"/>
      <c r="M24" s="80"/>
      <c r="N24" s="81">
        <f>分析係数表!H27</f>
        <v>1.1100215728574231E-2</v>
      </c>
      <c r="O24" s="82">
        <f t="shared" si="4"/>
        <v>0.21664501884800066</v>
      </c>
      <c r="P24" s="76">
        <f>分析係数表!C27</f>
        <v>0.20855231724796941</v>
      </c>
      <c r="Q24" s="82">
        <f t="shared" si="5"/>
        <v>4.5181820700980549E-2</v>
      </c>
      <c r="R24" s="83">
        <v>4.5932826483475242E-2</v>
      </c>
      <c r="S24" s="84">
        <f t="shared" si="6"/>
        <v>4.6716103351135491E-2</v>
      </c>
      <c r="T24" s="85">
        <f>分析係数表!F27</f>
        <v>0.32175423360833694</v>
      </c>
      <c r="U24" s="86">
        <f t="shared" si="7"/>
        <v>1.503110403091246E-2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投入係数表!D25</f>
        <v>0</v>
      </c>
      <c r="E25" s="77">
        <f t="shared" si="0"/>
        <v>0</v>
      </c>
      <c r="F25" s="76">
        <f>分析係数表!C28</f>
        <v>0.10397098484143963</v>
      </c>
      <c r="G25" s="77">
        <f t="shared" si="1"/>
        <v>0</v>
      </c>
      <c r="H25" s="77">
        <v>1.1210209236901258E-2</v>
      </c>
      <c r="I25" s="77">
        <f t="shared" si="2"/>
        <v>1.1210209236901258E-2</v>
      </c>
      <c r="J25" s="76">
        <f>分析係数表!G28</f>
        <v>0.12478854912166558</v>
      </c>
      <c r="K25" s="78">
        <f t="shared" si="3"/>
        <v>1.3989057460232017E-3</v>
      </c>
      <c r="L25" s="79"/>
      <c r="M25" s="80"/>
      <c r="N25" s="81">
        <f>分析係数表!H28</f>
        <v>2.0592272994704845E-2</v>
      </c>
      <c r="O25" s="82">
        <f t="shared" si="4"/>
        <v>0.40190330351660902</v>
      </c>
      <c r="P25" s="76">
        <f>分析係数表!C28</f>
        <v>0.10397098484143963</v>
      </c>
      <c r="Q25" s="82">
        <f t="shared" si="5"/>
        <v>4.1786282277649869E-2</v>
      </c>
      <c r="R25" s="83">
        <v>4.8186664179311452E-2</v>
      </c>
      <c r="S25" s="84">
        <f t="shared" si="6"/>
        <v>5.9396873416212706E-2</v>
      </c>
      <c r="T25" s="85">
        <f>分析係数表!F28</f>
        <v>0.21353285621340273</v>
      </c>
      <c r="U25" s="86">
        <f t="shared" si="7"/>
        <v>1.2683184030709831E-2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投入係数表!D26</f>
        <v>7.1174377224199285E-3</v>
      </c>
      <c r="E26" s="77">
        <f t="shared" si="0"/>
        <v>0.71174377224199281</v>
      </c>
      <c r="F26" s="76">
        <f>分析係数表!C29</f>
        <v>0.1743148003132341</v>
      </c>
      <c r="G26" s="77">
        <f t="shared" si="1"/>
        <v>0.12406747353255095</v>
      </c>
      <c r="H26" s="77">
        <v>0.15823543636505766</v>
      </c>
      <c r="I26" s="77">
        <f t="shared" si="2"/>
        <v>0.15823543636505766</v>
      </c>
      <c r="J26" s="76">
        <f>分析係数表!G29</f>
        <v>0.23934053439454236</v>
      </c>
      <c r="K26" s="78">
        <f t="shared" si="3"/>
        <v>3.7872153899766503E-2</v>
      </c>
      <c r="L26" s="79"/>
      <c r="M26" s="80"/>
      <c r="N26" s="81">
        <f>分析係数表!H29</f>
        <v>9.9683411313142636E-3</v>
      </c>
      <c r="O26" s="82">
        <f t="shared" si="4"/>
        <v>0.19455400733497891</v>
      </c>
      <c r="P26" s="76">
        <f>分析係数表!C29</f>
        <v>0.1743148003132341</v>
      </c>
      <c r="Q26" s="82">
        <f t="shared" si="5"/>
        <v>3.3913642938736333E-2</v>
      </c>
      <c r="R26" s="83">
        <v>4.8495352998024176E-2</v>
      </c>
      <c r="S26" s="84">
        <f t="shared" si="6"/>
        <v>0.20673078936308184</v>
      </c>
      <c r="T26" s="85">
        <f>分析係数表!F29</f>
        <v>0.40112076666937385</v>
      </c>
      <c r="U26" s="86">
        <f t="shared" si="7"/>
        <v>8.2924012723484222E-2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投入係数表!D27</f>
        <v>2.3724792408066431E-3</v>
      </c>
      <c r="E27" s="77">
        <f t="shared" si="0"/>
        <v>0.23724792408066431</v>
      </c>
      <c r="F27" s="76">
        <f>分析係数表!C30</f>
        <v>1</v>
      </c>
      <c r="G27" s="77">
        <f t="shared" si="1"/>
        <v>0.23724792408066431</v>
      </c>
      <c r="H27" s="77">
        <v>0.30815768824374351</v>
      </c>
      <c r="I27" s="77">
        <f t="shared" si="2"/>
        <v>0.30815768824374351</v>
      </c>
      <c r="J27" s="76">
        <f>分析係数表!G30</f>
        <v>0.34450555746533745</v>
      </c>
      <c r="K27" s="78">
        <f t="shared" si="3"/>
        <v>0.10616203617564052</v>
      </c>
      <c r="L27" s="79"/>
      <c r="M27" s="80"/>
      <c r="N27" s="81">
        <f>分析係数表!H30</f>
        <v>0</v>
      </c>
      <c r="O27" s="82">
        <f t="shared" si="4"/>
        <v>0</v>
      </c>
      <c r="P27" s="76">
        <f>分析係数表!C30</f>
        <v>1</v>
      </c>
      <c r="Q27" s="82">
        <f t="shared" si="5"/>
        <v>0</v>
      </c>
      <c r="R27" s="83">
        <v>5.6924925983894412E-2</v>
      </c>
      <c r="S27" s="84">
        <f t="shared" si="6"/>
        <v>0.36508261422763794</v>
      </c>
      <c r="T27" s="85">
        <f>分析係数表!F30</f>
        <v>0.44067262518620376</v>
      </c>
      <c r="U27" s="86">
        <f t="shared" si="7"/>
        <v>0.16088191402153532</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投入係数表!D28</f>
        <v>7.1174377224199285E-3</v>
      </c>
      <c r="E28" s="77">
        <f t="shared" si="0"/>
        <v>0.71174377224199281</v>
      </c>
      <c r="F28" s="76">
        <f>分析係数表!C31</f>
        <v>0.25008451656524677</v>
      </c>
      <c r="G28" s="77">
        <f t="shared" si="1"/>
        <v>0.17799609719946388</v>
      </c>
      <c r="H28" s="77">
        <v>0.24104264955376095</v>
      </c>
      <c r="I28" s="77">
        <f t="shared" si="2"/>
        <v>0.24104264955376095</v>
      </c>
      <c r="J28" s="76">
        <f>分析係数表!G31</f>
        <v>7.0035460992907805E-2</v>
      </c>
      <c r="K28" s="78">
        <f t="shared" si="3"/>
        <v>1.6881533080449571E-2</v>
      </c>
      <c r="L28" s="79"/>
      <c r="M28" s="80"/>
      <c r="N28" s="81">
        <f>分析係数表!H31</f>
        <v>2.3007312358165468E-2</v>
      </c>
      <c r="O28" s="82">
        <f t="shared" si="4"/>
        <v>0.44903808550726443</v>
      </c>
      <c r="P28" s="76">
        <f>分析係数表!C31</f>
        <v>0.25008451656524677</v>
      </c>
      <c r="Q28" s="82">
        <f t="shared" si="5"/>
        <v>0.11229747253346817</v>
      </c>
      <c r="R28" s="83">
        <v>0.15161735640877594</v>
      </c>
      <c r="S28" s="84">
        <f t="shared" si="6"/>
        <v>0.39266000596253692</v>
      </c>
      <c r="T28" s="85">
        <f>分析係数表!F31</f>
        <v>0.24143026004728133</v>
      </c>
      <c r="U28" s="86">
        <f t="shared" si="7"/>
        <v>9.4800007349702328E-2</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投入係数表!D29</f>
        <v>0</v>
      </c>
      <c r="E29" s="77">
        <f t="shared" si="0"/>
        <v>0</v>
      </c>
      <c r="F29" s="76">
        <f>分析係数表!C32</f>
        <v>0.62913385826771662</v>
      </c>
      <c r="G29" s="77">
        <f t="shared" si="1"/>
        <v>0</v>
      </c>
      <c r="H29" s="77">
        <v>9.8700698427328371E-3</v>
      </c>
      <c r="I29" s="77">
        <f t="shared" si="2"/>
        <v>9.8700698427328371E-3</v>
      </c>
      <c r="J29" s="76">
        <f>分析係数表!G32</f>
        <v>0.14045991298943444</v>
      </c>
      <c r="K29" s="78">
        <f t="shared" si="3"/>
        <v>1.3863491513098952E-3</v>
      </c>
      <c r="L29" s="79"/>
      <c r="M29" s="80"/>
      <c r="N29" s="81">
        <f>分析係数表!H32</f>
        <v>6.5503039811727788E-3</v>
      </c>
      <c r="O29" s="82">
        <f t="shared" si="4"/>
        <v>0.12784352702337848</v>
      </c>
      <c r="P29" s="76">
        <f>分析係数表!C32</f>
        <v>0.62913385826771662</v>
      </c>
      <c r="Q29" s="82">
        <f t="shared" si="5"/>
        <v>8.0430691410771193E-2</v>
      </c>
      <c r="R29" s="83">
        <v>0.10521716672346607</v>
      </c>
      <c r="S29" s="84">
        <f t="shared" si="6"/>
        <v>0.1150872365661989</v>
      </c>
      <c r="T29" s="85">
        <f>分析係数表!F32</f>
        <v>0.48353014294592916</v>
      </c>
      <c r="U29" s="86">
        <f t="shared" si="7"/>
        <v>5.5648147948106123E-2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投入係数表!D30</f>
        <v>0</v>
      </c>
      <c r="E30" s="77">
        <f t="shared" si="0"/>
        <v>0</v>
      </c>
      <c r="F30" s="76">
        <f>分析係数表!C33</f>
        <v>0.63745757482258569</v>
      </c>
      <c r="G30" s="77">
        <f t="shared" si="1"/>
        <v>0</v>
      </c>
      <c r="H30" s="77">
        <v>1.8954477165889012E-2</v>
      </c>
      <c r="I30" s="77">
        <f t="shared" si="2"/>
        <v>1.8954477165889012E-2</v>
      </c>
      <c r="J30" s="76">
        <f>分析係数表!G33</f>
        <v>0.50772946859903378</v>
      </c>
      <c r="K30" s="78">
        <f t="shared" si="3"/>
        <v>9.623746619009348E-3</v>
      </c>
      <c r="L30" s="79"/>
      <c r="M30" s="80"/>
      <c r="N30" s="81">
        <f>分析係数表!H33</f>
        <v>9.749810887288824E-4</v>
      </c>
      <c r="O30" s="82">
        <f t="shared" si="4"/>
        <v>1.9028891105276183E-2</v>
      </c>
      <c r="P30" s="76">
        <f>分析係数表!C33</f>
        <v>0.63745757482258569</v>
      </c>
      <c r="Q30" s="82">
        <f t="shared" si="5"/>
        <v>1.2130110775532428E-2</v>
      </c>
      <c r="R30" s="83">
        <v>4.8419468799358906E-2</v>
      </c>
      <c r="S30" s="84">
        <f t="shared" si="6"/>
        <v>6.7373945965247914E-2</v>
      </c>
      <c r="T30" s="85">
        <f>分析係数表!F33</f>
        <v>0.6463768115942029</v>
      </c>
      <c r="U30" s="86">
        <f t="shared" si="7"/>
        <v>4.3548956377537057E-2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投入係数表!D31</f>
        <v>2.6097271648873072E-2</v>
      </c>
      <c r="E31" s="77">
        <f t="shared" si="0"/>
        <v>2.6097271648873073</v>
      </c>
      <c r="F31" s="76">
        <f>分析係数表!C34</f>
        <v>0.37050679800509079</v>
      </c>
      <c r="G31" s="77">
        <f t="shared" si="1"/>
        <v>0.96692165552929976</v>
      </c>
      <c r="H31" s="77">
        <v>1.2172976779326778</v>
      </c>
      <c r="I31" s="77">
        <f t="shared" si="2"/>
        <v>1.2172976779326778</v>
      </c>
      <c r="J31" s="76">
        <f>分析係数表!G34</f>
        <v>0.42483593457785029</v>
      </c>
      <c r="K31" s="78">
        <f t="shared" si="3"/>
        <v>0.51715179666397615</v>
      </c>
      <c r="L31" s="79"/>
      <c r="M31" s="80"/>
      <c r="N31" s="81">
        <f>分析係数表!H34</f>
        <v>0.16269856834673466</v>
      </c>
      <c r="O31" s="82">
        <f t="shared" si="4"/>
        <v>3.1754188628321796</v>
      </c>
      <c r="P31" s="76">
        <f>分析係数表!C34</f>
        <v>0.37050679800509079</v>
      </c>
      <c r="Q31" s="82">
        <f t="shared" si="5"/>
        <v>1.1765142751929174</v>
      </c>
      <c r="R31" s="83">
        <v>1.2778097844675209</v>
      </c>
      <c r="S31" s="84">
        <f t="shared" si="6"/>
        <v>2.495107462400199</v>
      </c>
      <c r="T31" s="85">
        <f>分析係数表!F34</f>
        <v>0.70009180863001119</v>
      </c>
      <c r="U31" s="86">
        <f t="shared" si="7"/>
        <v>1.746804296077993</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投入係数表!D32</f>
        <v>9.4899169632265724E-3</v>
      </c>
      <c r="E32" s="77">
        <f t="shared" si="0"/>
        <v>0.94899169632265723</v>
      </c>
      <c r="F32" s="76">
        <f>分析係数表!C35</f>
        <v>0.91764041772509175</v>
      </c>
      <c r="G32" s="77">
        <f t="shared" si="1"/>
        <v>0.87083313663116657</v>
      </c>
      <c r="H32" s="77">
        <v>1.148983013538653</v>
      </c>
      <c r="I32" s="77">
        <f t="shared" si="2"/>
        <v>1.148983013538653</v>
      </c>
      <c r="J32" s="76">
        <f>分析係数表!G35</f>
        <v>0.31368591037545418</v>
      </c>
      <c r="K32" s="78">
        <f t="shared" si="3"/>
        <v>0.36041978260780516</v>
      </c>
      <c r="L32" s="79"/>
      <c r="M32" s="80"/>
      <c r="N32" s="81">
        <f>分析係数表!H35</f>
        <v>6.1244501723026923E-2</v>
      </c>
      <c r="O32" s="82">
        <f t="shared" si="4"/>
        <v>1.1953205734521188</v>
      </c>
      <c r="P32" s="76">
        <f>分析係数表!C35</f>
        <v>0.91764041772509175</v>
      </c>
      <c r="Q32" s="82">
        <f t="shared" si="5"/>
        <v>1.0968744703379985</v>
      </c>
      <c r="R32" s="83">
        <v>1.4337437776188979</v>
      </c>
      <c r="S32" s="84">
        <f t="shared" si="6"/>
        <v>2.5827267911575511</v>
      </c>
      <c r="T32" s="85">
        <f>分析係数表!F35</f>
        <v>0.64438548935924789</v>
      </c>
      <c r="U32" s="86">
        <f t="shared" si="7"/>
        <v>1.6642716672012985</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投入係数表!D33</f>
        <v>0</v>
      </c>
      <c r="E33" s="77">
        <f t="shared" si="0"/>
        <v>0</v>
      </c>
      <c r="F33" s="76">
        <f>分析係数表!C36</f>
        <v>0.797599795727296</v>
      </c>
      <c r="G33" s="77">
        <f t="shared" si="1"/>
        <v>0</v>
      </c>
      <c r="H33" s="77">
        <v>6.1863415138353021E-2</v>
      </c>
      <c r="I33" s="77">
        <f t="shared" si="2"/>
        <v>6.1863415138353021E-2</v>
      </c>
      <c r="J33" s="76">
        <f>分析係数表!G36</f>
        <v>2.1812378081220076E-2</v>
      </c>
      <c r="K33" s="78">
        <f t="shared" si="3"/>
        <v>1.3493882003932298E-3</v>
      </c>
      <c r="L33" s="79"/>
      <c r="M33" s="80"/>
      <c r="N33" s="81">
        <f>分析係数表!H36</f>
        <v>0.17613537668450396</v>
      </c>
      <c r="O33" s="82">
        <f t="shared" si="4"/>
        <v>3.4376676034669624</v>
      </c>
      <c r="P33" s="76">
        <f>分析係数表!C36</f>
        <v>0.797599795727296</v>
      </c>
      <c r="Q33" s="82">
        <f t="shared" si="5"/>
        <v>2.7418829783035923</v>
      </c>
      <c r="R33" s="83">
        <v>2.8590154276811863</v>
      </c>
      <c r="S33" s="84">
        <f t="shared" si="6"/>
        <v>2.9208788428195391</v>
      </c>
      <c r="T33" s="85">
        <f>分析係数表!F36</f>
        <v>0.87948217769107995</v>
      </c>
      <c r="U33" s="86">
        <f t="shared" si="7"/>
        <v>2.5688608854547299</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投入係数表!D34</f>
        <v>3.084223013048636E-2</v>
      </c>
      <c r="E34" s="77">
        <f t="shared" si="0"/>
        <v>3.0842230130486361</v>
      </c>
      <c r="F34" s="76">
        <f>分析係数表!C37</f>
        <v>0.41107468497080213</v>
      </c>
      <c r="G34" s="77">
        <f t="shared" si="1"/>
        <v>1.2678460034686663</v>
      </c>
      <c r="H34" s="77">
        <v>1.5696376092226716</v>
      </c>
      <c r="I34" s="77">
        <f t="shared" si="2"/>
        <v>1.5696376092226716</v>
      </c>
      <c r="J34" s="76">
        <f>分析係数表!G37</f>
        <v>0.35489014883061659</v>
      </c>
      <c r="K34" s="78">
        <f t="shared" si="3"/>
        <v>0.55704892474716716</v>
      </c>
      <c r="L34" s="79"/>
      <c r="M34" s="80"/>
      <c r="N34" s="81">
        <f>分析係数表!H37</f>
        <v>4.9102064830639058E-2</v>
      </c>
      <c r="O34" s="82">
        <f t="shared" si="4"/>
        <v>0.9583343261812366</v>
      </c>
      <c r="P34" s="76">
        <f>分析係数表!C37</f>
        <v>0.41107468497080213</v>
      </c>
      <c r="Q34" s="82">
        <f t="shared" si="5"/>
        <v>0.39394698123165778</v>
      </c>
      <c r="R34" s="83">
        <v>0.48477902487011143</v>
      </c>
      <c r="S34" s="84">
        <f t="shared" si="6"/>
        <v>2.054416634092783</v>
      </c>
      <c r="T34" s="85">
        <f>分析係数表!F37</f>
        <v>0.67103708953460905</v>
      </c>
      <c r="U34" s="86">
        <f t="shared" si="7"/>
        <v>1.3785897588331091</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投入係数表!D35</f>
        <v>0</v>
      </c>
      <c r="E35" s="77">
        <f t="shared" si="0"/>
        <v>0</v>
      </c>
      <c r="F35" s="76">
        <f>分析係数表!C38</f>
        <v>8.5657149205643823E-2</v>
      </c>
      <c r="G35" s="77">
        <f t="shared" si="1"/>
        <v>0</v>
      </c>
      <c r="H35" s="77">
        <v>2.0115143956564545E-2</v>
      </c>
      <c r="I35" s="77">
        <f t="shared" si="2"/>
        <v>2.0115143956564545E-2</v>
      </c>
      <c r="J35" s="76">
        <f>分析係数表!G38</f>
        <v>0.23768844221105528</v>
      </c>
      <c r="K35" s="78">
        <f t="shared" si="3"/>
        <v>4.7811372318869502E-3</v>
      </c>
      <c r="L35" s="79"/>
      <c r="M35" s="80"/>
      <c r="N35" s="81">
        <f>分析係数表!H38</f>
        <v>4.3280194996217748E-2</v>
      </c>
      <c r="O35" s="82">
        <f t="shared" si="4"/>
        <v>0.84470778676524849</v>
      </c>
      <c r="P35" s="76">
        <f>分析係数表!C38</f>
        <v>8.5657149205643823E-2</v>
      </c>
      <c r="Q35" s="82">
        <f t="shared" si="5"/>
        <v>7.235526092612006E-2</v>
      </c>
      <c r="R35" s="83">
        <v>9.5751201780481257E-2</v>
      </c>
      <c r="S35" s="84">
        <f t="shared" si="6"/>
        <v>0.11586634573704579</v>
      </c>
      <c r="T35" s="85">
        <f>分析係数表!F38</f>
        <v>0.42412060301507537</v>
      </c>
      <c r="U35" s="86">
        <f t="shared" si="7"/>
        <v>4.9141304423149068E-2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投入係数表!D36</f>
        <v>0</v>
      </c>
      <c r="E36" s="77">
        <f t="shared" si="0"/>
        <v>0</v>
      </c>
      <c r="F36" s="76">
        <f>分析係数表!C39</f>
        <v>1</v>
      </c>
      <c r="G36" s="77">
        <f t="shared" si="1"/>
        <v>0</v>
      </c>
      <c r="H36" s="77">
        <v>1.3339852485833244E-2</v>
      </c>
      <c r="I36" s="77">
        <f t="shared" si="2"/>
        <v>1.3339852485833244E-2</v>
      </c>
      <c r="J36" s="76">
        <f>分析係数表!G39</f>
        <v>0.35357454228421969</v>
      </c>
      <c r="K36" s="78">
        <f t="shared" si="3"/>
        <v>4.7166322368174998E-3</v>
      </c>
      <c r="L36" s="79"/>
      <c r="M36" s="80"/>
      <c r="N36" s="81">
        <f>分析係数表!H39</f>
        <v>3.8775109965539459E-3</v>
      </c>
      <c r="O36" s="82">
        <f t="shared" si="4"/>
        <v>7.5678118648569645E-2</v>
      </c>
      <c r="P36" s="76">
        <f>分析係数表!C39</f>
        <v>1</v>
      </c>
      <c r="Q36" s="82">
        <f t="shared" si="5"/>
        <v>7.5678118648569645E-2</v>
      </c>
      <c r="R36" s="83">
        <v>8.4591246014285748E-2</v>
      </c>
      <c r="S36" s="84">
        <f t="shared" si="6"/>
        <v>9.7931098500118996E-2</v>
      </c>
      <c r="T36" s="85">
        <f>分析係数表!F39</f>
        <v>0.70431560592850917</v>
      </c>
      <c r="U36" s="86">
        <f t="shared" si="7"/>
        <v>6.8974400979355824E-2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投入係数表!D37</f>
        <v>0</v>
      </c>
      <c r="E37" s="77">
        <f t="shared" si="0"/>
        <v>0</v>
      </c>
      <c r="F37" s="76">
        <f>分析係数表!C40</f>
        <v>0.65826444414328944</v>
      </c>
      <c r="G37" s="77">
        <f t="shared" si="1"/>
        <v>0</v>
      </c>
      <c r="H37" s="77">
        <v>4.5003954492830508E-3</v>
      </c>
      <c r="I37" s="77">
        <f t="shared" si="2"/>
        <v>4.5003954492830508E-3</v>
      </c>
      <c r="J37" s="76">
        <f>分析係数表!G40</f>
        <v>0.50866941886313111</v>
      </c>
      <c r="K37" s="78">
        <f t="shared" si="3"/>
        <v>2.2892135378410894E-3</v>
      </c>
      <c r="L37" s="79"/>
      <c r="M37" s="80"/>
      <c r="N37" s="81">
        <f>分析係数表!H40</f>
        <v>2.9977866808617935E-2</v>
      </c>
      <c r="O37" s="82">
        <f t="shared" si="4"/>
        <v>0.58508372076567572</v>
      </c>
      <c r="P37" s="76">
        <f>分析係数表!C40</f>
        <v>0.65826444414328944</v>
      </c>
      <c r="Q37" s="82">
        <f t="shared" si="5"/>
        <v>0.38513981022710508</v>
      </c>
      <c r="R37" s="83">
        <v>0.38721710112269386</v>
      </c>
      <c r="S37" s="84">
        <f t="shared" si="6"/>
        <v>0.39171749657197691</v>
      </c>
      <c r="T37" s="85">
        <f>分析係数表!F40</f>
        <v>0.70612892981899011</v>
      </c>
      <c r="U37" s="86">
        <f t="shared" si="7"/>
        <v>0.27660305664574397</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投入係数表!D38</f>
        <v>0</v>
      </c>
      <c r="E38" s="77">
        <f t="shared" si="0"/>
        <v>0</v>
      </c>
      <c r="F38" s="76">
        <f>分析係数表!C41</f>
        <v>0.70759650636187188</v>
      </c>
      <c r="G38" s="77">
        <f t="shared" si="1"/>
        <v>0</v>
      </c>
      <c r="H38" s="77">
        <v>5.7611598820468657E-4</v>
      </c>
      <c r="I38" s="77">
        <f t="shared" si="2"/>
        <v>5.7611598820468657E-4</v>
      </c>
      <c r="J38" s="76">
        <f>分析係数表!G41</f>
        <v>0.45936542752335213</v>
      </c>
      <c r="K38" s="78">
        <f t="shared" si="3"/>
        <v>2.6464776722468435E-4</v>
      </c>
      <c r="L38" s="79"/>
      <c r="M38" s="80"/>
      <c r="N38" s="81">
        <f>分析係数表!H41</f>
        <v>5.1332193987616619E-2</v>
      </c>
      <c r="O38" s="82">
        <f t="shared" si="4"/>
        <v>1.0018601805484775</v>
      </c>
      <c r="P38" s="76">
        <f>分析係数表!C41</f>
        <v>0.70759650636187188</v>
      </c>
      <c r="Q38" s="82">
        <f t="shared" si="5"/>
        <v>0.70891276361917688</v>
      </c>
      <c r="R38" s="83">
        <v>0.71961811179509816</v>
      </c>
      <c r="S38" s="84">
        <f t="shared" si="6"/>
        <v>0.72019422778330289</v>
      </c>
      <c r="T38" s="85">
        <f>分析係数表!F41</f>
        <v>0.56264417804333855</v>
      </c>
      <c r="U38" s="86">
        <f t="shared" si="7"/>
        <v>0.4052130893226934</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投入係数表!D39</f>
        <v>0</v>
      </c>
      <c r="E39" s="77">
        <f>$C$6*D39</f>
        <v>0</v>
      </c>
      <c r="F39" s="76">
        <f>分析係数表!C42</f>
        <v>0.74805928016937195</v>
      </c>
      <c r="G39" s="77">
        <f>E39*F39</f>
        <v>0</v>
      </c>
      <c r="H39" s="77">
        <v>7.3121560775052811E-3</v>
      </c>
      <c r="I39" s="77">
        <f>C39+H39</f>
        <v>7.3121560775052811E-3</v>
      </c>
      <c r="J39" s="76">
        <f>分析係数表!G42</f>
        <v>0.48689138576779029</v>
      </c>
      <c r="K39" s="78">
        <f>I39*J39</f>
        <v>3.5602258055269162E-3</v>
      </c>
      <c r="L39" s="79"/>
      <c r="M39" s="80"/>
      <c r="N39" s="81">
        <f>分析係数表!H42</f>
        <v>1.3363964923094164E-2</v>
      </c>
      <c r="O39" s="82">
        <f t="shared" si="4"/>
        <v>0.26082704187404421</v>
      </c>
      <c r="P39" s="76">
        <f>分析係数表!C42</f>
        <v>0.74805928016937195</v>
      </c>
      <c r="Q39" s="82">
        <f>O39*P39</f>
        <v>0.19511408919300416</v>
      </c>
      <c r="R39" s="83">
        <v>0.20449772613303052</v>
      </c>
      <c r="S39" s="84">
        <f>I39+R39</f>
        <v>0.21180988221053582</v>
      </c>
      <c r="T39" s="85">
        <f>分析係数表!F42</f>
        <v>0.55945692883895126</v>
      </c>
      <c r="U39" s="86">
        <f t="shared" si="7"/>
        <v>0.11849850619924639</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投入係数表!D40</f>
        <v>2.2538552787663108E-2</v>
      </c>
      <c r="E40" s="77">
        <f>$C$6*D40</f>
        <v>2.2538552787663106</v>
      </c>
      <c r="F40" s="76">
        <f>分析係数表!C43</f>
        <v>0.45392782766037354</v>
      </c>
      <c r="G40" s="77">
        <f>E40*F40</f>
        <v>1.0230876305512571</v>
      </c>
      <c r="H40" s="77">
        <v>1.4566936707858309</v>
      </c>
      <c r="I40" s="77">
        <f>C40+H40</f>
        <v>1.4566936707858309</v>
      </c>
      <c r="J40" s="76">
        <f>分析係数表!G43</f>
        <v>0.33057238224749658</v>
      </c>
      <c r="K40" s="78">
        <f>I40*J40</f>
        <v>0.48154269695652263</v>
      </c>
      <c r="L40" s="79"/>
      <c r="M40" s="80"/>
      <c r="N40" s="81">
        <f>分析係数表!H43</f>
        <v>3.6399293979211607E-2</v>
      </c>
      <c r="O40" s="82">
        <f t="shared" si="4"/>
        <v>0.71041193459697738</v>
      </c>
      <c r="P40" s="76">
        <f>分析係数表!C43</f>
        <v>0.45392782766037354</v>
      </c>
      <c r="Q40" s="82">
        <f>O40*P40</f>
        <v>0.32247574621560932</v>
      </c>
      <c r="R40" s="83">
        <v>0.59483774371205911</v>
      </c>
      <c r="S40" s="84">
        <f>I40+R40</f>
        <v>2.05153141449789</v>
      </c>
      <c r="T40" s="85">
        <f>分析係数表!F43</f>
        <v>0.59568549882556554</v>
      </c>
      <c r="U40" s="86">
        <f t="shared" si="7"/>
        <v>1.2220675140014936</v>
      </c>
      <c r="V40" s="87">
        <f>分析係数表!D43</f>
        <v>0.1984794164915317</v>
      </c>
      <c r="W40" s="167">
        <f t="shared" si="8"/>
        <v>0</v>
      </c>
      <c r="X40" s="76">
        <f>分析係数表!E43</f>
        <v>0.16343182099146988</v>
      </c>
      <c r="Y40" s="166">
        <f t="shared" si="9"/>
        <v>0</v>
      </c>
    </row>
    <row r="41" spans="1:25" x14ac:dyDescent="0.2">
      <c r="A41" s="6" t="s">
        <v>341</v>
      </c>
      <c r="B41" s="5" t="s">
        <v>42</v>
      </c>
      <c r="C41" s="90"/>
      <c r="D41" s="76">
        <f>投入係数表!D41</f>
        <v>0</v>
      </c>
      <c r="E41" s="77">
        <f>$C$6*D41</f>
        <v>0</v>
      </c>
      <c r="F41" s="76">
        <f>分析係数表!C44</f>
        <v>0.56717687074829937</v>
      </c>
      <c r="G41" s="77">
        <f>E41*F41</f>
        <v>0</v>
      </c>
      <c r="H41" s="77">
        <v>3.8851043337675868E-3</v>
      </c>
      <c r="I41" s="77">
        <f>C41+H41</f>
        <v>3.8851043337675868E-3</v>
      </c>
      <c r="J41" s="76">
        <f>分析係数表!G44</f>
        <v>0.26470888557600014</v>
      </c>
      <c r="K41" s="78">
        <f>I41*J41</f>
        <v>1.0284216385381064E-3</v>
      </c>
      <c r="L41" s="79"/>
      <c r="M41" s="80"/>
      <c r="N41" s="81">
        <f>分析係数表!H44</f>
        <v>0.11401115064578489</v>
      </c>
      <c r="O41" s="82">
        <f t="shared" si="4"/>
        <v>2.225177283442842</v>
      </c>
      <c r="P41" s="76">
        <f>分析係数表!C44</f>
        <v>0.56717687074829937</v>
      </c>
      <c r="Q41" s="82">
        <f>O41*P41</f>
        <v>1.2620690884833128</v>
      </c>
      <c r="R41" s="83">
        <v>1.2861990629151687</v>
      </c>
      <c r="S41" s="84">
        <f>I41+R41</f>
        <v>1.2900841672489363</v>
      </c>
      <c r="T41" s="85">
        <f>分析係数表!F44</f>
        <v>0.48034390507893071</v>
      </c>
      <c r="U41" s="86">
        <f t="shared" si="7"/>
        <v>0.61968406677685439</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投入係数表!D42</f>
        <v>2.3724792408066431E-3</v>
      </c>
      <c r="E42" s="77">
        <f>$C$6*D42</f>
        <v>0.23724792408066431</v>
      </c>
      <c r="F42" s="76">
        <f>分析係数表!C45</f>
        <v>1</v>
      </c>
      <c r="G42" s="77">
        <f>E42*F42</f>
        <v>0.23724792408066431</v>
      </c>
      <c r="H42" s="77">
        <v>0.28498841451885459</v>
      </c>
      <c r="I42" s="77">
        <f>C42+H42</f>
        <v>0.28498841451885459</v>
      </c>
      <c r="J42" s="76">
        <f>分析係数表!G45</f>
        <v>0</v>
      </c>
      <c r="K42" s="78">
        <f>I42*J42</f>
        <v>0</v>
      </c>
      <c r="L42" s="79"/>
      <c r="M42" s="80"/>
      <c r="N42" s="81">
        <f>分析係数表!H45</f>
        <v>0</v>
      </c>
      <c r="O42" s="82">
        <f t="shared" si="4"/>
        <v>0</v>
      </c>
      <c r="P42" s="76">
        <f>分析係数表!C45</f>
        <v>1</v>
      </c>
      <c r="Q42" s="82">
        <f>O42*P42</f>
        <v>0</v>
      </c>
      <c r="R42" s="83">
        <v>1.5148714157904286E-2</v>
      </c>
      <c r="S42" s="84">
        <f>I42+R42</f>
        <v>0.3001371286767589</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5.9311981020166073E-3</v>
      </c>
      <c r="E43" s="77">
        <f>$C$6*D43</f>
        <v>0.59311981020166071</v>
      </c>
      <c r="F43" s="76">
        <f>分析係数表!C46</f>
        <v>9.5571095571095555E-2</v>
      </c>
      <c r="G43" s="77">
        <f>E43*F43</f>
        <v>5.6685110065892975E-2</v>
      </c>
      <c r="H43" s="77">
        <v>7.0839216648907577E-2</v>
      </c>
      <c r="I43" s="77">
        <f>C43+H43</f>
        <v>7.0839216648907577E-2</v>
      </c>
      <c r="J43" s="76">
        <f>分析係数表!G46</f>
        <v>9.74025974025974E-3</v>
      </c>
      <c r="K43" s="78">
        <f>I43*J43</f>
        <v>6.89992369956892E-4</v>
      </c>
      <c r="L43" s="79"/>
      <c r="M43" s="80"/>
      <c r="N43" s="81">
        <f>分析係数表!H46</f>
        <v>2.2385341663631524E-2</v>
      </c>
      <c r="O43" s="82">
        <f t="shared" si="4"/>
        <v>0.4368989653194158</v>
      </c>
      <c r="P43" s="76">
        <f>分析係数表!C46</f>
        <v>9.5571095571095555E-2</v>
      </c>
      <c r="Q43" s="82">
        <f>O43*P43</f>
        <v>4.1754912769454651E-2</v>
      </c>
      <c r="R43" s="83">
        <v>4.7331779804147586E-2</v>
      </c>
      <c r="S43" s="84">
        <f>I43+R43</f>
        <v>0.11817099645305516</v>
      </c>
      <c r="T43" s="85">
        <f>分析係数表!F46</f>
        <v>0.31493506493506496</v>
      </c>
      <c r="U43" s="86">
        <f t="shared" si="7"/>
        <v>3.7216190441384259E-2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投入係数表!D44</f>
        <v>0.31553973902728349</v>
      </c>
      <c r="E44" s="91">
        <f>SUM(E5:E43)</f>
        <v>31.553973902728341</v>
      </c>
      <c r="F44" s="92">
        <f>分析係数表!C47</f>
        <v>0.47742146938417629</v>
      </c>
      <c r="G44" s="91">
        <f>SUM(G5:G43)</f>
        <v>19.334644613371822</v>
      </c>
      <c r="H44" s="91">
        <f>SUM(H5:H43)</f>
        <v>23.456935168152089</v>
      </c>
      <c r="I44" s="91">
        <f>SUM(I5:I43)</f>
        <v>123.45693516815209</v>
      </c>
      <c r="J44" s="92">
        <f>分析係数表!G47</f>
        <v>0.27235298925258467</v>
      </c>
      <c r="K44" s="93">
        <f>SUM(K5:K43)</f>
        <v>31.111354860045378</v>
      </c>
      <c r="L44" s="94">
        <f>最終需要_まとめ!$L$33</f>
        <v>0.62733333333333341</v>
      </c>
      <c r="M44" s="91">
        <f>K44*L44</f>
        <v>19.51718994886847</v>
      </c>
      <c r="N44" s="95">
        <f>分析係数表!H47</f>
        <v>1</v>
      </c>
      <c r="O44" s="96">
        <f>SUM(O5:O43)</f>
        <v>19.51718994886847</v>
      </c>
      <c r="P44" s="92">
        <f>分析係数表!C47</f>
        <v>0.47742146938417629</v>
      </c>
      <c r="Q44" s="96">
        <f>SUM(Q5:Q43)</f>
        <v>9.2023792041190564</v>
      </c>
      <c r="R44" s="91">
        <f>SUM(R5:R43)</f>
        <v>10.561963145568688</v>
      </c>
      <c r="S44" s="97">
        <f>SUM(S5:S43)</f>
        <v>134.01889831372077</v>
      </c>
      <c r="T44" s="98">
        <f>分析係数表!F47</f>
        <v>0.52570900249274655</v>
      </c>
      <c r="U44" s="99">
        <f>SUM(U5:U43)</f>
        <v>89.562834418598129</v>
      </c>
      <c r="V44" s="100">
        <f>分析係数表!D47</f>
        <v>0.1239937068366638</v>
      </c>
      <c r="W44" s="164">
        <f>SUM(W5:W43)</f>
        <v>18</v>
      </c>
      <c r="X44" s="92">
        <f>分析係数表!E47</f>
        <v>9.5199419721302761E-2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250</v>
      </c>
      <c r="S2" s="3" t="s">
        <v>153</v>
      </c>
      <c r="U2" s="64" t="s">
        <v>210</v>
      </c>
      <c r="W2" s="3" t="s">
        <v>130</v>
      </c>
      <c r="Y2" s="3" t="s">
        <v>154</v>
      </c>
    </row>
    <row r="3" spans="1:25" ht="44" x14ac:dyDescent="0.2">
      <c r="B3" s="65"/>
      <c r="C3" s="66" t="s">
        <v>228</v>
      </c>
      <c r="D3" s="66" t="s">
        <v>251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0.95102319236016375</v>
      </c>
      <c r="G5" s="77">
        <f t="shared" ref="G5:G38" si="1">E5*F5</f>
        <v>0</v>
      </c>
      <c r="H5" s="77">
        <f t="array" ref="H5:H43">MMULT(逆行列係数!C5:AO43,'3'!G5:G43)</f>
        <v>0.13001491899900222</v>
      </c>
      <c r="I5" s="77">
        <f t="shared" ref="I5:I38" si="2">C5+H5</f>
        <v>0.13001491899900222</v>
      </c>
      <c r="J5" s="76">
        <f>分析係数表!G8</f>
        <v>0.119707121641224</v>
      </c>
      <c r="K5" s="78">
        <f t="shared" ref="K5:K38" si="3">I5*J5</f>
        <v>1.5563711723787444E-2</v>
      </c>
      <c r="L5" s="79" t="s">
        <v>182</v>
      </c>
      <c r="M5" s="80" t="s">
        <v>182</v>
      </c>
      <c r="N5" s="81">
        <f>分析係数表!H8</f>
        <v>1.1795029837783319E-2</v>
      </c>
      <c r="O5" s="82">
        <f t="shared" ref="O5:O44" si="4">$M$44*N5</f>
        <v>0.15952383076290105</v>
      </c>
      <c r="P5" s="76">
        <f>分析係数表!C8</f>
        <v>0.95102319236016375</v>
      </c>
      <c r="Q5" s="82">
        <f t="shared" ref="Q5:Q38" si="5">O5*P5</f>
        <v>0.15171086278965665</v>
      </c>
      <c r="R5" s="83">
        <f t="array" ref="R5:R43">MMULT(逆行列係数!C5:AO43,'3'!Q5:Q43)</f>
        <v>0.21218173167963519</v>
      </c>
      <c r="S5" s="84">
        <f t="shared" ref="S5:S38" si="6">I5+R5</f>
        <v>0.34219665067863742</v>
      </c>
      <c r="T5" s="85">
        <f>分析係数表!F8</f>
        <v>0.45161290322580644</v>
      </c>
      <c r="U5" s="86">
        <f t="shared" ref="U5:U38" si="7">S5*T5</f>
        <v>0.15454042288712658</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76">
        <f>投入係数表!E6</f>
        <v>0</v>
      </c>
      <c r="E6" s="77">
        <f t="shared" si="0"/>
        <v>0</v>
      </c>
      <c r="F6" s="76">
        <f>分析係数表!C9</f>
        <v>1</v>
      </c>
      <c r="G6" s="77">
        <f t="shared" si="1"/>
        <v>0</v>
      </c>
      <c r="H6" s="77">
        <v>6.1542293327204525E-3</v>
      </c>
      <c r="I6" s="77">
        <f t="shared" si="2"/>
        <v>6.1542293327204525E-3</v>
      </c>
      <c r="J6" s="76">
        <f>分析係数表!G9</f>
        <v>0.24911032028469751</v>
      </c>
      <c r="K6" s="78">
        <f t="shared" si="3"/>
        <v>1.5330820401794722E-3</v>
      </c>
      <c r="L6" s="79"/>
      <c r="M6" s="80"/>
      <c r="N6" s="81">
        <f>分析係数表!H9</f>
        <v>6.1636735494354639E-4</v>
      </c>
      <c r="O6" s="82">
        <f t="shared" si="4"/>
        <v>8.3361621776337855E-3</v>
      </c>
      <c r="P6" s="76">
        <f>分析係数表!C9</f>
        <v>1</v>
      </c>
      <c r="Q6" s="82">
        <f t="shared" si="5"/>
        <v>8.3361621776337855E-3</v>
      </c>
      <c r="R6" s="83">
        <v>1.1733117461313787E-2</v>
      </c>
      <c r="S6" s="84">
        <f t="shared" si="6"/>
        <v>1.788734679403424E-2</v>
      </c>
      <c r="T6" s="85">
        <f>分析係数表!F9</f>
        <v>0.6773428232502966</v>
      </c>
      <c r="U6" s="86">
        <f t="shared" si="7"/>
        <v>1.2115865977928294E-2</v>
      </c>
      <c r="V6" s="87">
        <f>分析係数表!D9</f>
        <v>0.14590747330960854</v>
      </c>
      <c r="W6" s="167">
        <f t="shared" si="8"/>
        <v>0</v>
      </c>
      <c r="X6" s="76">
        <f>分析係数表!E9</f>
        <v>0.10201660735468565</v>
      </c>
      <c r="Y6" s="166">
        <f t="shared" si="9"/>
        <v>0</v>
      </c>
    </row>
    <row r="7" spans="1:25" x14ac:dyDescent="0.2">
      <c r="A7" s="6" t="s">
        <v>221</v>
      </c>
      <c r="B7" s="5" t="s">
        <v>267</v>
      </c>
      <c r="C7" s="75">
        <f>最終需要_まとめ!$C$8</f>
        <v>100</v>
      </c>
      <c r="D7" s="76">
        <f>投入係数表!E7</f>
        <v>4.3478260869565216E-2</v>
      </c>
      <c r="E7" s="77">
        <f t="shared" si="0"/>
        <v>4.3478260869565215</v>
      </c>
      <c r="F7" s="76">
        <f>分析係数表!C10</f>
        <v>1</v>
      </c>
      <c r="G7" s="77">
        <f t="shared" si="1"/>
        <v>4.3478260869565215</v>
      </c>
      <c r="H7" s="77">
        <v>4.5684107489788763</v>
      </c>
      <c r="I7" s="77">
        <f t="shared" si="2"/>
        <v>104.56841074897888</v>
      </c>
      <c r="J7" s="76">
        <f>分析係数表!G10</f>
        <v>0.17950310559006211</v>
      </c>
      <c r="K7" s="78">
        <f t="shared" si="3"/>
        <v>18.770354476058941</v>
      </c>
      <c r="L7" s="79"/>
      <c r="M7" s="80"/>
      <c r="N7" s="81">
        <f>分析係数表!H10</f>
        <v>1.1935113327543217E-3</v>
      </c>
      <c r="O7" s="82">
        <f t="shared" si="4"/>
        <v>1.6141841307599967E-2</v>
      </c>
      <c r="P7" s="76">
        <f>分析係数表!C10</f>
        <v>1</v>
      </c>
      <c r="Q7" s="82">
        <f t="shared" si="5"/>
        <v>1.6141841307599967E-2</v>
      </c>
      <c r="R7" s="83">
        <v>2.419564245558161E-2</v>
      </c>
      <c r="S7" s="84">
        <f t="shared" si="6"/>
        <v>104.59260639143446</v>
      </c>
      <c r="T7" s="85">
        <f>分析係数表!F10</f>
        <v>0.51863354037267084</v>
      </c>
      <c r="U7" s="86">
        <f t="shared" si="7"/>
        <v>54.245233749594895</v>
      </c>
      <c r="V7" s="87">
        <f>分析係数表!D10</f>
        <v>0.10062111801242236</v>
      </c>
      <c r="W7" s="167">
        <f t="shared" si="8"/>
        <v>11</v>
      </c>
      <c r="X7" s="76">
        <f>分析係数表!E10</f>
        <v>6.273291925465839E-2</v>
      </c>
      <c r="Y7" s="166">
        <f t="shared" si="9"/>
        <v>7</v>
      </c>
    </row>
    <row r="8" spans="1:25" x14ac:dyDescent="0.2">
      <c r="A8" s="6" t="s">
        <v>222</v>
      </c>
      <c r="B8" s="5" t="s">
        <v>27</v>
      </c>
      <c r="C8" s="90"/>
      <c r="D8" s="76">
        <f>投入係数表!E8</f>
        <v>0</v>
      </c>
      <c r="E8" s="77">
        <f t="shared" si="0"/>
        <v>0</v>
      </c>
      <c r="F8" s="76">
        <f>分析係数表!C11</f>
        <v>5.7355893318034035E-4</v>
      </c>
      <c r="G8" s="77">
        <f t="shared" si="1"/>
        <v>0</v>
      </c>
      <c r="H8" s="77">
        <v>9.2831080886209412E-5</v>
      </c>
      <c r="I8" s="77">
        <f t="shared" si="2"/>
        <v>9.2831080886209412E-5</v>
      </c>
      <c r="J8" s="76">
        <f>分析係数表!G11</f>
        <v>0.5</v>
      </c>
      <c r="K8" s="78">
        <f t="shared" si="3"/>
        <v>4.6415540443104706E-5</v>
      </c>
      <c r="L8" s="79"/>
      <c r="M8" s="80"/>
      <c r="N8" s="81">
        <f>分析係数表!H11</f>
        <v>-2.2413358361583505E-5</v>
      </c>
      <c r="O8" s="82">
        <f t="shared" si="4"/>
        <v>-3.0313317009577403E-4</v>
      </c>
      <c r="P8" s="76">
        <f>分析係数表!C11</f>
        <v>5.7355893318034035E-4</v>
      </c>
      <c r="Q8" s="82">
        <f t="shared" si="5"/>
        <v>-1.7386473765170681E-7</v>
      </c>
      <c r="R8" s="83">
        <v>3.0296347568560541E-5</v>
      </c>
      <c r="S8" s="84">
        <f t="shared" si="6"/>
        <v>1.2312742845476996E-4</v>
      </c>
      <c r="T8" s="85">
        <f>分析係数表!F11</f>
        <v>0.7</v>
      </c>
      <c r="U8" s="86">
        <f t="shared" si="7"/>
        <v>8.6189199918338961E-5</v>
      </c>
      <c r="V8" s="87">
        <f>分析係数表!D11</f>
        <v>1.2</v>
      </c>
      <c r="W8" s="167">
        <f t="shared" si="8"/>
        <v>0</v>
      </c>
      <c r="X8" s="76">
        <f>分析係数表!E11</f>
        <v>0</v>
      </c>
      <c r="Y8" s="166">
        <f t="shared" si="9"/>
        <v>0</v>
      </c>
    </row>
    <row r="9" spans="1:25" x14ac:dyDescent="0.2">
      <c r="A9" s="6" t="s">
        <v>223</v>
      </c>
      <c r="B9" s="5" t="s">
        <v>191</v>
      </c>
      <c r="C9" s="90"/>
      <c r="D9" s="76">
        <f>投入係数表!E9</f>
        <v>0.10496894409937889</v>
      </c>
      <c r="E9" s="77">
        <f t="shared" si="0"/>
        <v>10.496894409937889</v>
      </c>
      <c r="F9" s="76">
        <f>分析係数表!C12</f>
        <v>4.8423187189707062E-2</v>
      </c>
      <c r="G9" s="77">
        <f t="shared" si="1"/>
        <v>0.50829308292301212</v>
      </c>
      <c r="H9" s="77">
        <v>0.53887255976689319</v>
      </c>
      <c r="I9" s="77">
        <f t="shared" si="2"/>
        <v>0.53887255976689319</v>
      </c>
      <c r="J9" s="76">
        <f>分析係数表!G12</f>
        <v>0.1441768393269548</v>
      </c>
      <c r="K9" s="78">
        <f t="shared" si="3"/>
        <v>7.7692942467216211E-2</v>
      </c>
      <c r="L9" s="79"/>
      <c r="M9" s="80"/>
      <c r="N9" s="81">
        <f>分析係数表!H12</f>
        <v>9.2936990446306003E-2</v>
      </c>
      <c r="O9" s="82">
        <f t="shared" si="4"/>
        <v>1.2569416898021268</v>
      </c>
      <c r="P9" s="76">
        <f>分析係数表!C12</f>
        <v>4.8423187189707062E-2</v>
      </c>
      <c r="Q9" s="82">
        <f t="shared" si="5"/>
        <v>6.0865122731835093E-2</v>
      </c>
      <c r="R9" s="83">
        <v>6.9356027499941603E-2</v>
      </c>
      <c r="S9" s="84">
        <f t="shared" si="6"/>
        <v>0.60822858726683482</v>
      </c>
      <c r="T9" s="85">
        <f>分析係数表!F12</f>
        <v>0.28846365335972729</v>
      </c>
      <c r="U9" s="86">
        <f t="shared" si="7"/>
        <v>0.17545184036081687</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投入係数表!E10</f>
        <v>2.1739130434782608E-2</v>
      </c>
      <c r="E10" s="77">
        <f t="shared" si="0"/>
        <v>2.1739130434782608</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0.193171612643532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投入係数表!E11</f>
        <v>3.7267080745341614E-3</v>
      </c>
      <c r="E11" s="77">
        <f t="shared" si="0"/>
        <v>0.37267080745341613</v>
      </c>
      <c r="F11" s="76">
        <f>分析係数表!C14</f>
        <v>0.13711248892825512</v>
      </c>
      <c r="G11" s="77">
        <f t="shared" si="1"/>
        <v>5.1097821960840416E-2</v>
      </c>
      <c r="H11" s="77">
        <v>7.4002848835041143E-2</v>
      </c>
      <c r="I11" s="77">
        <f t="shared" si="2"/>
        <v>7.4002848835041143E-2</v>
      </c>
      <c r="J11" s="76">
        <f>分析係数表!G14</f>
        <v>0.16281628162816281</v>
      </c>
      <c r="K11" s="78">
        <f t="shared" si="3"/>
        <v>1.2048868677212419E-2</v>
      </c>
      <c r="L11" s="79"/>
      <c r="M11" s="80"/>
      <c r="N11" s="81">
        <f>分析係数表!H14</f>
        <v>1.1654946348023422E-3</v>
      </c>
      <c r="O11" s="82">
        <f t="shared" si="4"/>
        <v>1.5762924844980247E-2</v>
      </c>
      <c r="P11" s="76">
        <f>分析係数表!C14</f>
        <v>0.13711248892825512</v>
      </c>
      <c r="Q11" s="82">
        <f t="shared" si="5"/>
        <v>2.1612938582842717E-3</v>
      </c>
      <c r="R11" s="83">
        <v>8.8560235839800754E-3</v>
      </c>
      <c r="S11" s="84">
        <f t="shared" si="6"/>
        <v>8.2858872419021221E-2</v>
      </c>
      <c r="T11" s="85">
        <f>分析係数表!F14</f>
        <v>0.337000366703337</v>
      </c>
      <c r="U11" s="86">
        <f t="shared" si="7"/>
        <v>2.7923470389835166E-2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投入係数表!E12</f>
        <v>1.1180124223602485E-2</v>
      </c>
      <c r="E12" s="77">
        <f t="shared" si="0"/>
        <v>1.1180124223602486</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0.11579687097658567</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投入係数表!E13</f>
        <v>5.46583850931677E-2</v>
      </c>
      <c r="E13" s="77">
        <f t="shared" si="0"/>
        <v>5.4658385093167698</v>
      </c>
      <c r="F13" s="76">
        <f>分析係数表!C16</f>
        <v>1.385979049153907E-2</v>
      </c>
      <c r="G13" s="77">
        <f t="shared" si="1"/>
        <v>7.5755376599716651E-2</v>
      </c>
      <c r="H13" s="77">
        <v>8.0076105074857379E-2</v>
      </c>
      <c r="I13" s="77">
        <f t="shared" si="2"/>
        <v>8.0076105074857379E-2</v>
      </c>
      <c r="J13" s="76">
        <f>分析係数表!G16</f>
        <v>3.1914893617021274E-2</v>
      </c>
      <c r="K13" s="78">
        <f t="shared" si="3"/>
        <v>2.5556203747294907E-3</v>
      </c>
      <c r="L13" s="79"/>
      <c r="M13" s="80"/>
      <c r="N13" s="81">
        <f>分析係数表!H16</f>
        <v>1.6877258846272378E-2</v>
      </c>
      <c r="O13" s="82">
        <f t="shared" si="4"/>
        <v>0.22825927708211782</v>
      </c>
      <c r="P13" s="76">
        <f>分析係数表!C16</f>
        <v>1.385979049153907E-2</v>
      </c>
      <c r="Q13" s="82">
        <f t="shared" si="5"/>
        <v>3.1636257581083185E-3</v>
      </c>
      <c r="R13" s="83">
        <v>3.5857038268988779E-3</v>
      </c>
      <c r="S13" s="84">
        <f t="shared" si="6"/>
        <v>8.3661808901756257E-2</v>
      </c>
      <c r="T13" s="85">
        <f>分析係数表!F16</f>
        <v>0.28191489361702127</v>
      </c>
      <c r="U13" s="86">
        <f t="shared" si="7"/>
        <v>2.3585509956346177E-2</v>
      </c>
      <c r="V13" s="87">
        <f>分析係数表!D16</f>
        <v>0</v>
      </c>
      <c r="W13" s="167">
        <f t="shared" si="8"/>
        <v>0</v>
      </c>
      <c r="X13" s="76">
        <f>分析係数表!E16</f>
        <v>0</v>
      </c>
      <c r="Y13" s="166">
        <f t="shared" si="9"/>
        <v>0</v>
      </c>
    </row>
    <row r="14" spans="1:25" x14ac:dyDescent="0.2">
      <c r="A14" s="6" t="s">
        <v>2</v>
      </c>
      <c r="B14" s="5" t="s">
        <v>365</v>
      </c>
      <c r="C14" s="90"/>
      <c r="D14" s="76">
        <f>投入係数表!E14</f>
        <v>1.7391304347826087E-2</v>
      </c>
      <c r="E14" s="77">
        <f t="shared" si="0"/>
        <v>1.7391304347826086</v>
      </c>
      <c r="F14" s="76">
        <f>分析係数表!C17</f>
        <v>0.32300986464785497</v>
      </c>
      <c r="G14" s="77">
        <f t="shared" si="1"/>
        <v>0.56175628634409558</v>
      </c>
      <c r="H14" s="77">
        <v>0.67980011453540534</v>
      </c>
      <c r="I14" s="77">
        <f t="shared" si="2"/>
        <v>0.67980011453540534</v>
      </c>
      <c r="J14" s="76">
        <f>分析係数表!G17</f>
        <v>0.21187484602118747</v>
      </c>
      <c r="K14" s="78">
        <f t="shared" si="3"/>
        <v>0.14403254459237461</v>
      </c>
      <c r="L14" s="79"/>
      <c r="M14" s="80"/>
      <c r="N14" s="81">
        <f>分析係数表!H17</f>
        <v>2.8857198890538762E-3</v>
      </c>
      <c r="O14" s="82">
        <f t="shared" si="4"/>
        <v>3.9028395649830905E-2</v>
      </c>
      <c r="P14" s="76">
        <f>分析係数表!C17</f>
        <v>0.32300986464785497</v>
      </c>
      <c r="Q14" s="82">
        <f t="shared" si="5"/>
        <v>1.2606556796274813E-2</v>
      </c>
      <c r="R14" s="83">
        <v>2.6658706038895683E-2</v>
      </c>
      <c r="S14" s="84">
        <f t="shared" si="6"/>
        <v>0.70645882057430098</v>
      </c>
      <c r="T14" s="85">
        <f>分析係数表!F17</f>
        <v>0.32156935205715692</v>
      </c>
      <c r="U14" s="86">
        <f t="shared" si="7"/>
        <v>0.22717550518714125</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投入係数表!E15</f>
        <v>0</v>
      </c>
      <c r="E15" s="77">
        <f t="shared" si="0"/>
        <v>0</v>
      </c>
      <c r="F15" s="76">
        <f>分析係数表!C18</f>
        <v>9.2469018112488088E-2</v>
      </c>
      <c r="G15" s="77">
        <f t="shared" si="1"/>
        <v>0</v>
      </c>
      <c r="H15" s="77">
        <v>1.548867621004868E-3</v>
      </c>
      <c r="I15" s="77">
        <f t="shared" si="2"/>
        <v>1.548867621004868E-3</v>
      </c>
      <c r="J15" s="76">
        <f>分析係数表!G18</f>
        <v>0.21541950113378686</v>
      </c>
      <c r="K15" s="78">
        <f t="shared" si="3"/>
        <v>3.3365629023914391E-4</v>
      </c>
      <c r="L15" s="79"/>
      <c r="M15" s="80"/>
      <c r="N15" s="81">
        <f>分析係数表!H18</f>
        <v>4.5387050682206597E-4</v>
      </c>
      <c r="O15" s="82">
        <f t="shared" si="4"/>
        <v>6.138446694439424E-3</v>
      </c>
      <c r="P15" s="76">
        <f>分析係数表!C18</f>
        <v>9.2469018112488088E-2</v>
      </c>
      <c r="Q15" s="82">
        <f t="shared" si="5"/>
        <v>5.6761613857066173E-4</v>
      </c>
      <c r="R15" s="83">
        <v>1.2868551088009998E-3</v>
      </c>
      <c r="S15" s="84">
        <f t="shared" si="6"/>
        <v>2.8357227298058678E-3</v>
      </c>
      <c r="T15" s="85">
        <f>分析係数表!F18</f>
        <v>0.45918367346938777</v>
      </c>
      <c r="U15" s="86">
        <f t="shared" si="7"/>
        <v>1.3021175800128986E-3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投入係数表!E16</f>
        <v>0</v>
      </c>
      <c r="E16" s="77">
        <f t="shared" si="0"/>
        <v>0</v>
      </c>
      <c r="F16" s="76">
        <f>分析係数表!C19</f>
        <v>3.1628366691376364E-2</v>
      </c>
      <c r="G16" s="77">
        <f t="shared" si="1"/>
        <v>0</v>
      </c>
      <c r="H16" s="77">
        <v>1.4966720433411903E-3</v>
      </c>
      <c r="I16" s="77">
        <f t="shared" si="2"/>
        <v>1.4966720433411903E-3</v>
      </c>
      <c r="J16" s="76">
        <f>分析係数表!G19</f>
        <v>5.8098591549295774E-2</v>
      </c>
      <c r="K16" s="78">
        <f t="shared" si="3"/>
        <v>8.6954537729329713E-5</v>
      </c>
      <c r="L16" s="79"/>
      <c r="M16" s="80"/>
      <c r="N16" s="81">
        <f>分析係数表!H19</f>
        <v>-1.1767013139831339E-4</v>
      </c>
      <c r="O16" s="82">
        <f t="shared" si="4"/>
        <v>-1.5914491430028134E-3</v>
      </c>
      <c r="P16" s="76">
        <f>分析係数表!C19</f>
        <v>3.1628366691376364E-2</v>
      </c>
      <c r="Q16" s="82">
        <f t="shared" si="5"/>
        <v>-5.033493706556964E-5</v>
      </c>
      <c r="R16" s="83">
        <v>1.2880153527944832E-4</v>
      </c>
      <c r="S16" s="84">
        <f t="shared" si="6"/>
        <v>1.6254735786206387E-3</v>
      </c>
      <c r="T16" s="85">
        <f>分析係数表!F19</f>
        <v>0.23943661971830985</v>
      </c>
      <c r="U16" s="86">
        <f t="shared" si="7"/>
        <v>3.8919789910635012E-4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投入係数表!E17</f>
        <v>0</v>
      </c>
      <c r="E17" s="77">
        <f t="shared" si="0"/>
        <v>0</v>
      </c>
      <c r="F17" s="76">
        <f>分析係数表!C20</f>
        <v>9.0136054421768752E-2</v>
      </c>
      <c r="G17" s="77">
        <f t="shared" si="1"/>
        <v>0</v>
      </c>
      <c r="H17" s="77">
        <v>2.3183391281251216E-3</v>
      </c>
      <c r="I17" s="77">
        <f t="shared" si="2"/>
        <v>2.3183391281251216E-3</v>
      </c>
      <c r="J17" s="76">
        <f>分析係数表!G20</f>
        <v>0.10038610038610038</v>
      </c>
      <c r="K17" s="78">
        <f t="shared" si="3"/>
        <v>2.3272902444499289E-4</v>
      </c>
      <c r="L17" s="79"/>
      <c r="M17" s="80"/>
      <c r="N17" s="81">
        <f>分析係数表!H20</f>
        <v>5.6033395903958764E-4</v>
      </c>
      <c r="O17" s="82">
        <f t="shared" si="4"/>
        <v>7.5783292523943502E-3</v>
      </c>
      <c r="P17" s="76">
        <f>分析係数表!C20</f>
        <v>9.0136054421768752E-2</v>
      </c>
      <c r="Q17" s="82">
        <f t="shared" si="5"/>
        <v>6.8308069791989925E-4</v>
      </c>
      <c r="R17" s="83">
        <v>1.3216677504719037E-3</v>
      </c>
      <c r="S17" s="84">
        <f t="shared" si="6"/>
        <v>3.6400068785970253E-3</v>
      </c>
      <c r="T17" s="85">
        <f>分析係数表!F20</f>
        <v>0.22393822393822393</v>
      </c>
      <c r="U17" s="86">
        <f t="shared" si="7"/>
        <v>8.1513667551593621E-4</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投入係数表!E18</f>
        <v>1.8633540372670807E-3</v>
      </c>
      <c r="E18" s="77">
        <f t="shared" si="0"/>
        <v>0.18633540372670807</v>
      </c>
      <c r="F18" s="76">
        <f>分析係数表!C21</f>
        <v>0.16689993002099368</v>
      </c>
      <c r="G18" s="77">
        <f t="shared" si="1"/>
        <v>3.1099365842421182E-2</v>
      </c>
      <c r="H18" s="77">
        <v>3.8997877698646585E-2</v>
      </c>
      <c r="I18" s="77">
        <f t="shared" si="2"/>
        <v>3.8997877698646585E-2</v>
      </c>
      <c r="J18" s="76">
        <f>分析係数表!G21</f>
        <v>0.28496229904680609</v>
      </c>
      <c r="K18" s="78">
        <f t="shared" si="3"/>
        <v>1.1112924886952499E-2</v>
      </c>
      <c r="L18" s="79"/>
      <c r="M18" s="80"/>
      <c r="N18" s="81">
        <f>分析係数表!H21</f>
        <v>9.3015437200571539E-4</v>
      </c>
      <c r="O18" s="82">
        <f t="shared" si="4"/>
        <v>1.2580026558974621E-2</v>
      </c>
      <c r="P18" s="76">
        <f>分析係数表!C21</f>
        <v>0.16689993002099368</v>
      </c>
      <c r="Q18" s="82">
        <f t="shared" si="5"/>
        <v>2.0996055523551061E-3</v>
      </c>
      <c r="R18" s="83">
        <v>4.5933386218289509E-3</v>
      </c>
      <c r="S18" s="84">
        <f t="shared" si="6"/>
        <v>4.3591216320475537E-2</v>
      </c>
      <c r="T18" s="85">
        <f>分析係数表!F21</f>
        <v>0.42580736946934128</v>
      </c>
      <c r="U18" s="86">
        <f t="shared" si="7"/>
        <v>1.8561461153390708E-2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投入係数表!E19</f>
        <v>0</v>
      </c>
      <c r="E19" s="77">
        <f t="shared" si="0"/>
        <v>0</v>
      </c>
      <c r="F19" s="76">
        <f>分析係数表!C22</f>
        <v>5.390334572490707E-2</v>
      </c>
      <c r="G19" s="77">
        <f t="shared" si="1"/>
        <v>0</v>
      </c>
      <c r="H19" s="77">
        <v>7.6166133981536916E-4</v>
      </c>
      <c r="I19" s="77">
        <f t="shared" si="2"/>
        <v>7.6166133981536916E-4</v>
      </c>
      <c r="J19" s="76">
        <f>分析係数表!G22</f>
        <v>0.19475277497477295</v>
      </c>
      <c r="K19" s="78">
        <f t="shared" si="3"/>
        <v>1.4833565952004666E-4</v>
      </c>
      <c r="L19" s="79"/>
      <c r="M19" s="80"/>
      <c r="N19" s="81">
        <f>分析係数表!H22</f>
        <v>4.4826716723167009E-5</v>
      </c>
      <c r="O19" s="82">
        <f t="shared" si="4"/>
        <v>6.0626634019154805E-4</v>
      </c>
      <c r="P19" s="76">
        <f>分析係数表!C22</f>
        <v>5.390334572490707E-2</v>
      </c>
      <c r="Q19" s="82">
        <f t="shared" si="5"/>
        <v>3.2679784136719135E-5</v>
      </c>
      <c r="R19" s="83">
        <v>3.5413617812909048E-4</v>
      </c>
      <c r="S19" s="84">
        <f t="shared" si="6"/>
        <v>1.1157975179444596E-3</v>
      </c>
      <c r="T19" s="85">
        <f>分析係数表!F22</f>
        <v>0.41305079044735959</v>
      </c>
      <c r="U19" s="86">
        <f t="shared" si="7"/>
        <v>4.6088104676616094E-4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3.7891646261971747E-4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投入係数表!E21</f>
        <v>0</v>
      </c>
      <c r="E21" s="77">
        <f t="shared" si="0"/>
        <v>0</v>
      </c>
      <c r="F21" s="76">
        <f>分析係数表!C24</f>
        <v>5.4415700267618217E-2</v>
      </c>
      <c r="G21" s="77">
        <f t="shared" si="1"/>
        <v>0</v>
      </c>
      <c r="H21" s="77">
        <v>4.5113095647889196E-4</v>
      </c>
      <c r="I21" s="77">
        <f t="shared" si="2"/>
        <v>4.5113095647889196E-4</v>
      </c>
      <c r="J21" s="76">
        <f>分析係数表!G24</f>
        <v>0.2097560975609756</v>
      </c>
      <c r="K21" s="78">
        <f t="shared" si="3"/>
        <v>9.4627468919962702E-5</v>
      </c>
      <c r="L21" s="79"/>
      <c r="M21" s="80"/>
      <c r="N21" s="81">
        <f>分析係数表!H24</f>
        <v>3.5301039419494021E-4</v>
      </c>
      <c r="O21" s="82">
        <f t="shared" si="4"/>
        <v>4.7743474290084407E-3</v>
      </c>
      <c r="P21" s="76">
        <f>分析係数表!C24</f>
        <v>5.4415700267618217E-2</v>
      </c>
      <c r="Q21" s="82">
        <f t="shared" si="5"/>
        <v>2.5979945867039698E-4</v>
      </c>
      <c r="R21" s="83">
        <v>8.4275366555986288E-4</v>
      </c>
      <c r="S21" s="84">
        <f t="shared" si="6"/>
        <v>1.2938846220387548E-3</v>
      </c>
      <c r="T21" s="85">
        <f>分析係数表!F24</f>
        <v>0.39512195121951221</v>
      </c>
      <c r="U21" s="86">
        <f t="shared" si="7"/>
        <v>5.112422165128739E-4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投入係数表!E22</f>
        <v>0</v>
      </c>
      <c r="E22" s="77">
        <f t="shared" si="0"/>
        <v>0</v>
      </c>
      <c r="F22" s="76">
        <f>分析係数表!C25</f>
        <v>0.20008027292795505</v>
      </c>
      <c r="G22" s="77">
        <f t="shared" si="1"/>
        <v>0</v>
      </c>
      <c r="H22" s="77">
        <v>1.0708855583665418E-2</v>
      </c>
      <c r="I22" s="77">
        <f t="shared" si="2"/>
        <v>1.0708855583665418E-2</v>
      </c>
      <c r="J22" s="76">
        <f>分析係数表!G25</f>
        <v>0.19693654266958424</v>
      </c>
      <c r="K22" s="78">
        <f t="shared" si="3"/>
        <v>2.1089649945949399E-3</v>
      </c>
      <c r="L22" s="79"/>
      <c r="M22" s="80"/>
      <c r="N22" s="81">
        <f>分析係数表!H25</f>
        <v>5.2111058190681644E-4</v>
      </c>
      <c r="O22" s="82">
        <f t="shared" si="4"/>
        <v>7.0478462047267451E-3</v>
      </c>
      <c r="P22" s="76">
        <f>分析係数表!C25</f>
        <v>0.20008027292795505</v>
      </c>
      <c r="Q22" s="82">
        <f t="shared" si="5"/>
        <v>1.4101349921959794E-3</v>
      </c>
      <c r="R22" s="83">
        <v>6.3963365129285337E-3</v>
      </c>
      <c r="S22" s="84">
        <f t="shared" si="6"/>
        <v>1.7105192096593953E-2</v>
      </c>
      <c r="T22" s="85">
        <f>分析係数表!F25</f>
        <v>0.35081275398562051</v>
      </c>
      <c r="U22" s="86">
        <f t="shared" si="7"/>
        <v>6.0007195468591949E-3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投入係数表!E23</f>
        <v>1.8633540372670807E-3</v>
      </c>
      <c r="E23" s="77">
        <f t="shared" si="0"/>
        <v>0.18633540372670807</v>
      </c>
      <c r="F23" s="76">
        <f>分析係数表!C26</f>
        <v>0.134685598377282</v>
      </c>
      <c r="G23" s="77">
        <f t="shared" si="1"/>
        <v>2.5096695349804098E-2</v>
      </c>
      <c r="H23" s="77">
        <v>3.0429638771027726E-2</v>
      </c>
      <c r="I23" s="77">
        <f t="shared" si="2"/>
        <v>3.0429638771027726E-2</v>
      </c>
      <c r="J23" s="76">
        <f>分析係数表!G26</f>
        <v>0.19653333333333334</v>
      </c>
      <c r="K23" s="78">
        <f t="shared" si="3"/>
        <v>5.9804383397993157E-3</v>
      </c>
      <c r="L23" s="79"/>
      <c r="M23" s="80"/>
      <c r="N23" s="81">
        <f>分析係数表!H26</f>
        <v>1.0932115540862354E-2</v>
      </c>
      <c r="O23" s="82">
        <f t="shared" si="4"/>
        <v>0.14785320371421376</v>
      </c>
      <c r="P23" s="76">
        <f>分析係数表!C26</f>
        <v>0.134685598377282</v>
      </c>
      <c r="Q23" s="82">
        <f t="shared" si="5"/>
        <v>1.9913697214247055E-2</v>
      </c>
      <c r="R23" s="83">
        <v>2.1130841479455223E-2</v>
      </c>
      <c r="S23" s="84">
        <f t="shared" si="6"/>
        <v>5.1560480250482946E-2</v>
      </c>
      <c r="T23" s="85">
        <f>分析係数表!F26</f>
        <v>0.3352</v>
      </c>
      <c r="U23" s="86">
        <f t="shared" si="7"/>
        <v>1.7283072979961882E-2</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投入係数表!E24</f>
        <v>0</v>
      </c>
      <c r="E24" s="77">
        <f t="shared" si="0"/>
        <v>0</v>
      </c>
      <c r="F24" s="76">
        <f>分析係数表!C27</f>
        <v>0.20855231724796941</v>
      </c>
      <c r="G24" s="77">
        <f t="shared" si="1"/>
        <v>0</v>
      </c>
      <c r="H24" s="77">
        <v>1.2985465597689127E-3</v>
      </c>
      <c r="I24" s="77">
        <f t="shared" si="2"/>
        <v>1.2985465597689127E-3</v>
      </c>
      <c r="J24" s="76">
        <f>分析係数表!G27</f>
        <v>0.17064698219713417</v>
      </c>
      <c r="K24" s="78">
        <f t="shared" si="3"/>
        <v>2.2159305166703547E-4</v>
      </c>
      <c r="L24" s="79"/>
      <c r="M24" s="80"/>
      <c r="N24" s="81">
        <f>分析係数表!H27</f>
        <v>1.1100215728574231E-2</v>
      </c>
      <c r="O24" s="82">
        <f t="shared" si="4"/>
        <v>0.15012670248993207</v>
      </c>
      <c r="P24" s="76">
        <f>分析係数表!C27</f>
        <v>0.20855231724796941</v>
      </c>
      <c r="Q24" s="82">
        <f t="shared" si="5"/>
        <v>3.1309271685071832E-2</v>
      </c>
      <c r="R24" s="83">
        <v>3.1829689935518213E-2</v>
      </c>
      <c r="S24" s="84">
        <f t="shared" si="6"/>
        <v>3.3128236495287122E-2</v>
      </c>
      <c r="T24" s="85">
        <f>分析係数表!F27</f>
        <v>0.32175423360833694</v>
      </c>
      <c r="U24" s="86">
        <f t="shared" si="7"/>
        <v>1.0659150344336846E-2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投入係数表!E25</f>
        <v>4.9068322981366458E-2</v>
      </c>
      <c r="E25" s="77">
        <f t="shared" si="0"/>
        <v>4.9068322981366457</v>
      </c>
      <c r="F25" s="76">
        <f>分析係数表!C28</f>
        <v>0.10397098484143963</v>
      </c>
      <c r="G25" s="77">
        <f t="shared" si="1"/>
        <v>0.5101681864890516</v>
      </c>
      <c r="H25" s="77">
        <v>0.56701696590150386</v>
      </c>
      <c r="I25" s="77">
        <f t="shared" si="2"/>
        <v>0.56701696590150386</v>
      </c>
      <c r="J25" s="76">
        <f>分析係数表!G28</f>
        <v>0.12478854912166558</v>
      </c>
      <c r="K25" s="78">
        <f t="shared" si="3"/>
        <v>7.0757224502217594E-2</v>
      </c>
      <c r="L25" s="79"/>
      <c r="M25" s="80"/>
      <c r="N25" s="81">
        <f>分析係数表!H28</f>
        <v>2.0592272994704845E-2</v>
      </c>
      <c r="O25" s="82">
        <f t="shared" si="4"/>
        <v>0.27850360002549235</v>
      </c>
      <c r="P25" s="76">
        <f>分析係数表!C28</f>
        <v>0.10397098484143963</v>
      </c>
      <c r="Q25" s="82">
        <f t="shared" si="5"/>
        <v>2.895629357653683E-2</v>
      </c>
      <c r="R25" s="83">
        <v>3.3391513156853354E-2</v>
      </c>
      <c r="S25" s="84">
        <f t="shared" si="6"/>
        <v>0.60040847905835726</v>
      </c>
      <c r="T25" s="85">
        <f>分析係数表!F28</f>
        <v>0.21353285621340273</v>
      </c>
      <c r="U25" s="86">
        <f t="shared" si="7"/>
        <v>0.12820693742807604</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投入係数表!E26</f>
        <v>8.0745341614906832E-3</v>
      </c>
      <c r="E26" s="77">
        <f t="shared" si="0"/>
        <v>0.80745341614906829</v>
      </c>
      <c r="F26" s="76">
        <f>分析係数表!C29</f>
        <v>0.1743148003132341</v>
      </c>
      <c r="G26" s="77">
        <f t="shared" si="1"/>
        <v>0.14075108099826356</v>
      </c>
      <c r="H26" s="77">
        <v>0.1681023523377469</v>
      </c>
      <c r="I26" s="77">
        <f t="shared" si="2"/>
        <v>0.1681023523377469</v>
      </c>
      <c r="J26" s="76">
        <f>分析係数表!G29</f>
        <v>0.23934053439454236</v>
      </c>
      <c r="K26" s="78">
        <f t="shared" si="3"/>
        <v>4.0233706841495992E-2</v>
      </c>
      <c r="L26" s="79"/>
      <c r="M26" s="80"/>
      <c r="N26" s="81">
        <f>分析係数表!H29</f>
        <v>9.9683411313142636E-3</v>
      </c>
      <c r="O26" s="82">
        <f t="shared" si="4"/>
        <v>0.13481847740009548</v>
      </c>
      <c r="P26" s="76">
        <f>分析係数表!C29</f>
        <v>0.1743148003132341</v>
      </c>
      <c r="Q26" s="82">
        <f t="shared" si="5"/>
        <v>2.3500855966531908E-2</v>
      </c>
      <c r="R26" s="83">
        <v>3.360542268819304E-2</v>
      </c>
      <c r="S26" s="84">
        <f t="shared" si="6"/>
        <v>0.20170777502593995</v>
      </c>
      <c r="T26" s="85">
        <f>分析係数表!F29</f>
        <v>0.40112076666937385</v>
      </c>
      <c r="U26" s="86">
        <f t="shared" si="7"/>
        <v>8.0909177361578613E-2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投入係数表!E27</f>
        <v>6.2111801242236027E-4</v>
      </c>
      <c r="E27" s="77">
        <f t="shared" si="0"/>
        <v>6.2111801242236024E-2</v>
      </c>
      <c r="F27" s="76">
        <f>分析係数表!C30</f>
        <v>1</v>
      </c>
      <c r="G27" s="77">
        <f t="shared" si="1"/>
        <v>6.2111801242236024E-2</v>
      </c>
      <c r="H27" s="77">
        <v>9.8495404247258528E-2</v>
      </c>
      <c r="I27" s="77">
        <f t="shared" si="2"/>
        <v>9.8495404247258528E-2</v>
      </c>
      <c r="J27" s="76">
        <f>分析係数表!G30</f>
        <v>0.34450555746533745</v>
      </c>
      <c r="K27" s="78">
        <f t="shared" si="3"/>
        <v>3.3932214147975565E-2</v>
      </c>
      <c r="L27" s="79"/>
      <c r="M27" s="80"/>
      <c r="N27" s="81">
        <f>分析係数表!H30</f>
        <v>0</v>
      </c>
      <c r="O27" s="82">
        <f t="shared" si="4"/>
        <v>0</v>
      </c>
      <c r="P27" s="76">
        <f>分析係数表!C30</f>
        <v>1</v>
      </c>
      <c r="Q27" s="82">
        <f t="shared" si="5"/>
        <v>0</v>
      </c>
      <c r="R27" s="83">
        <v>3.9446793989948166E-2</v>
      </c>
      <c r="S27" s="84">
        <f t="shared" si="6"/>
        <v>0.13794219823720669</v>
      </c>
      <c r="T27" s="85">
        <f>分析係数表!F30</f>
        <v>0.44067262518620376</v>
      </c>
      <c r="U27" s="86">
        <f t="shared" si="7"/>
        <v>6.0787350621145597E-2</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投入係数表!E28</f>
        <v>7.4534161490683228E-3</v>
      </c>
      <c r="E28" s="77">
        <f t="shared" si="0"/>
        <v>0.74534161490683226</v>
      </c>
      <c r="F28" s="76">
        <f>分析係数表!C31</f>
        <v>0.25008451656524677</v>
      </c>
      <c r="G28" s="77">
        <f t="shared" si="1"/>
        <v>0.18639839743993547</v>
      </c>
      <c r="H28" s="77">
        <v>0.23610114178754002</v>
      </c>
      <c r="I28" s="77">
        <f t="shared" si="2"/>
        <v>0.23610114178754002</v>
      </c>
      <c r="J28" s="76">
        <f>分析係数表!G31</f>
        <v>7.0035460992907805E-2</v>
      </c>
      <c r="K28" s="78">
        <f t="shared" si="3"/>
        <v>1.6535452306042253E-2</v>
      </c>
      <c r="L28" s="79"/>
      <c r="M28" s="80"/>
      <c r="N28" s="81">
        <f>分析係数表!H31</f>
        <v>2.3007312358165468E-2</v>
      </c>
      <c r="O28" s="82">
        <f t="shared" si="4"/>
        <v>0.311166199103312</v>
      </c>
      <c r="P28" s="76">
        <f>分析係数表!C31</f>
        <v>0.25008451656524677</v>
      </c>
      <c r="Q28" s="82">
        <f t="shared" si="5"/>
        <v>7.7817848474197107E-2</v>
      </c>
      <c r="R28" s="83">
        <v>0.1050650223989692</v>
      </c>
      <c r="S28" s="84">
        <f t="shared" si="6"/>
        <v>0.34116616418650925</v>
      </c>
      <c r="T28" s="85">
        <f>分析係数表!F31</f>
        <v>0.24143026004728133</v>
      </c>
      <c r="U28" s="86">
        <f t="shared" si="7"/>
        <v>8.23678357388824E-2</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投入係数表!E29</f>
        <v>0</v>
      </c>
      <c r="E29" s="77">
        <f t="shared" si="0"/>
        <v>0</v>
      </c>
      <c r="F29" s="76">
        <f>分析係数表!C32</f>
        <v>0.62913385826771662</v>
      </c>
      <c r="G29" s="77">
        <f t="shared" si="1"/>
        <v>0</v>
      </c>
      <c r="H29" s="77">
        <v>1.1745917386554757E-2</v>
      </c>
      <c r="I29" s="77">
        <f t="shared" si="2"/>
        <v>1.1745917386554757E-2</v>
      </c>
      <c r="J29" s="76">
        <f>分析係数表!G32</f>
        <v>0.14045991298943444</v>
      </c>
      <c r="K29" s="78">
        <f t="shared" si="3"/>
        <v>1.6498305340965664E-3</v>
      </c>
      <c r="L29" s="79"/>
      <c r="M29" s="80"/>
      <c r="N29" s="81">
        <f>分析係数表!H32</f>
        <v>6.5503039811727788E-3</v>
      </c>
      <c r="O29" s="82">
        <f t="shared" si="4"/>
        <v>8.8590668960489949E-2</v>
      </c>
      <c r="P29" s="76">
        <f>分析係数表!C32</f>
        <v>0.62913385826771662</v>
      </c>
      <c r="Q29" s="82">
        <f t="shared" si="5"/>
        <v>5.5735389369631086E-2</v>
      </c>
      <c r="R29" s="83">
        <v>7.2911467660421336E-2</v>
      </c>
      <c r="S29" s="84">
        <f t="shared" si="6"/>
        <v>8.4657385046976091E-2</v>
      </c>
      <c r="T29" s="85">
        <f>分析係数表!F32</f>
        <v>0.48353014294592916</v>
      </c>
      <c r="U29" s="86">
        <f t="shared" si="7"/>
        <v>4.0934397493192914E-2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投入係数表!E30</f>
        <v>0</v>
      </c>
      <c r="E30" s="77">
        <f t="shared" si="0"/>
        <v>0</v>
      </c>
      <c r="F30" s="76">
        <f>分析係数表!C33</f>
        <v>0.63745757482258569</v>
      </c>
      <c r="G30" s="77">
        <f t="shared" si="1"/>
        <v>0</v>
      </c>
      <c r="H30" s="77">
        <v>1.6216985996639847E-2</v>
      </c>
      <c r="I30" s="77">
        <f t="shared" si="2"/>
        <v>1.6216985996639847E-2</v>
      </c>
      <c r="J30" s="76">
        <f>分析係数表!G33</f>
        <v>0.50772946859903378</v>
      </c>
      <c r="K30" s="78">
        <f t="shared" si="3"/>
        <v>8.2338416823519219E-3</v>
      </c>
      <c r="L30" s="79"/>
      <c r="M30" s="80"/>
      <c r="N30" s="81">
        <f>分析係数表!H33</f>
        <v>9.749810887288824E-4</v>
      </c>
      <c r="O30" s="82">
        <f t="shared" si="4"/>
        <v>1.3186292899166169E-2</v>
      </c>
      <c r="P30" s="76">
        <f>分析係数表!C33</f>
        <v>0.63745757482258569</v>
      </c>
      <c r="Q30" s="82">
        <f t="shared" si="5"/>
        <v>8.4057022924027489E-3</v>
      </c>
      <c r="R30" s="83">
        <v>3.3552837844205929E-2</v>
      </c>
      <c r="S30" s="84">
        <f t="shared" si="6"/>
        <v>4.9769823840845773E-2</v>
      </c>
      <c r="T30" s="85">
        <f>分析係数表!F33</f>
        <v>0.6463768115942029</v>
      </c>
      <c r="U30" s="86">
        <f t="shared" si="7"/>
        <v>3.2170060047851036E-2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投入係数表!E31</f>
        <v>6.273291925465839E-2</v>
      </c>
      <c r="E31" s="77">
        <f t="shared" si="0"/>
        <v>6.2732919254658386</v>
      </c>
      <c r="F31" s="76">
        <f>分析係数表!C34</f>
        <v>0.37050679800509079</v>
      </c>
      <c r="G31" s="77">
        <f t="shared" si="1"/>
        <v>2.3242973042555386</v>
      </c>
      <c r="H31" s="77">
        <v>2.538545974038696</v>
      </c>
      <c r="I31" s="77">
        <f t="shared" si="2"/>
        <v>2.538545974038696</v>
      </c>
      <c r="J31" s="76">
        <f>分析係数表!G34</f>
        <v>0.42483593457785029</v>
      </c>
      <c r="K31" s="78">
        <f t="shared" si="3"/>
        <v>1.0784655513495687</v>
      </c>
      <c r="L31" s="79"/>
      <c r="M31" s="80"/>
      <c r="N31" s="81">
        <f>分析係数表!H34</f>
        <v>0.16269856834673466</v>
      </c>
      <c r="O31" s="82">
        <f t="shared" si="4"/>
        <v>2.2004436817252233</v>
      </c>
      <c r="P31" s="76">
        <f>分析係数表!C34</f>
        <v>0.37050679800509079</v>
      </c>
      <c r="Q31" s="82">
        <f t="shared" si="5"/>
        <v>0.81527934270654556</v>
      </c>
      <c r="R31" s="83">
        <v>0.88547325191940407</v>
      </c>
      <c r="S31" s="84">
        <f t="shared" si="6"/>
        <v>3.4240192259581002</v>
      </c>
      <c r="T31" s="85">
        <f>分析係数表!F34</f>
        <v>0.70009180863001119</v>
      </c>
      <c r="U31" s="86">
        <f t="shared" si="7"/>
        <v>2.3971278126849374</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投入係数表!E32</f>
        <v>8.6956521739130436E-3</v>
      </c>
      <c r="E32" s="77">
        <f t="shared" si="0"/>
        <v>0.86956521739130432</v>
      </c>
      <c r="F32" s="76">
        <f>分析係数表!C35</f>
        <v>0.91764041772509175</v>
      </c>
      <c r="G32" s="77">
        <f t="shared" si="1"/>
        <v>0.79794818932616673</v>
      </c>
      <c r="H32" s="77">
        <v>0.9920743835624185</v>
      </c>
      <c r="I32" s="77">
        <f t="shared" si="2"/>
        <v>0.9920743835624185</v>
      </c>
      <c r="J32" s="76">
        <f>分析係数表!G35</f>
        <v>0.31368591037545418</v>
      </c>
      <c r="K32" s="78">
        <f t="shared" si="3"/>
        <v>0.31119975616794476</v>
      </c>
      <c r="L32" s="79"/>
      <c r="M32" s="80"/>
      <c r="N32" s="81">
        <f>分析係数表!H35</f>
        <v>6.1244501723026923E-2</v>
      </c>
      <c r="O32" s="82">
        <f t="shared" si="4"/>
        <v>0.82831138728670239</v>
      </c>
      <c r="P32" s="76">
        <f>分析係数表!C35</f>
        <v>0.91764041772509175</v>
      </c>
      <c r="Q32" s="82">
        <f t="shared" si="5"/>
        <v>0.76009200743621985</v>
      </c>
      <c r="R32" s="83">
        <v>0.99352953829231316</v>
      </c>
      <c r="S32" s="84">
        <f t="shared" si="6"/>
        <v>1.9856039218547317</v>
      </c>
      <c r="T32" s="85">
        <f>分析係数表!F35</f>
        <v>0.64438548935924789</v>
      </c>
      <c r="U32" s="86">
        <f t="shared" si="7"/>
        <v>1.2794943548580031</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投入係数表!E33</f>
        <v>6.2111801242236027E-4</v>
      </c>
      <c r="E33" s="77">
        <f t="shared" si="0"/>
        <v>6.2111801242236024E-2</v>
      </c>
      <c r="F33" s="76">
        <f>分析係数表!C36</f>
        <v>0.797599795727296</v>
      </c>
      <c r="G33" s="77">
        <f t="shared" si="1"/>
        <v>4.954035998306186E-2</v>
      </c>
      <c r="H33" s="77">
        <v>0.14508820489832694</v>
      </c>
      <c r="I33" s="77">
        <f t="shared" si="2"/>
        <v>0.14508820489832694</v>
      </c>
      <c r="J33" s="76">
        <f>分析係数表!G36</f>
        <v>2.1812378081220076E-2</v>
      </c>
      <c r="K33" s="78">
        <f t="shared" si="3"/>
        <v>3.1647187803678337E-3</v>
      </c>
      <c r="L33" s="79"/>
      <c r="M33" s="80"/>
      <c r="N33" s="81">
        <f>分析係数表!H36</f>
        <v>0.17613537668450396</v>
      </c>
      <c r="O33" s="82">
        <f t="shared" si="4"/>
        <v>2.3821720171976399</v>
      </c>
      <c r="P33" s="76">
        <f>分析係数表!C36</f>
        <v>0.797599795727296</v>
      </c>
      <c r="Q33" s="82">
        <f t="shared" si="5"/>
        <v>1.9000199143041183</v>
      </c>
      <c r="R33" s="83">
        <v>1.9811882165948098</v>
      </c>
      <c r="S33" s="84">
        <f t="shared" si="6"/>
        <v>2.1262764214931367</v>
      </c>
      <c r="T33" s="85">
        <f>分析係数表!F36</f>
        <v>0.87948217769107995</v>
      </c>
      <c r="U33" s="86">
        <f t="shared" si="7"/>
        <v>1.8700222175479804</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投入係数表!E34</f>
        <v>1.9875776397515529E-2</v>
      </c>
      <c r="E34" s="77">
        <f t="shared" si="0"/>
        <v>1.9875776397515528</v>
      </c>
      <c r="F34" s="76">
        <f>分析係数表!C37</f>
        <v>0.41107468497080213</v>
      </c>
      <c r="G34" s="77">
        <f t="shared" si="1"/>
        <v>0.81704285211588001</v>
      </c>
      <c r="H34" s="77">
        <v>0.95969124204595257</v>
      </c>
      <c r="I34" s="77">
        <f t="shared" si="2"/>
        <v>0.95969124204595257</v>
      </c>
      <c r="J34" s="76">
        <f>分析係数表!G37</f>
        <v>0.35489014883061659</v>
      </c>
      <c r="K34" s="78">
        <f t="shared" si="3"/>
        <v>0.3405849677211274</v>
      </c>
      <c r="L34" s="79"/>
      <c r="M34" s="80"/>
      <c r="N34" s="81">
        <f>分析係数表!H37</f>
        <v>4.9102064830639058E-2</v>
      </c>
      <c r="O34" s="82">
        <f t="shared" si="4"/>
        <v>0.66408899238731689</v>
      </c>
      <c r="P34" s="76">
        <f>分析係数表!C37</f>
        <v>0.41107468497080213</v>
      </c>
      <c r="Q34" s="82">
        <f t="shared" si="5"/>
        <v>0.2729901733381937</v>
      </c>
      <c r="R34" s="83">
        <v>0.33593330152259904</v>
      </c>
      <c r="S34" s="84">
        <f t="shared" si="6"/>
        <v>1.2956245435685516</v>
      </c>
      <c r="T34" s="85">
        <f>分析係数表!F37</f>
        <v>0.67103708953460905</v>
      </c>
      <c r="U34" s="86">
        <f t="shared" si="7"/>
        <v>0.86941212284584712</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投入係数表!E35</f>
        <v>4.9689440993788822E-3</v>
      </c>
      <c r="E35" s="77">
        <f t="shared" si="0"/>
        <v>0.49689440993788819</v>
      </c>
      <c r="F35" s="76">
        <f>分析係数表!C38</f>
        <v>8.5657149205643823E-2</v>
      </c>
      <c r="G35" s="77">
        <f t="shared" si="1"/>
        <v>4.2562558611500038E-2</v>
      </c>
      <c r="H35" s="77">
        <v>6.9293398601316294E-2</v>
      </c>
      <c r="I35" s="77">
        <f t="shared" si="2"/>
        <v>6.9293398601316294E-2</v>
      </c>
      <c r="J35" s="76">
        <f>分析係数表!G38</f>
        <v>0.23768844221105528</v>
      </c>
      <c r="K35" s="78">
        <f t="shared" si="3"/>
        <v>1.6470239969056586E-2</v>
      </c>
      <c r="L35" s="79"/>
      <c r="M35" s="80"/>
      <c r="N35" s="81">
        <f>分析係数表!H38</f>
        <v>4.3280194996217748E-2</v>
      </c>
      <c r="O35" s="82">
        <f t="shared" si="4"/>
        <v>0.58535015145493963</v>
      </c>
      <c r="P35" s="76">
        <f>分析係数表!C38</f>
        <v>8.5657149205643823E-2</v>
      </c>
      <c r="Q35" s="82">
        <f t="shared" si="5"/>
        <v>5.0139425260721973E-2</v>
      </c>
      <c r="R35" s="83">
        <v>6.635191641695308E-2</v>
      </c>
      <c r="S35" s="84">
        <f t="shared" si="6"/>
        <v>0.13564531501826937</v>
      </c>
      <c r="T35" s="85">
        <f>分析係数表!F38</f>
        <v>0.42412060301507537</v>
      </c>
      <c r="U35" s="86">
        <f t="shared" si="7"/>
        <v>5.7529972801718267E-2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投入係数表!E36</f>
        <v>0</v>
      </c>
      <c r="E36" s="77">
        <f t="shared" si="0"/>
        <v>0</v>
      </c>
      <c r="F36" s="76">
        <f>分析係数表!C39</f>
        <v>1</v>
      </c>
      <c r="G36" s="77">
        <f t="shared" si="1"/>
        <v>0</v>
      </c>
      <c r="H36" s="77">
        <v>1.9839274406022855E-2</v>
      </c>
      <c r="I36" s="77">
        <f t="shared" si="2"/>
        <v>1.9839274406022855E-2</v>
      </c>
      <c r="J36" s="76">
        <f>分析係数表!G39</f>
        <v>0.35357454228421969</v>
      </c>
      <c r="K36" s="78">
        <f t="shared" si="3"/>
        <v>7.0146623673605652E-3</v>
      </c>
      <c r="L36" s="79"/>
      <c r="M36" s="80"/>
      <c r="N36" s="81">
        <f>分析係数表!H39</f>
        <v>3.8775109965539459E-3</v>
      </c>
      <c r="O36" s="82">
        <f t="shared" si="4"/>
        <v>5.2442038426568902E-2</v>
      </c>
      <c r="P36" s="76">
        <f>分析係数表!C39</f>
        <v>1</v>
      </c>
      <c r="Q36" s="82">
        <f t="shared" si="5"/>
        <v>5.2442038426568902E-2</v>
      </c>
      <c r="R36" s="83">
        <v>5.8618494397737801E-2</v>
      </c>
      <c r="S36" s="84">
        <f t="shared" si="6"/>
        <v>7.8457768803760652E-2</v>
      </c>
      <c r="T36" s="85">
        <f>分析係数表!F39</f>
        <v>0.70431560592850917</v>
      </c>
      <c r="U36" s="86">
        <f t="shared" si="7"/>
        <v>5.5259030974819566E-2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投入係数表!E37</f>
        <v>0</v>
      </c>
      <c r="E37" s="77">
        <f t="shared" si="0"/>
        <v>0</v>
      </c>
      <c r="F37" s="76">
        <f>分析係数表!C40</f>
        <v>0.65826444414328944</v>
      </c>
      <c r="G37" s="77">
        <f t="shared" si="1"/>
        <v>0</v>
      </c>
      <c r="H37" s="77">
        <v>3.1192887790980057E-3</v>
      </c>
      <c r="I37" s="77">
        <f t="shared" si="2"/>
        <v>3.1192887790980057E-3</v>
      </c>
      <c r="J37" s="76">
        <f>分析係数表!G40</f>
        <v>0.50866941886313111</v>
      </c>
      <c r="K37" s="78">
        <f t="shared" si="3"/>
        <v>1.5866868105300683E-3</v>
      </c>
      <c r="L37" s="79"/>
      <c r="M37" s="80"/>
      <c r="N37" s="81">
        <f>分析係数表!H40</f>
        <v>2.9977866808617935E-2</v>
      </c>
      <c r="O37" s="82">
        <f t="shared" si="4"/>
        <v>0.40544061500309769</v>
      </c>
      <c r="P37" s="76">
        <f>分析係数表!C40</f>
        <v>0.65826444414328944</v>
      </c>
      <c r="Q37" s="82">
        <f t="shared" si="5"/>
        <v>0.2668871410681275</v>
      </c>
      <c r="R37" s="83">
        <v>0.26832662411705882</v>
      </c>
      <c r="S37" s="84">
        <f t="shared" si="6"/>
        <v>0.27144591289615683</v>
      </c>
      <c r="T37" s="85">
        <f>分析係数表!F40</f>
        <v>0.70612892981899011</v>
      </c>
      <c r="U37" s="86">
        <f t="shared" si="7"/>
        <v>0.19167581197710204</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投入係数表!E38</f>
        <v>0</v>
      </c>
      <c r="E38" s="77">
        <f t="shared" si="0"/>
        <v>0</v>
      </c>
      <c r="F38" s="76">
        <f>分析係数表!C41</f>
        <v>0.70759650636187188</v>
      </c>
      <c r="G38" s="77">
        <f t="shared" si="1"/>
        <v>0</v>
      </c>
      <c r="H38" s="77">
        <v>4.752938668115757E-4</v>
      </c>
      <c r="I38" s="77">
        <f t="shared" si="2"/>
        <v>4.752938668115757E-4</v>
      </c>
      <c r="J38" s="76">
        <f>分析係数表!G41</f>
        <v>0.45936542752335213</v>
      </c>
      <c r="K38" s="78">
        <f t="shared" si="3"/>
        <v>2.1833357032712667E-4</v>
      </c>
      <c r="L38" s="79"/>
      <c r="M38" s="80"/>
      <c r="N38" s="81">
        <f>分析係数表!H41</f>
        <v>5.1332193987616619E-2</v>
      </c>
      <c r="O38" s="82">
        <f t="shared" si="4"/>
        <v>0.6942507428118464</v>
      </c>
      <c r="P38" s="76">
        <f>分析係数表!C41</f>
        <v>0.70759650636187188</v>
      </c>
      <c r="Q38" s="82">
        <f t="shared" si="5"/>
        <v>0.49124940015279694</v>
      </c>
      <c r="R38" s="83">
        <v>0.49866779651936771</v>
      </c>
      <c r="S38" s="84">
        <f t="shared" si="6"/>
        <v>0.49914309038617927</v>
      </c>
      <c r="T38" s="85">
        <f>分析係数表!F41</f>
        <v>0.56264417804333855</v>
      </c>
      <c r="U38" s="86">
        <f t="shared" si="7"/>
        <v>0.28083995381634369</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投入係数表!E39</f>
        <v>8.0745341614906832E-3</v>
      </c>
      <c r="E39" s="77">
        <f>$C$7*D39</f>
        <v>0.80745341614906829</v>
      </c>
      <c r="F39" s="76">
        <f>分析係数表!C42</f>
        <v>0.74805928016937195</v>
      </c>
      <c r="G39" s="77">
        <f>E39*F39</f>
        <v>0.60402302125477236</v>
      </c>
      <c r="H39" s="77">
        <v>0.63771220417639718</v>
      </c>
      <c r="I39" s="77">
        <f>C39+H39</f>
        <v>0.63771220417639718</v>
      </c>
      <c r="J39" s="76">
        <f>分析係数表!G42</f>
        <v>0.48689138576779029</v>
      </c>
      <c r="K39" s="78">
        <f>I39*J39</f>
        <v>0.31049657881247805</v>
      </c>
      <c r="L39" s="79"/>
      <c r="M39" s="80"/>
      <c r="N39" s="81">
        <f>分析係数表!H42</f>
        <v>1.3363964923094164E-2</v>
      </c>
      <c r="O39" s="82">
        <f t="shared" si="4"/>
        <v>0.18074315266960525</v>
      </c>
      <c r="P39" s="76">
        <f>分析係数表!C42</f>
        <v>0.74805928016937195</v>
      </c>
      <c r="Q39" s="82">
        <f>O39*P39</f>
        <v>0.13520659268156779</v>
      </c>
      <c r="R39" s="83">
        <v>0.14170909377141397</v>
      </c>
      <c r="S39" s="84">
        <f>I39+R39</f>
        <v>0.77942129794781112</v>
      </c>
      <c r="T39" s="85">
        <f>分析係数表!F42</f>
        <v>0.55945692883895126</v>
      </c>
      <c r="U39" s="86">
        <f>S39*T39</f>
        <v>0.4360526456215516</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投入係数表!E40</f>
        <v>9.9378881987577643E-3</v>
      </c>
      <c r="E40" s="77">
        <f>$C$7*D40</f>
        <v>0.99378881987577639</v>
      </c>
      <c r="F40" s="76">
        <f>分析係数表!C43</f>
        <v>0.45392782766037354</v>
      </c>
      <c r="G40" s="77">
        <f>E40*F40</f>
        <v>0.45110840015937742</v>
      </c>
      <c r="H40" s="77">
        <v>0.76314346348877704</v>
      </c>
      <c r="I40" s="77">
        <f>C40+H40</f>
        <v>0.76314346348877704</v>
      </c>
      <c r="J40" s="76">
        <f>分析係数表!G43</f>
        <v>0.33057238224749658</v>
      </c>
      <c r="K40" s="78">
        <f>I40*J40</f>
        <v>0.25227415272209047</v>
      </c>
      <c r="L40" s="79"/>
      <c r="M40" s="80"/>
      <c r="N40" s="81">
        <f>分析係数表!H43</f>
        <v>3.6399293979211607E-2</v>
      </c>
      <c r="O40" s="82">
        <f t="shared" si="4"/>
        <v>0.49228826823553695</v>
      </c>
      <c r="P40" s="76">
        <f>分析係数表!C43</f>
        <v>0.45392782766037354</v>
      </c>
      <c r="Q40" s="82">
        <f>O40*P40</f>
        <v>0.22346334418284455</v>
      </c>
      <c r="R40" s="83">
        <v>0.41219977941286917</v>
      </c>
      <c r="S40" s="84">
        <f>I40+R40</f>
        <v>1.1753432429016462</v>
      </c>
      <c r="T40" s="85">
        <f>分析係数表!F43</f>
        <v>0.59568549882556554</v>
      </c>
      <c r="U40" s="86">
        <f>S40*T40</f>
        <v>0.70013492593912496</v>
      </c>
      <c r="V40" s="87">
        <f>分析係数表!D43</f>
        <v>0.1984794164915317</v>
      </c>
      <c r="W40" s="167">
        <f t="shared" si="8"/>
        <v>0</v>
      </c>
      <c r="X40" s="76">
        <f>分析係数表!E43</f>
        <v>0.16343182099146988</v>
      </c>
      <c r="Y40" s="166">
        <f t="shared" si="9"/>
        <v>0</v>
      </c>
    </row>
    <row r="41" spans="1:25" x14ac:dyDescent="0.2">
      <c r="A41" s="6" t="s">
        <v>341</v>
      </c>
      <c r="B41" s="5" t="s">
        <v>42</v>
      </c>
      <c r="C41" s="90"/>
      <c r="D41" s="76">
        <f>投入係数表!E41</f>
        <v>1.2422360248447205E-3</v>
      </c>
      <c r="E41" s="77">
        <f>$C$7*D41</f>
        <v>0.12422360248447205</v>
      </c>
      <c r="F41" s="76">
        <f>分析係数表!C44</f>
        <v>0.56717687074829937</v>
      </c>
      <c r="G41" s="77">
        <f>E41*F41</f>
        <v>7.0456754130223523E-2</v>
      </c>
      <c r="H41" s="77">
        <v>7.927825018271091E-2</v>
      </c>
      <c r="I41" s="77">
        <f>C41+H41</f>
        <v>7.927825018271091E-2</v>
      </c>
      <c r="J41" s="76">
        <f>分析係数表!G44</f>
        <v>0.26470888557600014</v>
      </c>
      <c r="K41" s="78">
        <f>I41*J41</f>
        <v>2.0985657256280734E-2</v>
      </c>
      <c r="L41" s="79"/>
      <c r="M41" s="80"/>
      <c r="N41" s="81">
        <f>分析係数表!H44</f>
        <v>0.11401115064578489</v>
      </c>
      <c r="O41" s="82">
        <f t="shared" si="4"/>
        <v>1.5419626529846784</v>
      </c>
      <c r="P41" s="76">
        <f>分析係数表!C44</f>
        <v>0.56717687074829937</v>
      </c>
      <c r="Q41" s="82">
        <f>O41*P41</f>
        <v>0.87456555233059574</v>
      </c>
      <c r="R41" s="83">
        <v>0.89128670064909232</v>
      </c>
      <c r="S41" s="84">
        <f>I41+R41</f>
        <v>0.97056495083180327</v>
      </c>
      <c r="T41" s="85">
        <f>分析係数表!F44</f>
        <v>0.48034390507893071</v>
      </c>
      <c r="U41" s="86">
        <f>S41*T41</f>
        <v>0.46620495861528877</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投入係数表!E42</f>
        <v>1.2422360248447205E-3</v>
      </c>
      <c r="E42" s="77">
        <f>$C$7*D42</f>
        <v>0.12422360248447205</v>
      </c>
      <c r="F42" s="76">
        <f>分析係数表!C45</f>
        <v>1</v>
      </c>
      <c r="G42" s="77">
        <f>E42*F42</f>
        <v>0.12422360248447205</v>
      </c>
      <c r="H42" s="77">
        <v>0.14424713012815055</v>
      </c>
      <c r="I42" s="77">
        <f>C42+H42</f>
        <v>0.14424713012815055</v>
      </c>
      <c r="J42" s="76">
        <f>分析係数表!G45</f>
        <v>0</v>
      </c>
      <c r="K42" s="78">
        <f>I42*J42</f>
        <v>0</v>
      </c>
      <c r="L42" s="79"/>
      <c r="M42" s="80"/>
      <c r="N42" s="81">
        <f>分析係数表!H45</f>
        <v>0</v>
      </c>
      <c r="O42" s="82">
        <f t="shared" si="4"/>
        <v>0</v>
      </c>
      <c r="P42" s="76">
        <f>分析係数表!C45</f>
        <v>1</v>
      </c>
      <c r="Q42" s="82">
        <f>O42*P42</f>
        <v>0</v>
      </c>
      <c r="R42" s="83">
        <v>1.0497478850803064E-2</v>
      </c>
      <c r="S42" s="84">
        <f>I42+R42</f>
        <v>0.15474460897895362</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9.9378881987577643E-3</v>
      </c>
      <c r="E43" s="77">
        <f>$C$7*D43</f>
        <v>0.99378881987577639</v>
      </c>
      <c r="F43" s="76">
        <f>分析係数表!C46</f>
        <v>9.5571095571095555E-2</v>
      </c>
      <c r="G43" s="77">
        <f>E43*F43</f>
        <v>9.4977486281834084E-2</v>
      </c>
      <c r="H43" s="77">
        <v>0.10535338822508689</v>
      </c>
      <c r="I43" s="77">
        <f>C43+H43</f>
        <v>0.10535338822508689</v>
      </c>
      <c r="J43" s="76">
        <f>分析係数表!G46</f>
        <v>9.74025974025974E-3</v>
      </c>
      <c r="K43" s="78">
        <f>I43*J43</f>
        <v>1.0261693658287683E-3</v>
      </c>
      <c r="L43" s="79"/>
      <c r="M43" s="80"/>
      <c r="N43" s="81">
        <f>分析係数表!H46</f>
        <v>2.2385341663631524E-2</v>
      </c>
      <c r="O43" s="82">
        <f t="shared" si="4"/>
        <v>0.30275425363315428</v>
      </c>
      <c r="P43" s="76">
        <f>分析係数表!C46</f>
        <v>9.5571095571095555E-2</v>
      </c>
      <c r="Q43" s="82">
        <f>O43*P43</f>
        <v>2.8934555708529892E-2</v>
      </c>
      <c r="R43" s="83">
        <v>3.2799111019310732E-2</v>
      </c>
      <c r="S43" s="84">
        <f>I43+R43</f>
        <v>0.13815249924439763</v>
      </c>
      <c r="T43" s="85">
        <f>分析係数表!F46</f>
        <v>0.31493506493506496</v>
      </c>
      <c r="U43" s="86">
        <f>S43*T43</f>
        <v>4.3509066320475881E-2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投入係数表!E44</f>
        <v>0.453416149068323</v>
      </c>
      <c r="E44" s="91">
        <f>SUM(E5:E43)</f>
        <v>45.341614906832291</v>
      </c>
      <c r="F44" s="92">
        <f>分析係数表!C47</f>
        <v>0.47742146938417629</v>
      </c>
      <c r="G44" s="91">
        <f>SUM(G5:G43)</f>
        <v>11.876534710748729</v>
      </c>
      <c r="H44" s="91">
        <f>SUM(H5:H43)</f>
        <v>13.720976210362563</v>
      </c>
      <c r="I44" s="91">
        <f>SUM(I5:I43)</f>
        <v>113.72097621036255</v>
      </c>
      <c r="J44" s="92">
        <f>分析係数表!G47</f>
        <v>0.27235298925258467</v>
      </c>
      <c r="K44" s="93">
        <f>SUM(K5:K43)</f>
        <v>21.55897763063588</v>
      </c>
      <c r="L44" s="94">
        <f>最終需要_まとめ!$L$33</f>
        <v>0.62733333333333341</v>
      </c>
      <c r="M44" s="91">
        <f>K44*L44</f>
        <v>13.524665300285577</v>
      </c>
      <c r="N44" s="95">
        <f>分析係数表!H47</f>
        <v>1</v>
      </c>
      <c r="O44" s="109">
        <f t="shared" si="4"/>
        <v>13.524665300285577</v>
      </c>
      <c r="P44" s="92">
        <f>分析係数表!C47</f>
        <v>0.47742146938417629</v>
      </c>
      <c r="Q44" s="96">
        <f>SUM(Q5:Q43)</f>
        <v>6.3768964194168891</v>
      </c>
      <c r="R44" s="91">
        <f>SUM(R5:R43)</f>
        <v>7.3190360309041127</v>
      </c>
      <c r="S44" s="97">
        <f>SUM(S5:S43)</f>
        <v>121.04001224126668</v>
      </c>
      <c r="T44" s="98">
        <f>分析係数表!F47</f>
        <v>0.52570900249274655</v>
      </c>
      <c r="U44" s="99">
        <f>SUM(U5:U43)</f>
        <v>63.994734165690382</v>
      </c>
      <c r="V44" s="100">
        <f>分析係数表!D47</f>
        <v>0.1239937068366638</v>
      </c>
      <c r="W44" s="164">
        <f>SUM(W5:W43)</f>
        <v>12</v>
      </c>
      <c r="X44" s="92">
        <f>分析係数表!E47</f>
        <v>9.5199419721302761E-2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305</v>
      </c>
      <c r="S2" s="3" t="s">
        <v>153</v>
      </c>
      <c r="U2" s="64" t="s">
        <v>210</v>
      </c>
      <c r="W2" s="3" t="s">
        <v>130</v>
      </c>
      <c r="Y2" s="3" t="s">
        <v>154</v>
      </c>
    </row>
    <row r="3" spans="1:25" ht="44" x14ac:dyDescent="0.2">
      <c r="B3" s="65"/>
      <c r="C3" s="66" t="s">
        <v>228</v>
      </c>
      <c r="D3" s="66" t="s">
        <v>249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0.95102319236016375</v>
      </c>
      <c r="G5" s="77">
        <f t="shared" ref="G5:G38" si="1">E5*F5</f>
        <v>0</v>
      </c>
      <c r="H5" s="77">
        <f t="array" ref="H5:H43">MMULT(逆行列係数!C5:AO43,'4'!G5:G43)</f>
        <v>7.981511247882188E-4</v>
      </c>
      <c r="I5" s="77">
        <f t="shared" ref="I5:I38" si="2">C5+H5</f>
        <v>7.981511247882188E-4</v>
      </c>
      <c r="J5" s="76">
        <f>分析係数表!G8</f>
        <v>0.119707121641224</v>
      </c>
      <c r="K5" s="78">
        <f t="shared" ref="K5:K38" si="3">I5*J5</f>
        <v>9.5544373783103067E-5</v>
      </c>
      <c r="L5" s="79" t="s">
        <v>181</v>
      </c>
      <c r="M5" s="80" t="s">
        <v>181</v>
      </c>
      <c r="N5" s="81">
        <f>分析係数表!H8</f>
        <v>1.1795029837783319E-2</v>
      </c>
      <c r="O5" s="82">
        <f t="shared" ref="O5:O43" si="4">$M$44*N5</f>
        <v>0.39656802388532064</v>
      </c>
      <c r="P5" s="76">
        <f>分析係数表!C8</f>
        <v>0.95102319236016375</v>
      </c>
      <c r="Q5" s="82">
        <f t="shared" ref="Q5:Q38" si="5">O5*P5</f>
        <v>0.37714538806337933</v>
      </c>
      <c r="R5" s="83">
        <f t="array" ref="R5:R43">MMULT(逆行列係数!C5:AO43,'4'!Q5:Q43)</f>
        <v>0.52747285239044683</v>
      </c>
      <c r="S5" s="84">
        <f t="shared" ref="S5:S38" si="6">I5+R5</f>
        <v>0.52827100351523504</v>
      </c>
      <c r="T5" s="85">
        <f>分析係数表!F8</f>
        <v>0.45161290322580644</v>
      </c>
      <c r="U5" s="86">
        <f t="shared" ref="U5:U43" si="7">S5*T5</f>
        <v>0.23857400158752551</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76">
        <f>投入係数表!F6</f>
        <v>0</v>
      </c>
      <c r="E6" s="77">
        <f t="shared" si="0"/>
        <v>0</v>
      </c>
      <c r="F6" s="76">
        <f>分析係数表!C9</f>
        <v>1</v>
      </c>
      <c r="G6" s="77">
        <f t="shared" si="1"/>
        <v>0</v>
      </c>
      <c r="H6" s="77">
        <v>7.9349638441953839E-4</v>
      </c>
      <c r="I6" s="77">
        <f t="shared" si="2"/>
        <v>7.9349638441953839E-4</v>
      </c>
      <c r="J6" s="76">
        <f>分析係数表!G9</f>
        <v>0.24911032028469751</v>
      </c>
      <c r="K6" s="78">
        <f t="shared" si="3"/>
        <v>1.9766813846750067E-4</v>
      </c>
      <c r="L6" s="79"/>
      <c r="M6" s="80"/>
      <c r="N6" s="81">
        <f>分析係数表!H9</f>
        <v>6.1636735494354639E-4</v>
      </c>
      <c r="O6" s="82">
        <f t="shared" si="4"/>
        <v>2.0723269656715095E-2</v>
      </c>
      <c r="P6" s="76">
        <f>分析係数表!C9</f>
        <v>1</v>
      </c>
      <c r="Q6" s="82">
        <f t="shared" si="5"/>
        <v>2.0723269656715095E-2</v>
      </c>
      <c r="R6" s="83">
        <v>2.9167925465401097E-2</v>
      </c>
      <c r="S6" s="84">
        <f t="shared" si="6"/>
        <v>2.9961421849820636E-2</v>
      </c>
      <c r="T6" s="85">
        <f>分析係数表!F9</f>
        <v>0.6773428232502966</v>
      </c>
      <c r="U6" s="86">
        <f t="shared" si="7"/>
        <v>2.0294154064350634E-2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投入係数表!F7</f>
        <v>0</v>
      </c>
      <c r="E7" s="77">
        <f t="shared" si="0"/>
        <v>0</v>
      </c>
      <c r="F7" s="76">
        <f>分析係数表!C10</f>
        <v>1</v>
      </c>
      <c r="G7" s="77">
        <f t="shared" si="1"/>
        <v>0</v>
      </c>
      <c r="H7" s="77">
        <v>5.1236798739028235E-5</v>
      </c>
      <c r="I7" s="77">
        <f t="shared" si="2"/>
        <v>5.1236798739028235E-5</v>
      </c>
      <c r="J7" s="76">
        <f>分析係数表!G10</f>
        <v>0.17950310559006211</v>
      </c>
      <c r="K7" s="78">
        <f t="shared" si="3"/>
        <v>9.1971644941485458E-6</v>
      </c>
      <c r="L7" s="79"/>
      <c r="M7" s="80"/>
      <c r="N7" s="81">
        <f>分析係数表!H10</f>
        <v>1.1935113327543217E-3</v>
      </c>
      <c r="O7" s="82">
        <f t="shared" si="4"/>
        <v>4.0127785789821048E-2</v>
      </c>
      <c r="P7" s="76">
        <f>分析係数表!C10</f>
        <v>1</v>
      </c>
      <c r="Q7" s="82">
        <f t="shared" si="5"/>
        <v>4.0127785789821048E-2</v>
      </c>
      <c r="R7" s="83">
        <v>6.014912047534178E-2</v>
      </c>
      <c r="S7" s="84">
        <f t="shared" si="6"/>
        <v>6.020035727408081E-2</v>
      </c>
      <c r="T7" s="85">
        <f>分析係数表!F10</f>
        <v>0.51863354037267084</v>
      </c>
      <c r="U7" s="86">
        <f t="shared" si="7"/>
        <v>3.1221924424756197E-2</v>
      </c>
      <c r="V7" s="87">
        <f>分析係数表!D10</f>
        <v>0.10062111801242236</v>
      </c>
      <c r="W7" s="167">
        <f t="shared" si="8"/>
        <v>0</v>
      </c>
      <c r="X7" s="76">
        <f>分析係数表!E10</f>
        <v>6.273291925465839E-2</v>
      </c>
      <c r="Y7" s="166">
        <f t="shared" si="9"/>
        <v>0</v>
      </c>
    </row>
    <row r="8" spans="1:25" x14ac:dyDescent="0.2">
      <c r="A8" s="6" t="s">
        <v>222</v>
      </c>
      <c r="B8" s="5" t="s">
        <v>27</v>
      </c>
      <c r="C8" s="75">
        <f>最終需要_まとめ!C9</f>
        <v>100</v>
      </c>
      <c r="D8" s="76">
        <f>投入係数表!F8</f>
        <v>0</v>
      </c>
      <c r="E8" s="77">
        <f t="shared" si="0"/>
        <v>0</v>
      </c>
      <c r="F8" s="76">
        <f>分析係数表!C11</f>
        <v>5.7355893318034035E-4</v>
      </c>
      <c r="G8" s="77">
        <f t="shared" si="1"/>
        <v>0</v>
      </c>
      <c r="H8" s="77">
        <v>6.9910508928346527E-4</v>
      </c>
      <c r="I8" s="77">
        <f t="shared" si="2"/>
        <v>100.00069910508928</v>
      </c>
      <c r="J8" s="76">
        <f>分析係数表!G11</f>
        <v>0.5</v>
      </c>
      <c r="K8" s="78">
        <f t="shared" si="3"/>
        <v>50.000349552544641</v>
      </c>
      <c r="L8" s="79"/>
      <c r="M8" s="80"/>
      <c r="N8" s="81">
        <f>分析係数表!H11</f>
        <v>-2.2413358361583505E-5</v>
      </c>
      <c r="O8" s="82">
        <f t="shared" si="4"/>
        <v>-7.5357344206236708E-4</v>
      </c>
      <c r="P8" s="76">
        <f>分析係数表!C11</f>
        <v>5.7355893318034035E-4</v>
      </c>
      <c r="Q8" s="82">
        <f t="shared" si="5"/>
        <v>-4.3221877950232829E-7</v>
      </c>
      <c r="R8" s="83">
        <v>7.5315159050211362E-5</v>
      </c>
      <c r="S8" s="84">
        <f t="shared" si="6"/>
        <v>100.00077442024833</v>
      </c>
      <c r="T8" s="85">
        <f>分析係数表!F11</f>
        <v>0.7</v>
      </c>
      <c r="U8" s="86">
        <f t="shared" si="7"/>
        <v>70.000542094173824</v>
      </c>
      <c r="V8" s="87">
        <f>分析係数表!D11</f>
        <v>1.2</v>
      </c>
      <c r="W8" s="167">
        <f t="shared" si="8"/>
        <v>120</v>
      </c>
      <c r="X8" s="76">
        <f>分析係数表!E11</f>
        <v>0</v>
      </c>
      <c r="Y8" s="166">
        <f t="shared" si="9"/>
        <v>0</v>
      </c>
    </row>
    <row r="9" spans="1:25" x14ac:dyDescent="0.2">
      <c r="A9" s="6" t="s">
        <v>223</v>
      </c>
      <c r="B9" s="5" t="s">
        <v>191</v>
      </c>
      <c r="C9" s="90"/>
      <c r="D9" s="76">
        <f>投入係数表!F9</f>
        <v>0</v>
      </c>
      <c r="E9" s="77">
        <f t="shared" si="0"/>
        <v>0</v>
      </c>
      <c r="F9" s="76">
        <f>分析係数表!C12</f>
        <v>4.8423187189707062E-2</v>
      </c>
      <c r="G9" s="77">
        <f t="shared" si="1"/>
        <v>0</v>
      </c>
      <c r="H9" s="77">
        <v>1.0427164620076532E-4</v>
      </c>
      <c r="I9" s="77">
        <f t="shared" si="2"/>
        <v>1.0427164620076532E-4</v>
      </c>
      <c r="J9" s="76">
        <f>分析係数表!G12</f>
        <v>0.1441768393269548</v>
      </c>
      <c r="K9" s="78">
        <f t="shared" si="3"/>
        <v>1.5033556380644818E-5</v>
      </c>
      <c r="L9" s="79"/>
      <c r="M9" s="80"/>
      <c r="N9" s="81">
        <f>分析係数表!H12</f>
        <v>9.2936990446306003E-2</v>
      </c>
      <c r="O9" s="82">
        <f t="shared" si="4"/>
        <v>3.1246922775116048</v>
      </c>
      <c r="P9" s="76">
        <f>分析係数表!C12</f>
        <v>4.8423187189707062E-2</v>
      </c>
      <c r="Q9" s="82">
        <f t="shared" si="5"/>
        <v>0.15130755906417653</v>
      </c>
      <c r="R9" s="83">
        <v>0.17241551082776682</v>
      </c>
      <c r="S9" s="84">
        <f t="shared" si="6"/>
        <v>0.1725197824739676</v>
      </c>
      <c r="T9" s="85">
        <f>分析係数表!F12</f>
        <v>0.28846365335972729</v>
      </c>
      <c r="U9" s="86">
        <f t="shared" si="7"/>
        <v>4.9765686729266144E-2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投入係数表!F10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0.48021467595424339</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投入係数表!F11</f>
        <v>0</v>
      </c>
      <c r="E11" s="77">
        <f t="shared" si="0"/>
        <v>0</v>
      </c>
      <c r="F11" s="76">
        <f>分析係数表!C14</f>
        <v>0.13711248892825512</v>
      </c>
      <c r="G11" s="77">
        <f t="shared" si="1"/>
        <v>0</v>
      </c>
      <c r="H11" s="77">
        <v>9.580108131642175E-3</v>
      </c>
      <c r="I11" s="77">
        <f t="shared" si="2"/>
        <v>9.580108131642175E-3</v>
      </c>
      <c r="J11" s="76">
        <f>分析係数表!G14</f>
        <v>0.16281628162816281</v>
      </c>
      <c r="K11" s="78">
        <f t="shared" si="3"/>
        <v>1.5597975835897049E-3</v>
      </c>
      <c r="L11" s="79"/>
      <c r="M11" s="80"/>
      <c r="N11" s="81">
        <f>分析係数表!H14</f>
        <v>1.1654946348023422E-3</v>
      </c>
      <c r="O11" s="82">
        <f t="shared" si="4"/>
        <v>3.9185818987243083E-2</v>
      </c>
      <c r="P11" s="76">
        <f>分析係数表!C14</f>
        <v>0.13711248892825512</v>
      </c>
      <c r="Q11" s="82">
        <f t="shared" si="5"/>
        <v>5.3728651720329765E-3</v>
      </c>
      <c r="R11" s="83">
        <v>2.201561832727459E-2</v>
      </c>
      <c r="S11" s="84">
        <f t="shared" si="6"/>
        <v>3.1595726458916763E-2</v>
      </c>
      <c r="T11" s="85">
        <f>分析係数表!F14</f>
        <v>0.337000366703337</v>
      </c>
      <c r="U11" s="86">
        <f t="shared" si="7"/>
        <v>1.0647771402913276E-2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投入係数表!F12</f>
        <v>0</v>
      </c>
      <c r="E12" s="77">
        <f t="shared" si="0"/>
        <v>0</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0.28786505486782421</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投入係数表!F13</f>
        <v>0</v>
      </c>
      <c r="E13" s="77">
        <f t="shared" si="0"/>
        <v>0</v>
      </c>
      <c r="F13" s="76">
        <f>分析係数表!C16</f>
        <v>1.385979049153907E-2</v>
      </c>
      <c r="G13" s="77">
        <f t="shared" si="1"/>
        <v>0</v>
      </c>
      <c r="H13" s="77">
        <v>1.3448385849513787E-3</v>
      </c>
      <c r="I13" s="77">
        <f t="shared" si="2"/>
        <v>1.3448385849513787E-3</v>
      </c>
      <c r="J13" s="76">
        <f>分析係数表!G16</f>
        <v>3.1914893617021274E-2</v>
      </c>
      <c r="K13" s="78">
        <f t="shared" si="3"/>
        <v>4.2920380370788675E-5</v>
      </c>
      <c r="L13" s="79"/>
      <c r="M13" s="80"/>
      <c r="N13" s="81">
        <f>分析係数表!H16</f>
        <v>1.6877258846272378E-2</v>
      </c>
      <c r="O13" s="82">
        <f t="shared" si="4"/>
        <v>0.56744080187296231</v>
      </c>
      <c r="P13" s="76">
        <f>分析係数表!C16</f>
        <v>1.385979049153907E-2</v>
      </c>
      <c r="Q13" s="82">
        <f t="shared" si="5"/>
        <v>7.8646106303101888E-3</v>
      </c>
      <c r="R13" s="83">
        <v>8.9138749619471578E-3</v>
      </c>
      <c r="S13" s="84">
        <f t="shared" si="6"/>
        <v>1.0258713546898536E-2</v>
      </c>
      <c r="T13" s="85">
        <f>分析係数表!F16</f>
        <v>0.28191489361702127</v>
      </c>
      <c r="U13" s="86">
        <f t="shared" si="7"/>
        <v>2.8920841382213958E-3</v>
      </c>
      <c r="V13" s="87">
        <f>分析係数表!D16</f>
        <v>0</v>
      </c>
      <c r="W13" s="167">
        <f t="shared" si="8"/>
        <v>0</v>
      </c>
      <c r="X13" s="76">
        <f>分析係数表!E16</f>
        <v>0</v>
      </c>
      <c r="Y13" s="166">
        <f t="shared" si="9"/>
        <v>0</v>
      </c>
    </row>
    <row r="14" spans="1:25" x14ac:dyDescent="0.2">
      <c r="A14" s="6" t="s">
        <v>2</v>
      </c>
      <c r="B14" s="5" t="s">
        <v>365</v>
      </c>
      <c r="C14" s="90"/>
      <c r="D14" s="76">
        <f>投入係数表!F14</f>
        <v>0</v>
      </c>
      <c r="E14" s="77">
        <f t="shared" si="0"/>
        <v>0</v>
      </c>
      <c r="F14" s="76">
        <f>分析係数表!C17</f>
        <v>0.32300986464785497</v>
      </c>
      <c r="G14" s="77">
        <f t="shared" si="1"/>
        <v>0</v>
      </c>
      <c r="H14" s="77">
        <v>1.6966910285020034E-2</v>
      </c>
      <c r="I14" s="77">
        <f t="shared" si="2"/>
        <v>1.6966910285020034E-2</v>
      </c>
      <c r="J14" s="76">
        <f>分析係数表!G17</f>
        <v>0.21187484602118747</v>
      </c>
      <c r="K14" s="78">
        <f t="shared" si="3"/>
        <v>3.5948615040939215E-3</v>
      </c>
      <c r="L14" s="79"/>
      <c r="M14" s="80"/>
      <c r="N14" s="81">
        <f>分析係数表!H17</f>
        <v>2.8857198890538762E-3</v>
      </c>
      <c r="O14" s="82">
        <f t="shared" si="4"/>
        <v>9.7022580665529753E-2</v>
      </c>
      <c r="P14" s="76">
        <f>分析係数表!C17</f>
        <v>0.32300986464785497</v>
      </c>
      <c r="Q14" s="82">
        <f t="shared" si="5"/>
        <v>3.1339250648558359E-2</v>
      </c>
      <c r="R14" s="83">
        <v>6.6272169635253966E-2</v>
      </c>
      <c r="S14" s="84">
        <f t="shared" si="6"/>
        <v>8.3239079920274003E-2</v>
      </c>
      <c r="T14" s="85">
        <f>分析係数表!F17</f>
        <v>0.32156935205715692</v>
      </c>
      <c r="U14" s="86">
        <f t="shared" si="7"/>
        <v>2.6767136995796411E-2</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投入係数表!F15</f>
        <v>0</v>
      </c>
      <c r="E15" s="77">
        <f t="shared" si="0"/>
        <v>0</v>
      </c>
      <c r="F15" s="76">
        <f>分析係数表!C18</f>
        <v>9.2469018112488088E-2</v>
      </c>
      <c r="G15" s="77">
        <f t="shared" si="1"/>
        <v>0</v>
      </c>
      <c r="H15" s="77">
        <v>6.6241214950279841E-4</v>
      </c>
      <c r="I15" s="77">
        <f t="shared" si="2"/>
        <v>6.6241214950279841E-4</v>
      </c>
      <c r="J15" s="76">
        <f>分析係数表!G18</f>
        <v>0.21541950113378686</v>
      </c>
      <c r="K15" s="78">
        <f t="shared" si="3"/>
        <v>1.4269649479085227E-4</v>
      </c>
      <c r="L15" s="79"/>
      <c r="M15" s="80"/>
      <c r="N15" s="81">
        <f>分析係数表!H18</f>
        <v>4.5387050682206597E-4</v>
      </c>
      <c r="O15" s="82">
        <f t="shared" si="4"/>
        <v>1.5259862201762932E-2</v>
      </c>
      <c r="P15" s="76">
        <f>分析係数表!C18</f>
        <v>9.2469018112488088E-2</v>
      </c>
      <c r="Q15" s="82">
        <f t="shared" si="5"/>
        <v>1.411064474328889E-3</v>
      </c>
      <c r="R15" s="83">
        <v>3.1990554958677897E-3</v>
      </c>
      <c r="S15" s="84">
        <f t="shared" si="6"/>
        <v>3.8614676453705881E-3</v>
      </c>
      <c r="T15" s="85">
        <f>分析係数表!F18</f>
        <v>0.45918367346938777</v>
      </c>
      <c r="U15" s="86">
        <f t="shared" si="7"/>
        <v>1.7731228983844537E-3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投入係数表!F16</f>
        <v>0</v>
      </c>
      <c r="E16" s="77">
        <f t="shared" si="0"/>
        <v>0</v>
      </c>
      <c r="F16" s="76">
        <f>分析係数表!C19</f>
        <v>3.1628366691376364E-2</v>
      </c>
      <c r="G16" s="77">
        <f t="shared" si="1"/>
        <v>0</v>
      </c>
      <c r="H16" s="77">
        <v>1.1752840485918622E-4</v>
      </c>
      <c r="I16" s="77">
        <f t="shared" si="2"/>
        <v>1.1752840485918622E-4</v>
      </c>
      <c r="J16" s="76">
        <f>分析係数表!G19</f>
        <v>5.8098591549295774E-2</v>
      </c>
      <c r="K16" s="78">
        <f t="shared" si="3"/>
        <v>6.8282347893541284E-6</v>
      </c>
      <c r="L16" s="79"/>
      <c r="M16" s="80"/>
      <c r="N16" s="81">
        <f>分析係数表!H19</f>
        <v>-1.1767013139831339E-4</v>
      </c>
      <c r="O16" s="82">
        <f t="shared" si="4"/>
        <v>-3.9562605708274266E-3</v>
      </c>
      <c r="P16" s="76">
        <f>分析係数表!C19</f>
        <v>3.1628366691376364E-2</v>
      </c>
      <c r="Q16" s="82">
        <f t="shared" si="5"/>
        <v>-1.2513006006076383E-4</v>
      </c>
      <c r="R16" s="83">
        <v>3.2019398026545564E-4</v>
      </c>
      <c r="S16" s="84">
        <f t="shared" si="6"/>
        <v>4.3772238512464185E-4</v>
      </c>
      <c r="T16" s="85">
        <f>分析係数表!F19</f>
        <v>0.23943661971830985</v>
      </c>
      <c r="U16" s="86">
        <f t="shared" si="7"/>
        <v>1.0480676826928044E-4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投入係数表!F17</f>
        <v>0</v>
      </c>
      <c r="E17" s="77">
        <f t="shared" si="0"/>
        <v>0</v>
      </c>
      <c r="F17" s="76">
        <f>分析係数表!C20</f>
        <v>9.0136054421768752E-2</v>
      </c>
      <c r="G17" s="77">
        <f t="shared" si="1"/>
        <v>0</v>
      </c>
      <c r="H17" s="77">
        <v>1.8980354706116628E-4</v>
      </c>
      <c r="I17" s="77">
        <f t="shared" si="2"/>
        <v>1.8980354706116628E-4</v>
      </c>
      <c r="J17" s="76">
        <f>分析係数表!G20</f>
        <v>0.10038610038610038</v>
      </c>
      <c r="K17" s="78">
        <f t="shared" si="3"/>
        <v>1.9053637928920167E-5</v>
      </c>
      <c r="L17" s="79"/>
      <c r="M17" s="80"/>
      <c r="N17" s="81">
        <f>分析係数表!H20</f>
        <v>5.6033395903958764E-4</v>
      </c>
      <c r="O17" s="82">
        <f t="shared" si="4"/>
        <v>1.8839336051559175E-2</v>
      </c>
      <c r="P17" s="76">
        <f>分析係数表!C20</f>
        <v>9.0136054421768752E-2</v>
      </c>
      <c r="Q17" s="82">
        <f t="shared" si="5"/>
        <v>1.6981034196133279E-3</v>
      </c>
      <c r="R17" s="83">
        <v>3.285597929356471E-3</v>
      </c>
      <c r="S17" s="84">
        <f t="shared" si="6"/>
        <v>3.4754014764176375E-3</v>
      </c>
      <c r="T17" s="85">
        <f>分析係数表!F20</f>
        <v>0.22393822393822393</v>
      </c>
      <c r="U17" s="86">
        <f t="shared" si="7"/>
        <v>7.78275234101247E-4</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投入係数表!F18</f>
        <v>0</v>
      </c>
      <c r="E18" s="77">
        <f t="shared" si="0"/>
        <v>0</v>
      </c>
      <c r="F18" s="76">
        <f>分析係数表!C21</f>
        <v>0.16689993002099368</v>
      </c>
      <c r="G18" s="77">
        <f t="shared" si="1"/>
        <v>0</v>
      </c>
      <c r="H18" s="77">
        <v>2.7602415678226952E-3</v>
      </c>
      <c r="I18" s="77">
        <f t="shared" si="2"/>
        <v>2.7602415678226952E-3</v>
      </c>
      <c r="J18" s="76">
        <f>分析係数表!G21</f>
        <v>0.28496229904680609</v>
      </c>
      <c r="K18" s="78">
        <f t="shared" si="3"/>
        <v>7.8656478309131576E-4</v>
      </c>
      <c r="L18" s="79"/>
      <c r="M18" s="80"/>
      <c r="N18" s="81">
        <f>分析係数表!H21</f>
        <v>9.3015437200571539E-4</v>
      </c>
      <c r="O18" s="82">
        <f t="shared" si="4"/>
        <v>3.127329784558823E-2</v>
      </c>
      <c r="P18" s="76">
        <f>分析係数表!C21</f>
        <v>0.16689993002099368</v>
      </c>
      <c r="Q18" s="82">
        <f t="shared" si="5"/>
        <v>5.2195112219543677E-3</v>
      </c>
      <c r="R18" s="83">
        <v>1.1418803144228747E-2</v>
      </c>
      <c r="S18" s="84">
        <f t="shared" si="6"/>
        <v>1.4179044712051442E-2</v>
      </c>
      <c r="T18" s="85">
        <f>分析係数表!F21</f>
        <v>0.42580736946934128</v>
      </c>
      <c r="U18" s="86">
        <f t="shared" si="7"/>
        <v>6.0375417304267985E-3</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投入係数表!F19</f>
        <v>0</v>
      </c>
      <c r="E19" s="77">
        <f t="shared" si="0"/>
        <v>0</v>
      </c>
      <c r="F19" s="76">
        <f>分析係数表!C22</f>
        <v>5.390334572490707E-2</v>
      </c>
      <c r="G19" s="77">
        <f t="shared" si="1"/>
        <v>0</v>
      </c>
      <c r="H19" s="77">
        <v>3.8321819504609825E-4</v>
      </c>
      <c r="I19" s="77">
        <f t="shared" si="2"/>
        <v>3.8321819504609825E-4</v>
      </c>
      <c r="J19" s="76">
        <f>分析係数表!G22</f>
        <v>0.19475277497477295</v>
      </c>
      <c r="K19" s="78">
        <f t="shared" si="3"/>
        <v>7.4632806906051416E-5</v>
      </c>
      <c r="L19" s="79"/>
      <c r="M19" s="80"/>
      <c r="N19" s="81">
        <f>分析係数表!H22</f>
        <v>4.4826716723167009E-5</v>
      </c>
      <c r="O19" s="82">
        <f t="shared" si="4"/>
        <v>1.5071468841247342E-3</v>
      </c>
      <c r="P19" s="76">
        <f>分析係数表!C22</f>
        <v>5.390334572490707E-2</v>
      </c>
      <c r="Q19" s="82">
        <f t="shared" si="5"/>
        <v>8.1240259553191997E-5</v>
      </c>
      <c r="R19" s="83">
        <v>8.803642921269033E-4</v>
      </c>
      <c r="S19" s="84">
        <f t="shared" si="6"/>
        <v>1.2635824871730017E-3</v>
      </c>
      <c r="T19" s="85">
        <f>分析係数表!F22</f>
        <v>0.41305079044735959</v>
      </c>
      <c r="U19" s="86">
        <f t="shared" si="7"/>
        <v>5.2192374512224893E-4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投入係数表!F20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9.4196680257795876E-4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投入係数表!F21</f>
        <v>0</v>
      </c>
      <c r="E21" s="77">
        <f t="shared" si="0"/>
        <v>0</v>
      </c>
      <c r="F21" s="76">
        <f>分析係数表!C24</f>
        <v>5.4415700267618217E-2</v>
      </c>
      <c r="G21" s="77">
        <f t="shared" si="1"/>
        <v>0</v>
      </c>
      <c r="H21" s="77">
        <v>1.9159212995880338E-4</v>
      </c>
      <c r="I21" s="77">
        <f t="shared" si="2"/>
        <v>1.9159212995880338E-4</v>
      </c>
      <c r="J21" s="76">
        <f>分析係数表!G24</f>
        <v>0.2097560975609756</v>
      </c>
      <c r="K21" s="78">
        <f t="shared" si="3"/>
        <v>4.0187617503553878E-5</v>
      </c>
      <c r="L21" s="79"/>
      <c r="M21" s="80"/>
      <c r="N21" s="81">
        <f>分析係数表!H24</f>
        <v>3.5301039419494021E-4</v>
      </c>
      <c r="O21" s="82">
        <f t="shared" si="4"/>
        <v>1.1868781712482282E-2</v>
      </c>
      <c r="P21" s="76">
        <f>分析係数表!C24</f>
        <v>5.4415700267618217E-2</v>
      </c>
      <c r="Q21" s="82">
        <f t="shared" si="5"/>
        <v>6.4584806820822431E-4</v>
      </c>
      <c r="R21" s="83">
        <v>2.0950421900908182E-3</v>
      </c>
      <c r="S21" s="84">
        <f t="shared" si="6"/>
        <v>2.2866343200496214E-3</v>
      </c>
      <c r="T21" s="85">
        <f>分析係数表!F24</f>
        <v>0.39512195121951221</v>
      </c>
      <c r="U21" s="86">
        <f t="shared" si="7"/>
        <v>9.0349941426350901E-4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投入係数表!F22</f>
        <v>0</v>
      </c>
      <c r="E22" s="77">
        <f t="shared" si="0"/>
        <v>0</v>
      </c>
      <c r="F22" s="76">
        <f>分析係数表!C25</f>
        <v>0.20008027292795505</v>
      </c>
      <c r="G22" s="77">
        <f t="shared" si="1"/>
        <v>0</v>
      </c>
      <c r="H22" s="77">
        <v>3.2754122604719098E-3</v>
      </c>
      <c r="I22" s="77">
        <f t="shared" si="2"/>
        <v>3.2754122604719098E-3</v>
      </c>
      <c r="J22" s="76">
        <f>分析係数表!G25</f>
        <v>0.19693654266958424</v>
      </c>
      <c r="K22" s="78">
        <f t="shared" si="3"/>
        <v>6.4504836639490558E-4</v>
      </c>
      <c r="L22" s="79"/>
      <c r="M22" s="80"/>
      <c r="N22" s="81">
        <f>分析係数表!H25</f>
        <v>5.2111058190681644E-4</v>
      </c>
      <c r="O22" s="82">
        <f t="shared" si="4"/>
        <v>1.7520582527950031E-2</v>
      </c>
      <c r="P22" s="76">
        <f>分析係数表!C25</f>
        <v>0.20008027292795505</v>
      </c>
      <c r="Q22" s="82">
        <f t="shared" si="5"/>
        <v>3.5055229340490027E-3</v>
      </c>
      <c r="R22" s="83">
        <v>1.5900963002873799E-2</v>
      </c>
      <c r="S22" s="84">
        <f t="shared" si="6"/>
        <v>1.9176375263345709E-2</v>
      </c>
      <c r="T22" s="85">
        <f>分析係数表!F25</f>
        <v>0.35081275398562051</v>
      </c>
      <c r="U22" s="86">
        <f t="shared" si="7"/>
        <v>6.7273170175960366E-3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投入係数表!F23</f>
        <v>0</v>
      </c>
      <c r="E23" s="77">
        <f t="shared" si="0"/>
        <v>0</v>
      </c>
      <c r="F23" s="76">
        <f>分析係数表!C26</f>
        <v>0.134685598377282</v>
      </c>
      <c r="G23" s="77">
        <f t="shared" si="1"/>
        <v>0</v>
      </c>
      <c r="H23" s="77">
        <v>8.7242914149000394E-4</v>
      </c>
      <c r="I23" s="77">
        <f t="shared" si="2"/>
        <v>8.7242914149000394E-4</v>
      </c>
      <c r="J23" s="76">
        <f>分析係数表!G26</f>
        <v>0.19653333333333334</v>
      </c>
      <c r="K23" s="78">
        <f t="shared" si="3"/>
        <v>1.7146140727416877E-4</v>
      </c>
      <c r="L23" s="79"/>
      <c r="M23" s="80"/>
      <c r="N23" s="81">
        <f>分析係数表!H26</f>
        <v>1.0932115540862354E-2</v>
      </c>
      <c r="O23" s="82">
        <f t="shared" si="4"/>
        <v>0.36755544636591952</v>
      </c>
      <c r="P23" s="76">
        <f>分析係数表!C26</f>
        <v>0.134685598377282</v>
      </c>
      <c r="Q23" s="82">
        <f t="shared" si="5"/>
        <v>4.9504425230622852E-2</v>
      </c>
      <c r="R23" s="83">
        <v>5.253018316113766E-2</v>
      </c>
      <c r="S23" s="84">
        <f t="shared" si="6"/>
        <v>5.3402612302627661E-2</v>
      </c>
      <c r="T23" s="85">
        <f>分析係数表!F26</f>
        <v>0.3352</v>
      </c>
      <c r="U23" s="86">
        <f t="shared" si="7"/>
        <v>1.7900555643840792E-2</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投入係数表!F24</f>
        <v>0</v>
      </c>
      <c r="E24" s="77">
        <f t="shared" si="0"/>
        <v>0</v>
      </c>
      <c r="F24" s="76">
        <f>分析係数表!C27</f>
        <v>0.20855231724796941</v>
      </c>
      <c r="G24" s="77">
        <f t="shared" si="1"/>
        <v>0</v>
      </c>
      <c r="H24" s="77">
        <v>6.0595179610889612E-4</v>
      </c>
      <c r="I24" s="77">
        <f t="shared" si="2"/>
        <v>6.0595179610889612E-4</v>
      </c>
      <c r="J24" s="76">
        <f>分析係数表!G27</f>
        <v>0.17064698219713417</v>
      </c>
      <c r="K24" s="78">
        <f t="shared" si="3"/>
        <v>1.0340384536291628E-4</v>
      </c>
      <c r="L24" s="79"/>
      <c r="M24" s="80"/>
      <c r="N24" s="81">
        <f>分析係数表!H27</f>
        <v>1.1100215728574231E-2</v>
      </c>
      <c r="O24" s="82">
        <f t="shared" si="4"/>
        <v>0.37320724718138726</v>
      </c>
      <c r="P24" s="76">
        <f>分析係数表!C27</f>
        <v>0.20855231724796941</v>
      </c>
      <c r="Q24" s="82">
        <f t="shared" si="5"/>
        <v>7.7833236213414009E-2</v>
      </c>
      <c r="R24" s="83">
        <v>7.9126969169715164E-2</v>
      </c>
      <c r="S24" s="84">
        <f t="shared" si="6"/>
        <v>7.9732920965824058E-2</v>
      </c>
      <c r="T24" s="85">
        <f>分析係数表!F27</f>
        <v>0.32175423360833694</v>
      </c>
      <c r="U24" s="86">
        <f t="shared" si="7"/>
        <v>2.565440487871282E-2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投入係数表!F25</f>
        <v>0</v>
      </c>
      <c r="E25" s="77">
        <f t="shared" si="0"/>
        <v>0</v>
      </c>
      <c r="F25" s="76">
        <f>分析係数表!C28</f>
        <v>0.10397098484143963</v>
      </c>
      <c r="G25" s="77">
        <f t="shared" si="1"/>
        <v>0</v>
      </c>
      <c r="H25" s="77">
        <v>3.0642333189473759E-3</v>
      </c>
      <c r="I25" s="77">
        <f t="shared" si="2"/>
        <v>3.0642333189473759E-3</v>
      </c>
      <c r="J25" s="76">
        <f>分析係数表!G28</f>
        <v>0.12478854912166558</v>
      </c>
      <c r="K25" s="78">
        <f t="shared" si="3"/>
        <v>3.8238123004170899E-4</v>
      </c>
      <c r="L25" s="79"/>
      <c r="M25" s="80"/>
      <c r="N25" s="81">
        <f>分析係数表!H28</f>
        <v>2.0592272994704845E-2</v>
      </c>
      <c r="O25" s="82">
        <f t="shared" si="4"/>
        <v>0.69234559989479971</v>
      </c>
      <c r="P25" s="76">
        <f>分析係数表!C28</f>
        <v>0.10397098484143963</v>
      </c>
      <c r="Q25" s="82">
        <f t="shared" si="5"/>
        <v>7.1983853871699643E-2</v>
      </c>
      <c r="R25" s="83">
        <v>8.3009581225738663E-2</v>
      </c>
      <c r="S25" s="84">
        <f t="shared" si="6"/>
        <v>8.6073814544686045E-2</v>
      </c>
      <c r="T25" s="85">
        <f>分析係数表!F28</f>
        <v>0.21353285621340273</v>
      </c>
      <c r="U25" s="86">
        <f t="shared" si="7"/>
        <v>1.8379587464909537E-2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投入係数表!F26</f>
        <v>0</v>
      </c>
      <c r="E26" s="77">
        <f t="shared" si="0"/>
        <v>0</v>
      </c>
      <c r="F26" s="76">
        <f>分析係数表!C29</f>
        <v>0.1743148003132341</v>
      </c>
      <c r="G26" s="77">
        <f t="shared" si="1"/>
        <v>0</v>
      </c>
      <c r="H26" s="77">
        <v>3.701687903553133E-2</v>
      </c>
      <c r="I26" s="77">
        <f t="shared" si="2"/>
        <v>3.701687903553133E-2</v>
      </c>
      <c r="J26" s="76">
        <f>分析係数表!G29</f>
        <v>0.23934053439454236</v>
      </c>
      <c r="K26" s="78">
        <f t="shared" si="3"/>
        <v>8.8596396099822009E-3</v>
      </c>
      <c r="L26" s="79"/>
      <c r="M26" s="80"/>
      <c r="N26" s="81">
        <f>分析係数表!H29</f>
        <v>9.9683411313142636E-3</v>
      </c>
      <c r="O26" s="82">
        <f t="shared" si="4"/>
        <v>0.33515178835723775</v>
      </c>
      <c r="P26" s="76">
        <f>分析係数表!C29</f>
        <v>0.1743148003132341</v>
      </c>
      <c r="Q26" s="82">
        <f t="shared" si="5"/>
        <v>5.8421917062115192E-2</v>
      </c>
      <c r="R26" s="83">
        <v>8.3541349299059875E-2</v>
      </c>
      <c r="S26" s="84">
        <f t="shared" si="6"/>
        <v>0.12055822833459121</v>
      </c>
      <c r="T26" s="85">
        <f>分析係数表!F29</f>
        <v>0.40112076666937385</v>
      </c>
      <c r="U26" s="86">
        <f t="shared" si="7"/>
        <v>4.8358408977872656E-2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投入係数表!F27</f>
        <v>0</v>
      </c>
      <c r="E27" s="77">
        <f t="shared" si="0"/>
        <v>0</v>
      </c>
      <c r="F27" s="76">
        <f>分析係数表!C30</f>
        <v>1</v>
      </c>
      <c r="G27" s="77">
        <f t="shared" si="1"/>
        <v>0</v>
      </c>
      <c r="H27" s="77">
        <v>9.9430236129447985E-2</v>
      </c>
      <c r="I27" s="77">
        <f t="shared" si="2"/>
        <v>9.9430236129447985E-2</v>
      </c>
      <c r="J27" s="76">
        <f>分析係数表!G30</f>
        <v>0.34450555746533745</v>
      </c>
      <c r="K27" s="78">
        <f t="shared" si="3"/>
        <v>3.4254268926685615E-2</v>
      </c>
      <c r="L27" s="79"/>
      <c r="M27" s="80"/>
      <c r="N27" s="81">
        <f>分析係数表!H30</f>
        <v>0</v>
      </c>
      <c r="O27" s="82">
        <f t="shared" si="4"/>
        <v>0</v>
      </c>
      <c r="P27" s="76">
        <f>分析係数表!C30</f>
        <v>1</v>
      </c>
      <c r="Q27" s="82">
        <f t="shared" si="5"/>
        <v>0</v>
      </c>
      <c r="R27" s="83">
        <v>9.8062697381281247E-2</v>
      </c>
      <c r="S27" s="84">
        <f t="shared" si="6"/>
        <v>0.19749293351072922</v>
      </c>
      <c r="T27" s="85">
        <f>分析係数表!F30</f>
        <v>0.44067262518620376</v>
      </c>
      <c r="U27" s="86">
        <f t="shared" si="7"/>
        <v>8.7029729465897432E-2</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投入係数表!F28</f>
        <v>0.1</v>
      </c>
      <c r="E28" s="77">
        <f t="shared" si="0"/>
        <v>10</v>
      </c>
      <c r="F28" s="76">
        <f>分析係数表!C31</f>
        <v>0.25008451656524677</v>
      </c>
      <c r="G28" s="77">
        <f t="shared" si="1"/>
        <v>2.5008451656524677</v>
      </c>
      <c r="H28" s="77">
        <v>2.5383977515752911</v>
      </c>
      <c r="I28" s="77">
        <f t="shared" si="2"/>
        <v>2.5383977515752911</v>
      </c>
      <c r="J28" s="76">
        <f>分析係数表!G31</f>
        <v>7.0035460992907805E-2</v>
      </c>
      <c r="K28" s="78">
        <f t="shared" si="3"/>
        <v>0.17777785671493618</v>
      </c>
      <c r="L28" s="79"/>
      <c r="M28" s="80"/>
      <c r="N28" s="81">
        <f>分析係数表!H31</f>
        <v>2.3007312358165468E-2</v>
      </c>
      <c r="O28" s="82">
        <f t="shared" si="4"/>
        <v>0.77354313827701981</v>
      </c>
      <c r="P28" s="76">
        <f>分析係数表!C31</f>
        <v>0.25008451656524677</v>
      </c>
      <c r="Q28" s="82">
        <f t="shared" si="5"/>
        <v>0.19345116177837235</v>
      </c>
      <c r="R28" s="83">
        <v>0.26118623225738075</v>
      </c>
      <c r="S28" s="84">
        <f t="shared" si="6"/>
        <v>2.7995839838326719</v>
      </c>
      <c r="T28" s="85">
        <f>分析係数表!F31</f>
        <v>0.24143026004728133</v>
      </c>
      <c r="U28" s="86">
        <f t="shared" si="7"/>
        <v>0.67590428924092583</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投入係数表!F29</f>
        <v>0</v>
      </c>
      <c r="E29" s="77">
        <f t="shared" si="0"/>
        <v>0</v>
      </c>
      <c r="F29" s="76">
        <f>分析係数表!C32</f>
        <v>0.62913385826771662</v>
      </c>
      <c r="G29" s="77">
        <f t="shared" si="1"/>
        <v>0</v>
      </c>
      <c r="H29" s="77">
        <v>1.4200640835524161E-2</v>
      </c>
      <c r="I29" s="77">
        <f t="shared" si="2"/>
        <v>1.4200640835524161E-2</v>
      </c>
      <c r="J29" s="76">
        <f>分析係数表!G32</f>
        <v>0.14045991298943444</v>
      </c>
      <c r="K29" s="78">
        <f t="shared" si="3"/>
        <v>1.9946207761519334E-3</v>
      </c>
      <c r="L29" s="79"/>
      <c r="M29" s="80"/>
      <c r="N29" s="81">
        <f>分析係数表!H32</f>
        <v>6.5503039811727788E-3</v>
      </c>
      <c r="O29" s="82">
        <f t="shared" si="4"/>
        <v>0.22023183844272676</v>
      </c>
      <c r="P29" s="76">
        <f>分析係数表!C32</f>
        <v>0.62913385826771662</v>
      </c>
      <c r="Q29" s="82">
        <f t="shared" si="5"/>
        <v>0.13855530623286513</v>
      </c>
      <c r="R29" s="83">
        <v>0.18125415187431732</v>
      </c>
      <c r="S29" s="84">
        <f t="shared" si="6"/>
        <v>0.19545479270984148</v>
      </c>
      <c r="T29" s="85">
        <f>分析係数表!F32</f>
        <v>0.48353014294592916</v>
      </c>
      <c r="U29" s="86">
        <f t="shared" si="7"/>
        <v>9.450828385845661E-2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投入係数表!F30</f>
        <v>0</v>
      </c>
      <c r="E30" s="77">
        <f t="shared" si="0"/>
        <v>0</v>
      </c>
      <c r="F30" s="76">
        <f>分析係数表!C33</f>
        <v>0.63745757482258569</v>
      </c>
      <c r="G30" s="77">
        <f t="shared" si="1"/>
        <v>0</v>
      </c>
      <c r="H30" s="77">
        <v>2.558315641446407E-2</v>
      </c>
      <c r="I30" s="77">
        <f t="shared" si="2"/>
        <v>2.558315641446407E-2</v>
      </c>
      <c r="J30" s="76">
        <f>分析係数表!G33</f>
        <v>0.50772946859903378</v>
      </c>
      <c r="K30" s="78">
        <f t="shared" si="3"/>
        <v>1.2989322411401804E-2</v>
      </c>
      <c r="L30" s="79"/>
      <c r="M30" s="80"/>
      <c r="N30" s="81">
        <f>分析係数表!H33</f>
        <v>9.749810887288824E-4</v>
      </c>
      <c r="O30" s="82">
        <f t="shared" si="4"/>
        <v>3.2780444729712963E-2</v>
      </c>
      <c r="P30" s="76">
        <f>分析係数表!C33</f>
        <v>0.63745757482258569</v>
      </c>
      <c r="Q30" s="82">
        <f t="shared" si="5"/>
        <v>2.0896142799008637E-2</v>
      </c>
      <c r="R30" s="83">
        <v>8.341062608631758E-2</v>
      </c>
      <c r="S30" s="84">
        <f t="shared" si="6"/>
        <v>0.10899378250078165</v>
      </c>
      <c r="T30" s="85">
        <f>分析係数表!F33</f>
        <v>0.6463768115942029</v>
      </c>
      <c r="U30" s="86">
        <f t="shared" si="7"/>
        <v>7.0451053616447268E-2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投入係数表!F31</f>
        <v>0</v>
      </c>
      <c r="E31" s="77">
        <f t="shared" si="0"/>
        <v>0</v>
      </c>
      <c r="F31" s="76">
        <f>分析係数表!C34</f>
        <v>0.37050679800509079</v>
      </c>
      <c r="G31" s="77">
        <f t="shared" si="1"/>
        <v>0</v>
      </c>
      <c r="H31" s="77">
        <v>6.061099596686742E-2</v>
      </c>
      <c r="I31" s="77">
        <f t="shared" si="2"/>
        <v>6.061099596686742E-2</v>
      </c>
      <c r="J31" s="76">
        <f>分析係数表!G34</f>
        <v>0.42483593457785029</v>
      </c>
      <c r="K31" s="78">
        <f t="shared" si="3"/>
        <v>2.5749729117278436E-2</v>
      </c>
      <c r="L31" s="79"/>
      <c r="M31" s="80"/>
      <c r="N31" s="81">
        <f>分析係数表!H34</f>
        <v>0.16269856834673466</v>
      </c>
      <c r="O31" s="82">
        <f t="shared" si="4"/>
        <v>5.4701896159307219</v>
      </c>
      <c r="P31" s="76">
        <f>分析係数表!C34</f>
        <v>0.37050679800509079</v>
      </c>
      <c r="Q31" s="82">
        <f t="shared" si="5"/>
        <v>2.0267424390791891</v>
      </c>
      <c r="R31" s="83">
        <v>2.2012408806738004</v>
      </c>
      <c r="S31" s="84">
        <f t="shared" si="6"/>
        <v>2.2618518766406677</v>
      </c>
      <c r="T31" s="85">
        <f>分析係数表!F34</f>
        <v>0.70009180863001119</v>
      </c>
      <c r="U31" s="86">
        <f t="shared" si="7"/>
        <v>1.5835039711705501</v>
      </c>
      <c r="V31" s="87">
        <f>分析係数表!D34</f>
        <v>0.29654187493624401</v>
      </c>
      <c r="W31" s="167">
        <f t="shared" si="8"/>
        <v>1</v>
      </c>
      <c r="X31" s="76">
        <f>分析係数表!E34</f>
        <v>0.20143493488387909</v>
      </c>
      <c r="Y31" s="166">
        <f t="shared" si="9"/>
        <v>0</v>
      </c>
    </row>
    <row r="32" spans="1:25" x14ac:dyDescent="0.2">
      <c r="A32" s="6" t="s">
        <v>20</v>
      </c>
      <c r="B32" s="5" t="s">
        <v>37</v>
      </c>
      <c r="C32" s="90"/>
      <c r="D32" s="76">
        <f>投入係数表!F32</f>
        <v>0.1</v>
      </c>
      <c r="E32" s="77">
        <f t="shared" si="0"/>
        <v>10</v>
      </c>
      <c r="F32" s="76">
        <f>分析係数表!C35</f>
        <v>0.91764041772509175</v>
      </c>
      <c r="G32" s="77">
        <f t="shared" si="1"/>
        <v>9.1764041772509177</v>
      </c>
      <c r="H32" s="77">
        <v>9.6397476681703633</v>
      </c>
      <c r="I32" s="77">
        <f t="shared" si="2"/>
        <v>9.6397476681703633</v>
      </c>
      <c r="J32" s="76">
        <f>分析係数表!G35</f>
        <v>0.31368591037545418</v>
      </c>
      <c r="K32" s="78">
        <f t="shared" si="3"/>
        <v>3.0238530230796821</v>
      </c>
      <c r="L32" s="79"/>
      <c r="M32" s="80"/>
      <c r="N32" s="81">
        <f>分析係数表!H35</f>
        <v>6.1244501723026923E-2</v>
      </c>
      <c r="O32" s="82">
        <f t="shared" si="4"/>
        <v>2.059139430435418</v>
      </c>
      <c r="P32" s="76">
        <f>分析係数表!C35</f>
        <v>0.91764041772509175</v>
      </c>
      <c r="Q32" s="82">
        <f t="shared" si="5"/>
        <v>1.8895495670989646</v>
      </c>
      <c r="R32" s="83">
        <v>2.4698632410469106</v>
      </c>
      <c r="S32" s="84">
        <f t="shared" si="6"/>
        <v>12.109610909217274</v>
      </c>
      <c r="T32" s="85">
        <f>分析係数表!F35</f>
        <v>0.64438548935924789</v>
      </c>
      <c r="U32" s="86">
        <f t="shared" si="7"/>
        <v>7.8032575516860598</v>
      </c>
      <c r="V32" s="87">
        <f>分析係数表!D35</f>
        <v>7.3937366630140153E-2</v>
      </c>
      <c r="W32" s="167">
        <f t="shared" si="8"/>
        <v>1</v>
      </c>
      <c r="X32" s="76">
        <f>分析係数表!E35</f>
        <v>6.5228675240786668E-2</v>
      </c>
      <c r="Y32" s="166">
        <f t="shared" si="9"/>
        <v>1</v>
      </c>
    </row>
    <row r="33" spans="1:25" x14ac:dyDescent="0.2">
      <c r="A33" s="6" t="s">
        <v>21</v>
      </c>
      <c r="B33" s="5" t="s">
        <v>38</v>
      </c>
      <c r="C33" s="90"/>
      <c r="D33" s="76">
        <f>投入係数表!F33</f>
        <v>0</v>
      </c>
      <c r="E33" s="77">
        <f t="shared" si="0"/>
        <v>0</v>
      </c>
      <c r="F33" s="76">
        <f>分析係数表!C36</f>
        <v>0.797599795727296</v>
      </c>
      <c r="G33" s="77">
        <f t="shared" si="1"/>
        <v>0</v>
      </c>
      <c r="H33" s="77">
        <v>0.13381053569797521</v>
      </c>
      <c r="I33" s="77">
        <f t="shared" si="2"/>
        <v>0.13381053569797521</v>
      </c>
      <c r="J33" s="76">
        <f>分析係数表!G36</f>
        <v>2.1812378081220076E-2</v>
      </c>
      <c r="K33" s="78">
        <f t="shared" si="3"/>
        <v>2.9187259958948311E-3</v>
      </c>
      <c r="L33" s="79"/>
      <c r="M33" s="80"/>
      <c r="N33" s="81">
        <f>分析係数表!H36</f>
        <v>0.17613537668450396</v>
      </c>
      <c r="O33" s="82">
        <f t="shared" si="4"/>
        <v>5.9219568944471108</v>
      </c>
      <c r="P33" s="76">
        <f>分析係数表!C36</f>
        <v>0.797599795727296</v>
      </c>
      <c r="Q33" s="82">
        <f t="shared" si="5"/>
        <v>4.7233516093168681</v>
      </c>
      <c r="R33" s="83">
        <v>4.9251318266524695</v>
      </c>
      <c r="S33" s="84">
        <f t="shared" si="6"/>
        <v>5.0589423623504448</v>
      </c>
      <c r="T33" s="85">
        <f>分析係数表!F36</f>
        <v>0.87948217769107995</v>
      </c>
      <c r="U33" s="86">
        <f t="shared" si="7"/>
        <v>4.4492496456536257</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投入係数表!F34</f>
        <v>0</v>
      </c>
      <c r="E34" s="77">
        <f t="shared" si="0"/>
        <v>0</v>
      </c>
      <c r="F34" s="76">
        <f>分析係数表!C37</f>
        <v>0.41107468497080213</v>
      </c>
      <c r="G34" s="77">
        <f t="shared" si="1"/>
        <v>0</v>
      </c>
      <c r="H34" s="77">
        <v>0.18565164774027515</v>
      </c>
      <c r="I34" s="77">
        <f t="shared" si="2"/>
        <v>0.18565164774027515</v>
      </c>
      <c r="J34" s="76">
        <f>分析係数表!G37</f>
        <v>0.35489014883061659</v>
      </c>
      <c r="K34" s="78">
        <f t="shared" si="3"/>
        <v>6.5885940897195447E-2</v>
      </c>
      <c r="L34" s="79"/>
      <c r="M34" s="80"/>
      <c r="N34" s="81">
        <f>分析係数表!H37</f>
        <v>4.9102064830639058E-2</v>
      </c>
      <c r="O34" s="82">
        <f t="shared" si="4"/>
        <v>1.6508910181981304</v>
      </c>
      <c r="P34" s="76">
        <f>分析係数表!C37</f>
        <v>0.41107468497080213</v>
      </c>
      <c r="Q34" s="82">
        <f t="shared" si="5"/>
        <v>0.67863950522692329</v>
      </c>
      <c r="R34" s="83">
        <v>0.83511287877792439</v>
      </c>
      <c r="S34" s="84">
        <f t="shared" si="6"/>
        <v>1.0207645265181995</v>
      </c>
      <c r="T34" s="85">
        <f>分析係数表!F37</f>
        <v>0.67103708953460905</v>
      </c>
      <c r="U34" s="86">
        <f t="shared" si="7"/>
        <v>0.68497085697494586</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投入係数表!F35</f>
        <v>0</v>
      </c>
      <c r="E35" s="77">
        <f t="shared" si="0"/>
        <v>0</v>
      </c>
      <c r="F35" s="76">
        <f>分析係数表!C38</f>
        <v>8.5657149205643823E-2</v>
      </c>
      <c r="G35" s="77">
        <f t="shared" si="1"/>
        <v>0</v>
      </c>
      <c r="H35" s="77">
        <v>5.4612138302343495E-2</v>
      </c>
      <c r="I35" s="77">
        <f t="shared" si="2"/>
        <v>5.4612138302343495E-2</v>
      </c>
      <c r="J35" s="76">
        <f>分析係数表!G38</f>
        <v>0.23768844221105528</v>
      </c>
      <c r="K35" s="78">
        <f t="shared" si="3"/>
        <v>1.2980674078898731E-2</v>
      </c>
      <c r="L35" s="79"/>
      <c r="M35" s="80"/>
      <c r="N35" s="81">
        <f>分析係数表!H38</f>
        <v>4.3280194996217748E-2</v>
      </c>
      <c r="O35" s="82">
        <f t="shared" si="4"/>
        <v>1.4551503166224309</v>
      </c>
      <c r="P35" s="76">
        <f>分析係数表!C38</f>
        <v>8.5657149205643823E-2</v>
      </c>
      <c r="Q35" s="82">
        <f t="shared" si="5"/>
        <v>0.12464402778756742</v>
      </c>
      <c r="R35" s="83">
        <v>0.16494744546088488</v>
      </c>
      <c r="S35" s="84">
        <f t="shared" si="6"/>
        <v>0.21955958376322837</v>
      </c>
      <c r="T35" s="85">
        <f>分析係数表!F38</f>
        <v>0.42412060301507537</v>
      </c>
      <c r="U35" s="86">
        <f t="shared" si="7"/>
        <v>9.3119743063399374E-2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投入係数表!F36</f>
        <v>0</v>
      </c>
      <c r="E36" s="77">
        <f t="shared" si="0"/>
        <v>0</v>
      </c>
      <c r="F36" s="76">
        <f>分析係数表!C39</f>
        <v>1</v>
      </c>
      <c r="G36" s="77">
        <f t="shared" si="1"/>
        <v>0</v>
      </c>
      <c r="H36" s="77">
        <v>1.7456935945477858E-3</v>
      </c>
      <c r="I36" s="77">
        <f t="shared" si="2"/>
        <v>1.7456935945477858E-3</v>
      </c>
      <c r="J36" s="76">
        <f>分析係数表!G39</f>
        <v>0.35357454228421969</v>
      </c>
      <c r="K36" s="78">
        <f t="shared" si="3"/>
        <v>6.1723281366072756E-4</v>
      </c>
      <c r="L36" s="79"/>
      <c r="M36" s="80"/>
      <c r="N36" s="81">
        <f>分析係数表!H39</f>
        <v>3.8775109965539459E-3</v>
      </c>
      <c r="O36" s="82">
        <f t="shared" si="4"/>
        <v>0.13036820547678948</v>
      </c>
      <c r="P36" s="76">
        <f>分析係数表!C39</f>
        <v>1</v>
      </c>
      <c r="Q36" s="82">
        <f t="shared" si="5"/>
        <v>0.13036820547678948</v>
      </c>
      <c r="R36" s="83">
        <v>0.14572255678209156</v>
      </c>
      <c r="S36" s="84">
        <f t="shared" si="6"/>
        <v>0.14746825037663935</v>
      </c>
      <c r="T36" s="85">
        <f>分析係数表!F39</f>
        <v>0.70431560592850917</v>
      </c>
      <c r="U36" s="86">
        <f t="shared" si="7"/>
        <v>0.10386419011923985</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投入係数表!F37</f>
        <v>0</v>
      </c>
      <c r="E37" s="77">
        <f t="shared" si="0"/>
        <v>0</v>
      </c>
      <c r="F37" s="76">
        <f>分析係数表!C40</f>
        <v>0.65826444414328944</v>
      </c>
      <c r="G37" s="77">
        <f t="shared" si="1"/>
        <v>0</v>
      </c>
      <c r="H37" s="77">
        <v>2.7376785383418554E-3</v>
      </c>
      <c r="I37" s="77">
        <f t="shared" si="2"/>
        <v>2.7376785383418554E-3</v>
      </c>
      <c r="J37" s="76">
        <f>分析係数表!G40</f>
        <v>0.50866941886313111</v>
      </c>
      <c r="K37" s="78">
        <f t="shared" si="3"/>
        <v>1.3925733511324177E-3</v>
      </c>
      <c r="L37" s="79"/>
      <c r="M37" s="80"/>
      <c r="N37" s="81">
        <f>分析係数表!H40</f>
        <v>2.9977866808617935E-2</v>
      </c>
      <c r="O37" s="82">
        <f t="shared" si="4"/>
        <v>1.0079044787584159</v>
      </c>
      <c r="P37" s="76">
        <f>分析係数表!C40</f>
        <v>0.65826444414328944</v>
      </c>
      <c r="Q37" s="82">
        <f t="shared" si="5"/>
        <v>0.66346768145944057</v>
      </c>
      <c r="R37" s="83">
        <v>0.66704616215038881</v>
      </c>
      <c r="S37" s="84">
        <f t="shared" si="6"/>
        <v>0.66978384068873065</v>
      </c>
      <c r="T37" s="85">
        <f>分析係数表!F40</f>
        <v>0.70612892981899011</v>
      </c>
      <c r="U37" s="86">
        <f t="shared" si="7"/>
        <v>0.47295374663558631</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投入係数表!F38</f>
        <v>0</v>
      </c>
      <c r="E38" s="77">
        <f t="shared" si="0"/>
        <v>0</v>
      </c>
      <c r="F38" s="76">
        <f>分析係数表!C41</f>
        <v>0.70759650636187188</v>
      </c>
      <c r="G38" s="77">
        <f t="shared" si="1"/>
        <v>0</v>
      </c>
      <c r="H38" s="77">
        <v>1.2590248754973921E-3</v>
      </c>
      <c r="I38" s="77">
        <f t="shared" si="2"/>
        <v>1.2590248754973921E-3</v>
      </c>
      <c r="J38" s="76">
        <f>分析係数表!G41</f>
        <v>0.45936542752335213</v>
      </c>
      <c r="K38" s="78">
        <f t="shared" si="3"/>
        <v>5.7835250019539473E-4</v>
      </c>
      <c r="L38" s="79"/>
      <c r="M38" s="80"/>
      <c r="N38" s="81">
        <f>分析係数表!H41</f>
        <v>5.1332193987616619E-2</v>
      </c>
      <c r="O38" s="82">
        <f t="shared" si="4"/>
        <v>1.725871575683336</v>
      </c>
      <c r="P38" s="76">
        <f>分析係数表!C41</f>
        <v>0.70759650636187188</v>
      </c>
      <c r="Q38" s="82">
        <f t="shared" si="5"/>
        <v>1.2212206973827875</v>
      </c>
      <c r="R38" s="83">
        <v>1.2396624485206567</v>
      </c>
      <c r="S38" s="84">
        <f t="shared" si="6"/>
        <v>1.240921473396154</v>
      </c>
      <c r="T38" s="85">
        <f>分析係数表!F41</f>
        <v>0.56264417804333855</v>
      </c>
      <c r="U38" s="86">
        <f t="shared" si="7"/>
        <v>0.69819724241530767</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投入係数表!F39</f>
        <v>0</v>
      </c>
      <c r="E39" s="77">
        <f>$C$8*D39</f>
        <v>0</v>
      </c>
      <c r="F39" s="76">
        <f>分析係数表!C42</f>
        <v>0.74805928016937195</v>
      </c>
      <c r="G39" s="77">
        <f>E39*F39</f>
        <v>0</v>
      </c>
      <c r="H39" s="77">
        <v>2.7622369725994092E-2</v>
      </c>
      <c r="I39" s="77">
        <f>C39+H39</f>
        <v>2.7622369725994092E-2</v>
      </c>
      <c r="J39" s="76">
        <f>分析係数表!G42</f>
        <v>0.48689138576779029</v>
      </c>
      <c r="K39" s="78">
        <f>I39*J39</f>
        <v>1.3449093874079521E-2</v>
      </c>
      <c r="L39" s="79"/>
      <c r="M39" s="80"/>
      <c r="N39" s="81">
        <f>分析係数表!H42</f>
        <v>1.3363964923094164E-2</v>
      </c>
      <c r="O39" s="82">
        <f t="shared" si="4"/>
        <v>0.44931816482968634</v>
      </c>
      <c r="P39" s="76">
        <f>分析係数表!C42</f>
        <v>0.74805928016937195</v>
      </c>
      <c r="Q39" s="82">
        <f>O39*P39</f>
        <v>0.33611662294951838</v>
      </c>
      <c r="R39" s="83">
        <v>0.35228150562052896</v>
      </c>
      <c r="S39" s="84">
        <f>I39+R39</f>
        <v>0.37990387534652303</v>
      </c>
      <c r="T39" s="85">
        <f>分析係数表!F42</f>
        <v>0.55945692883895126</v>
      </c>
      <c r="U39" s="86">
        <f t="shared" si="7"/>
        <v>0.21253985535538156</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投入係数表!F40</f>
        <v>0</v>
      </c>
      <c r="E40" s="77">
        <f>$C$8*D40</f>
        <v>0</v>
      </c>
      <c r="F40" s="76">
        <f>分析係数表!C43</f>
        <v>0.45392782766037354</v>
      </c>
      <c r="G40" s="77">
        <f>E40*F40</f>
        <v>0</v>
      </c>
      <c r="H40" s="77">
        <v>0.6117357943724272</v>
      </c>
      <c r="I40" s="77">
        <f>C40+H40</f>
        <v>0.6117357943724272</v>
      </c>
      <c r="J40" s="76">
        <f>分析係数表!G43</f>
        <v>0.33057238224749658</v>
      </c>
      <c r="K40" s="78">
        <f>I40*J40</f>
        <v>0.20222295885175798</v>
      </c>
      <c r="L40" s="79"/>
      <c r="M40" s="80"/>
      <c r="N40" s="81">
        <f>分析係数表!H43</f>
        <v>3.6399293979211607E-2</v>
      </c>
      <c r="O40" s="82">
        <f t="shared" si="4"/>
        <v>1.223803269909284</v>
      </c>
      <c r="P40" s="76">
        <f>分析係数表!C43</f>
        <v>0.45392782766037354</v>
      </c>
      <c r="Q40" s="82">
        <f>O40*P40</f>
        <v>0.55551835979358311</v>
      </c>
      <c r="R40" s="83">
        <v>1.0247074132183025</v>
      </c>
      <c r="S40" s="84">
        <f>I40+R40</f>
        <v>1.6364432075907298</v>
      </c>
      <c r="T40" s="85">
        <f>分析係数表!F43</f>
        <v>0.59568549882556554</v>
      </c>
      <c r="U40" s="86">
        <f t="shared" si="7"/>
        <v>0.97480548841339243</v>
      </c>
      <c r="V40" s="87">
        <f>分析係数表!D43</f>
        <v>0.1984794164915317</v>
      </c>
      <c r="W40" s="167">
        <f t="shared" si="8"/>
        <v>0</v>
      </c>
      <c r="X40" s="76">
        <f>分析係数表!E43</f>
        <v>0.16343182099146988</v>
      </c>
      <c r="Y40" s="166">
        <f t="shared" si="9"/>
        <v>0</v>
      </c>
    </row>
    <row r="41" spans="1:25" x14ac:dyDescent="0.2">
      <c r="A41" s="6" t="s">
        <v>341</v>
      </c>
      <c r="B41" s="5" t="s">
        <v>42</v>
      </c>
      <c r="C41" s="90"/>
      <c r="D41" s="76">
        <f>投入係数表!F41</f>
        <v>0</v>
      </c>
      <c r="E41" s="77">
        <f>$C$8*D41</f>
        <v>0</v>
      </c>
      <c r="F41" s="76">
        <f>分析係数表!C44</f>
        <v>0.56717687074829937</v>
      </c>
      <c r="G41" s="77">
        <f>E41*F41</f>
        <v>0</v>
      </c>
      <c r="H41" s="77">
        <v>2.4798271883461004E-3</v>
      </c>
      <c r="I41" s="77">
        <f>C41+H41</f>
        <v>2.4798271883461004E-3</v>
      </c>
      <c r="J41" s="76">
        <f>分析係数表!G44</f>
        <v>0.26470888557600014</v>
      </c>
      <c r="K41" s="78">
        <f>I41*J41</f>
        <v>6.5643229144816202E-4</v>
      </c>
      <c r="L41" s="79"/>
      <c r="M41" s="80"/>
      <c r="N41" s="81">
        <f>分析係数表!H44</f>
        <v>0.11401115064578489</v>
      </c>
      <c r="O41" s="82">
        <f t="shared" si="4"/>
        <v>3.8332397064107453</v>
      </c>
      <c r="P41" s="76">
        <f>分析係数表!C44</f>
        <v>0.56717687074829937</v>
      </c>
      <c r="Q41" s="82">
        <f>O41*P41</f>
        <v>2.1741249015101762</v>
      </c>
      <c r="R41" s="83">
        <v>2.2156928146805619</v>
      </c>
      <c r="S41" s="84">
        <f>I41+R41</f>
        <v>2.2181726418689078</v>
      </c>
      <c r="T41" s="85">
        <f>分析係数表!F44</f>
        <v>0.48034390507893071</v>
      </c>
      <c r="U41" s="86">
        <f t="shared" si="7"/>
        <v>1.0654857089345597</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投入係数表!F42</f>
        <v>0</v>
      </c>
      <c r="E42" s="77">
        <f>$C$8*D42</f>
        <v>0</v>
      </c>
      <c r="F42" s="76">
        <f>分析係数表!C45</f>
        <v>1</v>
      </c>
      <c r="G42" s="77">
        <f>E42*F42</f>
        <v>0</v>
      </c>
      <c r="H42" s="77">
        <v>3.1306769176530566E-2</v>
      </c>
      <c r="I42" s="77">
        <f>C42+H42</f>
        <v>3.1306769176530566E-2</v>
      </c>
      <c r="J42" s="76">
        <f>分析係数表!G45</f>
        <v>0</v>
      </c>
      <c r="K42" s="78">
        <f>I42*J42</f>
        <v>0</v>
      </c>
      <c r="L42" s="79"/>
      <c r="M42" s="80"/>
      <c r="N42" s="81">
        <f>分析係数表!H45</f>
        <v>0</v>
      </c>
      <c r="O42" s="82">
        <f t="shared" si="4"/>
        <v>0</v>
      </c>
      <c r="P42" s="76">
        <f>分析係数表!C45</f>
        <v>1</v>
      </c>
      <c r="Q42" s="82">
        <f>O42*P42</f>
        <v>0</v>
      </c>
      <c r="R42" s="83">
        <v>2.6096191545376672E-2</v>
      </c>
      <c r="S42" s="84">
        <f>I42+R42</f>
        <v>5.7402960721907238E-2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0</v>
      </c>
      <c r="E43" s="77">
        <f>$C$8*D43</f>
        <v>0</v>
      </c>
      <c r="F43" s="76">
        <f>分析係数表!C46</f>
        <v>9.5571095571095555E-2</v>
      </c>
      <c r="G43" s="77">
        <f>E43*F43</f>
        <v>0</v>
      </c>
      <c r="H43" s="77">
        <v>9.2702349503572066E-3</v>
      </c>
      <c r="I43" s="77">
        <f>C43+H43</f>
        <v>9.2702349503572066E-3</v>
      </c>
      <c r="J43" s="76">
        <f>分析係数表!G46</f>
        <v>9.74025974025974E-3</v>
      </c>
      <c r="K43" s="78">
        <f>I43*J43</f>
        <v>9.0294496269713054E-5</v>
      </c>
      <c r="L43" s="79"/>
      <c r="M43" s="80"/>
      <c r="N43" s="81">
        <f>分析係数表!H46</f>
        <v>2.2385341663631524E-2</v>
      </c>
      <c r="O43" s="82">
        <f t="shared" si="4"/>
        <v>0.75263147525978902</v>
      </c>
      <c r="P43" s="76">
        <f>分析係数表!C46</f>
        <v>9.5571095571095555E-2</v>
      </c>
      <c r="Q43" s="82">
        <f>O43*P43</f>
        <v>7.1929814651867929E-2</v>
      </c>
      <c r="R43" s="83">
        <v>8.1536900035052526E-2</v>
      </c>
      <c r="S43" s="84">
        <f>I43+R43</f>
        <v>9.0807134985409738E-2</v>
      </c>
      <c r="T43" s="85">
        <f>分析係数表!F46</f>
        <v>0.31493506493506496</v>
      </c>
      <c r="U43" s="86">
        <f t="shared" si="7"/>
        <v>2.8598350953197224E-2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投入係数表!F44</f>
        <v>0.2</v>
      </c>
      <c r="E44" s="91">
        <f>SUM(E5:E43)</f>
        <v>20</v>
      </c>
      <c r="F44" s="92">
        <f>分析係数表!C47</f>
        <v>0.47742146938417629</v>
      </c>
      <c r="G44" s="91">
        <f>SUM(G5:G43)</f>
        <v>11.677249342903385</v>
      </c>
      <c r="H44" s="91">
        <f>SUM(H5:H43)</f>
        <v>13.519679982846441</v>
      </c>
      <c r="I44" s="91">
        <f>SUM(I5:I43)</f>
        <v>113.51967998284644</v>
      </c>
      <c r="J44" s="92">
        <f>分析係数表!G47</f>
        <v>0.27235298925258467</v>
      </c>
      <c r="K44" s="93">
        <f>SUM(K5:K43)</f>
        <v>53.594507573456553</v>
      </c>
      <c r="L44" s="94">
        <f>最終需要_まとめ!$L$33</f>
        <v>0.62733333333333341</v>
      </c>
      <c r="M44" s="91">
        <f>K44*L44</f>
        <v>33.621621084415082</v>
      </c>
      <c r="N44" s="95">
        <f>分析係数表!H47</f>
        <v>1</v>
      </c>
      <c r="O44" s="96">
        <f>SUM(O5:O43)</f>
        <v>33.621621084415082</v>
      </c>
      <c r="P44" s="92">
        <f>分析係数表!C47</f>
        <v>0.47742146938417629</v>
      </c>
      <c r="Q44" s="96">
        <f>SUM(Q5:Q43)</f>
        <v>15.852635932045635</v>
      </c>
      <c r="R44" s="91">
        <f>SUM(R5:R43)</f>
        <v>18.194746462897189</v>
      </c>
      <c r="S44" s="97">
        <f>SUM(S5:S43)</f>
        <v>131.71442644574361</v>
      </c>
      <c r="T44" s="98">
        <f>分析係数表!F47</f>
        <v>0.52570900249274655</v>
      </c>
      <c r="U44" s="99">
        <f>SUM(U5:U43)</f>
        <v>89.606284004847112</v>
      </c>
      <c r="V44" s="100">
        <f>分析係数表!D47</f>
        <v>0.1239937068366638</v>
      </c>
      <c r="W44" s="164">
        <f>SUM(W5:W43)</f>
        <v>122</v>
      </c>
      <c r="X44" s="92">
        <f>分析係数表!E47</f>
        <v>9.5199419721302761E-2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248</v>
      </c>
      <c r="S2" s="3" t="s">
        <v>153</v>
      </c>
      <c r="U2" s="64" t="s">
        <v>210</v>
      </c>
      <c r="W2" s="3" t="s">
        <v>130</v>
      </c>
      <c r="Y2" s="3" t="s">
        <v>154</v>
      </c>
    </row>
    <row r="3" spans="1:25" ht="44" x14ac:dyDescent="0.2">
      <c r="B3" s="65"/>
      <c r="C3" s="66" t="s">
        <v>228</v>
      </c>
      <c r="D3" s="66" t="s">
        <v>309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0.209501814582646</v>
      </c>
      <c r="E5" s="77">
        <f t="shared" ref="E5:E38" si="0">$C$9*D5</f>
        <v>20.950181458264598</v>
      </c>
      <c r="F5" s="76">
        <f>分析係数表!C8</f>
        <v>0.95102319236016375</v>
      </c>
      <c r="G5" s="77">
        <f t="shared" ref="G5:G38" si="1">E5*F5</f>
        <v>19.924108450963509</v>
      </c>
      <c r="H5" s="77">
        <f t="array" ref="H5:H43">MMULT(逆行列係数!C5:AO43,'5'!G5:G43)</f>
        <v>23.292358531433312</v>
      </c>
      <c r="I5" s="77">
        <f t="shared" ref="I5:I38" si="2">C5+H5</f>
        <v>23.292358531433312</v>
      </c>
      <c r="J5" s="76">
        <f>分析係数表!G8</f>
        <v>0.119707121641224</v>
      </c>
      <c r="K5" s="78">
        <f t="shared" ref="K5:K38" si="3">I5*J5</f>
        <v>2.788261196033289</v>
      </c>
      <c r="L5" s="79" t="s">
        <v>181</v>
      </c>
      <c r="M5" s="80" t="s">
        <v>181</v>
      </c>
      <c r="N5" s="81">
        <f>分析係数表!H8</f>
        <v>1.1795029837783319E-2</v>
      </c>
      <c r="O5" s="82">
        <f t="shared" ref="O5:O43" si="4">$M$44*N5</f>
        <v>0.16106476638244802</v>
      </c>
      <c r="P5" s="76">
        <f>分析係数表!C8</f>
        <v>0.95102319236016375</v>
      </c>
      <c r="Q5" s="82">
        <f t="shared" ref="Q5:Q38" si="5">O5*P5</f>
        <v>0.15317632830177969</v>
      </c>
      <c r="R5" s="83">
        <f t="array" ref="R5:R43">MMULT(逆行列係数!C5:AO43,'5'!Q5:Q43)</f>
        <v>0.21423132130269454</v>
      </c>
      <c r="S5" s="84">
        <f t="shared" ref="S5:S38" si="6">I5+R5</f>
        <v>23.506589852736006</v>
      </c>
      <c r="T5" s="85">
        <f>分析係数表!F8</f>
        <v>0.45161290322580644</v>
      </c>
      <c r="U5" s="86">
        <f t="shared" ref="U5:U43" si="7">S5*T5</f>
        <v>10.61587928833239</v>
      </c>
      <c r="V5" s="87">
        <f>分析係数表!D8</f>
        <v>0.18719347931201216</v>
      </c>
      <c r="W5" s="167">
        <f t="shared" ref="W5:W43" si="8">ROUND(S5*V5,0)</f>
        <v>4</v>
      </c>
      <c r="X5" s="76">
        <f>分析係数表!E8</f>
        <v>0.11238516267182427</v>
      </c>
      <c r="Y5" s="166">
        <f t="shared" ref="Y5:Y43" si="9">ROUND(S5*X5,0)</f>
        <v>3</v>
      </c>
    </row>
    <row r="6" spans="1:25" x14ac:dyDescent="0.2">
      <c r="A6" s="6" t="s">
        <v>220</v>
      </c>
      <c r="B6" s="5" t="s">
        <v>266</v>
      </c>
      <c r="C6" s="90"/>
      <c r="D6" s="76">
        <f>投入係数表!G6</f>
        <v>5.4987352908830972E-4</v>
      </c>
      <c r="E6" s="77">
        <f t="shared" si="0"/>
        <v>5.4987352908830972E-2</v>
      </c>
      <c r="F6" s="76">
        <f>分析係数表!C9</f>
        <v>1</v>
      </c>
      <c r="G6" s="77">
        <f t="shared" si="1"/>
        <v>5.4987352908830972E-2</v>
      </c>
      <c r="H6" s="77">
        <v>9.2237807943523653E-2</v>
      </c>
      <c r="I6" s="77">
        <f t="shared" si="2"/>
        <v>9.2237807943523653E-2</v>
      </c>
      <c r="J6" s="76">
        <f>分析係数表!G9</f>
        <v>0.24911032028469751</v>
      </c>
      <c r="K6" s="78">
        <f t="shared" si="3"/>
        <v>2.2977389879169592E-2</v>
      </c>
      <c r="L6" s="79"/>
      <c r="M6" s="80"/>
      <c r="N6" s="81">
        <f>分析係数表!H9</f>
        <v>6.1636735494354639E-4</v>
      </c>
      <c r="O6" s="82">
        <f t="shared" si="4"/>
        <v>8.4166861292490659E-3</v>
      </c>
      <c r="P6" s="76">
        <f>分析係数表!C9</f>
        <v>1</v>
      </c>
      <c r="Q6" s="82">
        <f t="shared" si="5"/>
        <v>8.4166861292490659E-3</v>
      </c>
      <c r="R6" s="83">
        <v>1.1846454625660969E-2</v>
      </c>
      <c r="S6" s="84">
        <f t="shared" si="6"/>
        <v>0.10408426256918463</v>
      </c>
      <c r="T6" s="85">
        <f>分析係数表!F9</f>
        <v>0.6773428232502966</v>
      </c>
      <c r="U6" s="86">
        <f t="shared" si="7"/>
        <v>7.0500728264536683E-2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投入係数表!G7</f>
        <v>3.9810843505993621E-2</v>
      </c>
      <c r="E7" s="77">
        <f t="shared" si="0"/>
        <v>3.9810843505993621</v>
      </c>
      <c r="F7" s="76">
        <f>分析係数表!C10</f>
        <v>1</v>
      </c>
      <c r="G7" s="77">
        <f t="shared" si="1"/>
        <v>3.9810843505993621</v>
      </c>
      <c r="H7" s="77">
        <v>4.2130103802927641</v>
      </c>
      <c r="I7" s="77">
        <f t="shared" si="2"/>
        <v>4.2130103802927641</v>
      </c>
      <c r="J7" s="76">
        <f>分析係数表!G10</f>
        <v>0.17950310559006211</v>
      </c>
      <c r="K7" s="78">
        <f t="shared" si="3"/>
        <v>0.7562484471457197</v>
      </c>
      <c r="L7" s="79"/>
      <c r="M7" s="80"/>
      <c r="N7" s="81">
        <f>分析係数表!H10</f>
        <v>1.1935113327543217E-3</v>
      </c>
      <c r="O7" s="82">
        <f t="shared" si="4"/>
        <v>1.6297764959364101E-2</v>
      </c>
      <c r="P7" s="76">
        <f>分析係数表!C10</f>
        <v>1</v>
      </c>
      <c r="Q7" s="82">
        <f t="shared" si="5"/>
        <v>1.6297764959364101E-2</v>
      </c>
      <c r="R7" s="83">
        <v>2.442936256573271E-2</v>
      </c>
      <c r="S7" s="84">
        <f t="shared" si="6"/>
        <v>4.2374397428584967</v>
      </c>
      <c r="T7" s="85">
        <f>分析係数表!F10</f>
        <v>0.51863354037267084</v>
      </c>
      <c r="U7" s="86">
        <f t="shared" si="7"/>
        <v>2.1976783759545619</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投入係数表!G8</f>
        <v>3.2992411745298581E-4</v>
      </c>
      <c r="E8" s="77">
        <f t="shared" si="0"/>
        <v>3.2992411745298579E-2</v>
      </c>
      <c r="F8" s="76">
        <f>分析係数表!C11</f>
        <v>5.7355893318034035E-4</v>
      </c>
      <c r="G8" s="77">
        <f t="shared" si="1"/>
        <v>1.8923092483679984E-5</v>
      </c>
      <c r="H8" s="77">
        <v>1.6579934748570558E-4</v>
      </c>
      <c r="I8" s="77">
        <f t="shared" si="2"/>
        <v>1.6579934748570558E-4</v>
      </c>
      <c r="J8" s="76">
        <f>分析係数表!G11</f>
        <v>0.5</v>
      </c>
      <c r="K8" s="78">
        <f t="shared" si="3"/>
        <v>8.2899673742852789E-5</v>
      </c>
      <c r="L8" s="79"/>
      <c r="M8" s="80"/>
      <c r="N8" s="81">
        <f>分析係数表!H11</f>
        <v>-2.2413358361583505E-5</v>
      </c>
      <c r="O8" s="82">
        <f t="shared" si="4"/>
        <v>-3.0606131379087512E-4</v>
      </c>
      <c r="P8" s="76">
        <f>分析係数表!C11</f>
        <v>5.7355893318034035E-4</v>
      </c>
      <c r="Q8" s="82">
        <f t="shared" si="5"/>
        <v>-1.7554420062566773E-7</v>
      </c>
      <c r="R8" s="83">
        <v>3.0588998020140759E-5</v>
      </c>
      <c r="S8" s="84">
        <f t="shared" si="6"/>
        <v>1.9638834550584635E-4</v>
      </c>
      <c r="T8" s="85">
        <f>分析係数表!F11</f>
        <v>0.7</v>
      </c>
      <c r="U8" s="86">
        <f t="shared" si="7"/>
        <v>1.3747184185409244E-4</v>
      </c>
      <c r="V8" s="87">
        <f>分析係数表!D11</f>
        <v>1.2</v>
      </c>
      <c r="W8" s="167">
        <f t="shared" si="8"/>
        <v>0</v>
      </c>
      <c r="X8" s="76">
        <f>分析係数表!E11</f>
        <v>0</v>
      </c>
      <c r="Y8" s="166">
        <f t="shared" si="9"/>
        <v>0</v>
      </c>
    </row>
    <row r="9" spans="1:25" x14ac:dyDescent="0.2">
      <c r="A9" s="6" t="s">
        <v>223</v>
      </c>
      <c r="B9" s="5" t="s">
        <v>191</v>
      </c>
      <c r="C9" s="75">
        <f>最終需要_まとめ!C10</f>
        <v>100</v>
      </c>
      <c r="D9" s="76">
        <f>投入係数表!G9</f>
        <v>0.21346090399208181</v>
      </c>
      <c r="E9" s="77">
        <f t="shared" si="0"/>
        <v>21.34609039920818</v>
      </c>
      <c r="F9" s="76">
        <f>分析係数表!C12</f>
        <v>4.8423187189707062E-2</v>
      </c>
      <c r="G9" s="77">
        <f t="shared" si="1"/>
        <v>1.0336457311692664</v>
      </c>
      <c r="H9" s="77">
        <v>1.2171630416384813</v>
      </c>
      <c r="I9" s="77">
        <f t="shared" si="2"/>
        <v>101.21716304163849</v>
      </c>
      <c r="J9" s="76">
        <f>分析係数表!G12</f>
        <v>0.1441768393269548</v>
      </c>
      <c r="K9" s="78">
        <f t="shared" si="3"/>
        <v>14.593170652984499</v>
      </c>
      <c r="L9" s="79"/>
      <c r="M9" s="80"/>
      <c r="N9" s="81">
        <f>分析係数表!H12</f>
        <v>9.2936990446306003E-2</v>
      </c>
      <c r="O9" s="82">
        <f t="shared" si="4"/>
        <v>1.2690832376338637</v>
      </c>
      <c r="P9" s="76">
        <f>分析係数表!C12</f>
        <v>4.8423187189707062E-2</v>
      </c>
      <c r="Q9" s="82">
        <f t="shared" si="5"/>
        <v>6.1453055175264067E-2</v>
      </c>
      <c r="R9" s="83">
        <v>7.002597864575999E-2</v>
      </c>
      <c r="S9" s="84">
        <f t="shared" si="6"/>
        <v>101.28718902028425</v>
      </c>
      <c r="T9" s="85">
        <f>分析係数表!F12</f>
        <v>0.28846365335972729</v>
      </c>
      <c r="U9" s="86">
        <f t="shared" si="7"/>
        <v>29.217672583328451</v>
      </c>
      <c r="V9" s="87">
        <f>分析係数表!D12</f>
        <v>0.1115143516991092</v>
      </c>
      <c r="W9" s="167">
        <f t="shared" si="8"/>
        <v>11</v>
      </c>
      <c r="X9" s="76">
        <f>分析係数表!E12</f>
        <v>0.10909490817112064</v>
      </c>
      <c r="Y9" s="166">
        <f t="shared" si="9"/>
        <v>11</v>
      </c>
    </row>
    <row r="10" spans="1:25" x14ac:dyDescent="0.2">
      <c r="A10" s="6" t="s">
        <v>224</v>
      </c>
      <c r="B10" s="5" t="s">
        <v>28</v>
      </c>
      <c r="C10" s="90"/>
      <c r="D10" s="76">
        <f>投入係数表!G10</f>
        <v>1.2097217639942812E-3</v>
      </c>
      <c r="E10" s="77">
        <f t="shared" si="0"/>
        <v>0.12097217639942812</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0.19503757221323517</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投入係数表!G11</f>
        <v>1.6056307049378642E-2</v>
      </c>
      <c r="E11" s="77">
        <f t="shared" si="0"/>
        <v>1.6056307049378642</v>
      </c>
      <c r="F11" s="76">
        <f>分析係数表!C14</f>
        <v>0.13711248892825512</v>
      </c>
      <c r="G11" s="77">
        <f t="shared" si="1"/>
        <v>0.22015202225365937</v>
      </c>
      <c r="H11" s="77">
        <v>0.34037050662071888</v>
      </c>
      <c r="I11" s="77">
        <f t="shared" si="2"/>
        <v>0.34037050662071888</v>
      </c>
      <c r="J11" s="76">
        <f>分析係数表!G14</f>
        <v>0.16281628162816281</v>
      </c>
      <c r="K11" s="78">
        <f t="shared" si="3"/>
        <v>5.5417860263879418E-2</v>
      </c>
      <c r="L11" s="79"/>
      <c r="M11" s="80"/>
      <c r="N11" s="81">
        <f>分析係数表!H14</f>
        <v>1.1654946348023422E-3</v>
      </c>
      <c r="O11" s="82">
        <f t="shared" si="4"/>
        <v>1.5915188317125507E-2</v>
      </c>
      <c r="P11" s="76">
        <f>分析係数表!C14</f>
        <v>0.13711248892825512</v>
      </c>
      <c r="Q11" s="82">
        <f t="shared" si="5"/>
        <v>2.1821710819229664E-3</v>
      </c>
      <c r="R11" s="83">
        <v>8.9415691863069524E-3</v>
      </c>
      <c r="S11" s="84">
        <f t="shared" si="6"/>
        <v>0.34931207580702583</v>
      </c>
      <c r="T11" s="85">
        <f>分析係数表!F14</f>
        <v>0.337000366703337</v>
      </c>
      <c r="U11" s="86">
        <f t="shared" si="7"/>
        <v>0.11771829764087156</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投入係数表!G12</f>
        <v>1.0337622346860222E-2</v>
      </c>
      <c r="E12" s="77">
        <f t="shared" si="0"/>
        <v>1.0337622346860222</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0.11691542186811429</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投入係数表!G13</f>
        <v>4.7289123501594631E-3</v>
      </c>
      <c r="E13" s="77">
        <f t="shared" si="0"/>
        <v>0.47289123501594632</v>
      </c>
      <c r="F13" s="76">
        <f>分析係数表!C16</f>
        <v>1.385979049153907E-2</v>
      </c>
      <c r="G13" s="77">
        <f t="shared" si="1"/>
        <v>6.5541734426061808E-3</v>
      </c>
      <c r="H13" s="77">
        <v>1.3387496274498633E-2</v>
      </c>
      <c r="I13" s="77">
        <f t="shared" si="2"/>
        <v>1.3387496274498633E-2</v>
      </c>
      <c r="J13" s="76">
        <f>分析係数表!G16</f>
        <v>3.1914893617021274E-2</v>
      </c>
      <c r="K13" s="78">
        <f t="shared" si="3"/>
        <v>4.2726051939889249E-4</v>
      </c>
      <c r="L13" s="79"/>
      <c r="M13" s="80"/>
      <c r="N13" s="81">
        <f>分析係数表!H16</f>
        <v>1.6877258846272378E-2</v>
      </c>
      <c r="O13" s="82">
        <f t="shared" si="4"/>
        <v>0.23046416928452895</v>
      </c>
      <c r="P13" s="76">
        <f>分析係数表!C16</f>
        <v>1.385979049153907E-2</v>
      </c>
      <c r="Q13" s="82">
        <f t="shared" si="5"/>
        <v>3.1941851020901649E-3</v>
      </c>
      <c r="R13" s="83">
        <v>3.6203402741405862E-3</v>
      </c>
      <c r="S13" s="84">
        <f t="shared" si="6"/>
        <v>1.7007836548639219E-2</v>
      </c>
      <c r="T13" s="85">
        <f>分析係数表!F16</f>
        <v>0.28191489361702127</v>
      </c>
      <c r="U13" s="86">
        <f t="shared" si="7"/>
        <v>4.7947624312653118E-3</v>
      </c>
      <c r="V13" s="87">
        <f>分析係数表!D16</f>
        <v>0</v>
      </c>
      <c r="W13" s="167">
        <f t="shared" si="8"/>
        <v>0</v>
      </c>
      <c r="X13" s="76">
        <f>分析係数表!E16</f>
        <v>0</v>
      </c>
      <c r="Y13" s="166">
        <f t="shared" si="9"/>
        <v>0</v>
      </c>
    </row>
    <row r="14" spans="1:25" x14ac:dyDescent="0.2">
      <c r="A14" s="6" t="s">
        <v>2</v>
      </c>
      <c r="B14" s="5" t="s">
        <v>365</v>
      </c>
      <c r="C14" s="90"/>
      <c r="D14" s="76">
        <f>投入係数表!G14</f>
        <v>1.7595952930825911E-2</v>
      </c>
      <c r="E14" s="77">
        <f t="shared" si="0"/>
        <v>1.7595952930825911</v>
      </c>
      <c r="F14" s="76">
        <f>分析係数表!C17</f>
        <v>0.32300986464785497</v>
      </c>
      <c r="G14" s="77">
        <f t="shared" si="1"/>
        <v>0.56836663745361049</v>
      </c>
      <c r="H14" s="77">
        <v>0.75659460113131627</v>
      </c>
      <c r="I14" s="77">
        <f t="shared" si="2"/>
        <v>0.75659460113131627</v>
      </c>
      <c r="J14" s="76">
        <f>分析係数表!G17</f>
        <v>0.21187484602118747</v>
      </c>
      <c r="K14" s="78">
        <f t="shared" si="3"/>
        <v>0.1603033646151594</v>
      </c>
      <c r="L14" s="79"/>
      <c r="M14" s="80"/>
      <c r="N14" s="81">
        <f>分析係数表!H17</f>
        <v>2.8857198890538762E-3</v>
      </c>
      <c r="O14" s="82">
        <f t="shared" si="4"/>
        <v>3.9405394150575174E-2</v>
      </c>
      <c r="P14" s="76">
        <f>分析係数表!C17</f>
        <v>0.32300986464785497</v>
      </c>
      <c r="Q14" s="82">
        <f t="shared" si="5"/>
        <v>1.2728331030972663E-2</v>
      </c>
      <c r="R14" s="83">
        <v>2.691621834605323E-2</v>
      </c>
      <c r="S14" s="84">
        <f t="shared" si="6"/>
        <v>0.78351081947736945</v>
      </c>
      <c r="T14" s="85">
        <f>分析係数表!F17</f>
        <v>0.32156935205715692</v>
      </c>
      <c r="U14" s="86">
        <f t="shared" si="7"/>
        <v>0.25195306654910976</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投入係数表!G15</f>
        <v>1.2097217639942812E-3</v>
      </c>
      <c r="E15" s="77">
        <f t="shared" si="0"/>
        <v>0.12097217639942812</v>
      </c>
      <c r="F15" s="76">
        <f>分析係数表!C18</f>
        <v>9.2469018112488088E-2</v>
      </c>
      <c r="G15" s="77">
        <f t="shared" si="1"/>
        <v>1.1186178370585822E-2</v>
      </c>
      <c r="H15" s="77">
        <v>1.8926652082679768E-2</v>
      </c>
      <c r="I15" s="77">
        <f t="shared" si="2"/>
        <v>1.8926652082679768E-2</v>
      </c>
      <c r="J15" s="76">
        <f>分析係数表!G18</f>
        <v>0.21541950113378686</v>
      </c>
      <c r="K15" s="78">
        <f t="shared" si="3"/>
        <v>4.0771699497836236E-3</v>
      </c>
      <c r="L15" s="79"/>
      <c r="M15" s="80"/>
      <c r="N15" s="81">
        <f>分析係数表!H18</f>
        <v>4.5387050682206597E-4</v>
      </c>
      <c r="O15" s="82">
        <f t="shared" si="4"/>
        <v>6.1977416042652217E-3</v>
      </c>
      <c r="P15" s="76">
        <f>分析係数表!C18</f>
        <v>9.2469018112488088E-2</v>
      </c>
      <c r="Q15" s="82">
        <f t="shared" si="5"/>
        <v>5.7309908066132179E-4</v>
      </c>
      <c r="R15" s="83">
        <v>1.2992856081493684E-3</v>
      </c>
      <c r="S15" s="84">
        <f t="shared" si="6"/>
        <v>2.0225937690829136E-2</v>
      </c>
      <c r="T15" s="85">
        <f>分析係数表!F18</f>
        <v>0.45918367346938777</v>
      </c>
      <c r="U15" s="86">
        <f t="shared" si="7"/>
        <v>9.2874203682378684E-3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投入係数表!G16</f>
        <v>0</v>
      </c>
      <c r="E16" s="77">
        <f t="shared" si="0"/>
        <v>0</v>
      </c>
      <c r="F16" s="76">
        <f>分析係数表!C19</f>
        <v>3.1628366691376364E-2</v>
      </c>
      <c r="G16" s="77">
        <f t="shared" si="1"/>
        <v>0</v>
      </c>
      <c r="H16" s="77">
        <v>1.134414399317092E-3</v>
      </c>
      <c r="I16" s="77">
        <f t="shared" si="2"/>
        <v>1.134414399317092E-3</v>
      </c>
      <c r="J16" s="76">
        <f>分析係数表!G19</f>
        <v>5.8098591549295774E-2</v>
      </c>
      <c r="K16" s="78">
        <f t="shared" si="3"/>
        <v>6.5907878833563449E-5</v>
      </c>
      <c r="L16" s="79"/>
      <c r="M16" s="80"/>
      <c r="N16" s="81">
        <f>分析係数表!H19</f>
        <v>-1.1767013139831339E-4</v>
      </c>
      <c r="O16" s="82">
        <f t="shared" si="4"/>
        <v>-1.6068218974020943E-3</v>
      </c>
      <c r="P16" s="76">
        <f>分析係数表!C19</f>
        <v>3.1628366691376364E-2</v>
      </c>
      <c r="Q16" s="82">
        <f t="shared" si="5"/>
        <v>-5.082115217876657E-5</v>
      </c>
      <c r="R16" s="83">
        <v>1.3004570596300858E-4</v>
      </c>
      <c r="S16" s="84">
        <f t="shared" si="6"/>
        <v>1.2644601052801006E-3</v>
      </c>
      <c r="T16" s="85">
        <f>分析係数表!F19</f>
        <v>0.23943661971830985</v>
      </c>
      <c r="U16" s="86">
        <f t="shared" si="7"/>
        <v>3.0275805337692547E-4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投入係数表!G17</f>
        <v>1.539645881447267E-3</v>
      </c>
      <c r="E17" s="77">
        <f t="shared" si="0"/>
        <v>0.15396458814472672</v>
      </c>
      <c r="F17" s="76">
        <f>分析係数表!C20</f>
        <v>9.0136054421768752E-2</v>
      </c>
      <c r="G17" s="77">
        <f t="shared" si="1"/>
        <v>1.38777604960383E-2</v>
      </c>
      <c r="H17" s="77">
        <v>1.6000951732568373E-2</v>
      </c>
      <c r="I17" s="77">
        <f t="shared" si="2"/>
        <v>1.6000951732568373E-2</v>
      </c>
      <c r="J17" s="76">
        <f>分析係数表!G20</f>
        <v>0.10038610038610038</v>
      </c>
      <c r="K17" s="78">
        <f t="shared" si="3"/>
        <v>1.6062731468987556E-3</v>
      </c>
      <c r="L17" s="79"/>
      <c r="M17" s="80"/>
      <c r="N17" s="81">
        <f>分析係数表!H20</f>
        <v>5.6033395903958764E-4</v>
      </c>
      <c r="O17" s="82">
        <f t="shared" si="4"/>
        <v>7.6515328447718783E-3</v>
      </c>
      <c r="P17" s="76">
        <f>分析係数表!C20</f>
        <v>9.0136054421768752E-2</v>
      </c>
      <c r="Q17" s="82">
        <f t="shared" si="5"/>
        <v>6.8967898090630908E-4</v>
      </c>
      <c r="R17" s="83">
        <v>1.3344345258443917E-3</v>
      </c>
      <c r="S17" s="84">
        <f t="shared" si="6"/>
        <v>1.7335386258412765E-2</v>
      </c>
      <c r="T17" s="85">
        <f>分析係数表!F20</f>
        <v>0.22393822393822393</v>
      </c>
      <c r="U17" s="86">
        <f t="shared" si="7"/>
        <v>3.8820556099920475E-3</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投入係数表!G18</f>
        <v>4.9488617617947876E-3</v>
      </c>
      <c r="E18" s="77">
        <f t="shared" si="0"/>
        <v>0.49488617617947878</v>
      </c>
      <c r="F18" s="76">
        <f>分析係数表!C21</f>
        <v>0.16689993002099368</v>
      </c>
      <c r="G18" s="77">
        <f t="shared" si="1"/>
        <v>8.2596468172712156E-2</v>
      </c>
      <c r="H18" s="77">
        <v>9.8706402435949747E-2</v>
      </c>
      <c r="I18" s="77">
        <f t="shared" si="2"/>
        <v>9.8706402435949747E-2</v>
      </c>
      <c r="J18" s="76">
        <f>分析係数表!G21</f>
        <v>0.28496229904680609</v>
      </c>
      <c r="K18" s="78">
        <f t="shared" si="3"/>
        <v>2.8127603368787502E-2</v>
      </c>
      <c r="L18" s="79"/>
      <c r="M18" s="80"/>
      <c r="N18" s="81">
        <f>分析係数表!H21</f>
        <v>9.3015437200571539E-4</v>
      </c>
      <c r="O18" s="82">
        <f t="shared" si="4"/>
        <v>1.2701544522321317E-2</v>
      </c>
      <c r="P18" s="76">
        <f>分析係数表!C21</f>
        <v>0.16689993002099368</v>
      </c>
      <c r="Q18" s="82">
        <f t="shared" si="5"/>
        <v>2.1198868919339634E-3</v>
      </c>
      <c r="R18" s="83">
        <v>4.6377084132335784E-3</v>
      </c>
      <c r="S18" s="84">
        <f t="shared" si="6"/>
        <v>0.10334411084918332</v>
      </c>
      <c r="T18" s="85">
        <f>分析係数表!F21</f>
        <v>0.42580736946934128</v>
      </c>
      <c r="U18" s="86">
        <f t="shared" si="7"/>
        <v>4.4004683990838761E-2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投入係数表!G19</f>
        <v>0</v>
      </c>
      <c r="E19" s="77">
        <f t="shared" si="0"/>
        <v>0</v>
      </c>
      <c r="F19" s="76">
        <f>分析係数表!C22</f>
        <v>5.390334572490707E-2</v>
      </c>
      <c r="G19" s="77">
        <f t="shared" si="1"/>
        <v>0</v>
      </c>
      <c r="H19" s="77">
        <v>1.1978231013251163E-3</v>
      </c>
      <c r="I19" s="77">
        <f t="shared" si="2"/>
        <v>1.1978231013251163E-3</v>
      </c>
      <c r="J19" s="76">
        <f>分析係数表!G22</f>
        <v>0.19475277497477295</v>
      </c>
      <c r="K19" s="78">
        <f t="shared" si="3"/>
        <v>2.3327937291195503E-4</v>
      </c>
      <c r="L19" s="79"/>
      <c r="M19" s="80"/>
      <c r="N19" s="81">
        <f>分析係数表!H22</f>
        <v>4.4826716723167009E-5</v>
      </c>
      <c r="O19" s="82">
        <f t="shared" si="4"/>
        <v>6.1212262758175023E-4</v>
      </c>
      <c r="P19" s="76">
        <f>分析係数表!C22</f>
        <v>5.390334572490707E-2</v>
      </c>
      <c r="Q19" s="82">
        <f t="shared" si="5"/>
        <v>3.299545762057762E-5</v>
      </c>
      <c r="R19" s="83">
        <v>3.5755699023245829E-4</v>
      </c>
      <c r="S19" s="84">
        <f t="shared" si="6"/>
        <v>1.5553800915575745E-3</v>
      </c>
      <c r="T19" s="85">
        <f>分析係数表!F22</f>
        <v>0.41305079044735959</v>
      </c>
      <c r="U19" s="86">
        <f t="shared" si="7"/>
        <v>6.4245097626394266E-4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3.8257664223859388E-4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投入係数表!G21</f>
        <v>0</v>
      </c>
      <c r="E21" s="77">
        <f t="shared" si="0"/>
        <v>0</v>
      </c>
      <c r="F21" s="76">
        <f>分析係数表!C24</f>
        <v>5.4415700267618217E-2</v>
      </c>
      <c r="G21" s="77">
        <f t="shared" si="1"/>
        <v>0</v>
      </c>
      <c r="H21" s="77">
        <v>1.3402797963939866E-3</v>
      </c>
      <c r="I21" s="77">
        <f t="shared" si="2"/>
        <v>1.3402797963939866E-3</v>
      </c>
      <c r="J21" s="76">
        <f>分析係数表!G24</f>
        <v>0.2097560975609756</v>
      </c>
      <c r="K21" s="78">
        <f t="shared" si="3"/>
        <v>2.8113185973142158E-4</v>
      </c>
      <c r="L21" s="79"/>
      <c r="M21" s="80"/>
      <c r="N21" s="81">
        <f>分析係数表!H24</f>
        <v>3.5301039419494021E-4</v>
      </c>
      <c r="O21" s="82">
        <f t="shared" si="4"/>
        <v>4.8204656922062831E-3</v>
      </c>
      <c r="P21" s="76">
        <f>分析係数表!C24</f>
        <v>5.4415700267618217E-2</v>
      </c>
      <c r="Q21" s="82">
        <f t="shared" si="5"/>
        <v>2.6230901625743389E-4</v>
      </c>
      <c r="R21" s="83">
        <v>8.5089432476767178E-4</v>
      </c>
      <c r="S21" s="84">
        <f t="shared" si="6"/>
        <v>2.1911741211616586E-3</v>
      </c>
      <c r="T21" s="85">
        <f>分析係数表!F24</f>
        <v>0.39512195121951221</v>
      </c>
      <c r="U21" s="86">
        <f t="shared" si="7"/>
        <v>8.6578099421509439E-4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投入係数表!G22</f>
        <v>0</v>
      </c>
      <c r="E22" s="77">
        <f t="shared" si="0"/>
        <v>0</v>
      </c>
      <c r="F22" s="76">
        <f>分析係数表!C25</f>
        <v>0.20008027292795505</v>
      </c>
      <c r="G22" s="77">
        <f t="shared" si="1"/>
        <v>0</v>
      </c>
      <c r="H22" s="77">
        <v>1.0294054368185685E-2</v>
      </c>
      <c r="I22" s="77">
        <f t="shared" si="2"/>
        <v>1.0294054368185685E-2</v>
      </c>
      <c r="J22" s="76">
        <f>分析係数表!G25</f>
        <v>0.19693654266958424</v>
      </c>
      <c r="K22" s="78">
        <f t="shared" si="3"/>
        <v>2.0272754773232203E-3</v>
      </c>
      <c r="L22" s="79"/>
      <c r="M22" s="80"/>
      <c r="N22" s="81">
        <f>分析係数表!H25</f>
        <v>5.2111058190681644E-4</v>
      </c>
      <c r="O22" s="82">
        <f t="shared" si="4"/>
        <v>7.115925545637846E-3</v>
      </c>
      <c r="P22" s="76">
        <f>分析係数表!C25</f>
        <v>0.20008027292795505</v>
      </c>
      <c r="Q22" s="82">
        <f t="shared" si="5"/>
        <v>1.4237563253062277E-3</v>
      </c>
      <c r="R22" s="83">
        <v>6.4581225339903625E-3</v>
      </c>
      <c r="S22" s="84">
        <f t="shared" si="6"/>
        <v>1.675217690217605E-2</v>
      </c>
      <c r="T22" s="85">
        <f>分析係数表!F25</f>
        <v>0.35081275398562051</v>
      </c>
      <c r="U22" s="86">
        <f t="shared" si="7"/>
        <v>5.8768773143066805E-3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投入係数表!G23</f>
        <v>0</v>
      </c>
      <c r="E23" s="77">
        <f t="shared" si="0"/>
        <v>0</v>
      </c>
      <c r="F23" s="76">
        <f>分析係数表!C26</f>
        <v>0.134685598377282</v>
      </c>
      <c r="G23" s="77">
        <f t="shared" si="1"/>
        <v>0</v>
      </c>
      <c r="H23" s="77">
        <v>4.003201917259694E-3</v>
      </c>
      <c r="I23" s="77">
        <f t="shared" si="2"/>
        <v>4.003201917259694E-3</v>
      </c>
      <c r="J23" s="76">
        <f>分析係数表!G26</f>
        <v>0.19653333333333334</v>
      </c>
      <c r="K23" s="78">
        <f t="shared" si="3"/>
        <v>7.8676261680543853E-4</v>
      </c>
      <c r="L23" s="79"/>
      <c r="M23" s="80"/>
      <c r="N23" s="81">
        <f>分析係数表!H26</f>
        <v>1.0932115540862354E-2</v>
      </c>
      <c r="O23" s="82">
        <f t="shared" si="4"/>
        <v>0.14928140580149935</v>
      </c>
      <c r="P23" s="76">
        <f>分析係数表!C26</f>
        <v>0.134685598377282</v>
      </c>
      <c r="Q23" s="82">
        <f t="shared" si="5"/>
        <v>2.0106055466976795E-2</v>
      </c>
      <c r="R23" s="83">
        <v>2.1334956853007698E-2</v>
      </c>
      <c r="S23" s="84">
        <f t="shared" si="6"/>
        <v>2.5338158770267391E-2</v>
      </c>
      <c r="T23" s="85">
        <f>分析係数表!F26</f>
        <v>0.3352</v>
      </c>
      <c r="U23" s="86">
        <f t="shared" si="7"/>
        <v>8.493350819793629E-3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投入係数表!G24</f>
        <v>0</v>
      </c>
      <c r="E24" s="77">
        <f t="shared" si="0"/>
        <v>0</v>
      </c>
      <c r="F24" s="76">
        <f>分析係数表!C27</f>
        <v>0.20855231724796941</v>
      </c>
      <c r="G24" s="77">
        <f t="shared" si="1"/>
        <v>0</v>
      </c>
      <c r="H24" s="77">
        <v>1.0381007896761673E-3</v>
      </c>
      <c r="I24" s="77">
        <f t="shared" si="2"/>
        <v>1.0381007896761673E-3</v>
      </c>
      <c r="J24" s="76">
        <f>分析係数表!G27</f>
        <v>0.17064698219713417</v>
      </c>
      <c r="K24" s="78">
        <f t="shared" si="3"/>
        <v>1.7714876697469983E-4</v>
      </c>
      <c r="L24" s="79"/>
      <c r="M24" s="80"/>
      <c r="N24" s="81">
        <f>分析係数表!H27</f>
        <v>1.1100215728574231E-2</v>
      </c>
      <c r="O24" s="82">
        <f t="shared" si="4"/>
        <v>0.15157686565493089</v>
      </c>
      <c r="P24" s="76">
        <f>分析係数表!C27</f>
        <v>0.20855231724796941</v>
      </c>
      <c r="Q24" s="82">
        <f t="shared" si="5"/>
        <v>3.1611706573519985E-2</v>
      </c>
      <c r="R24" s="83">
        <v>3.2137151853566526E-2</v>
      </c>
      <c r="S24" s="84">
        <f t="shared" si="6"/>
        <v>3.3175252643242691E-2</v>
      </c>
      <c r="T24" s="85">
        <f>分析係数表!F27</f>
        <v>0.32175423360833694</v>
      </c>
      <c r="U24" s="86">
        <f t="shared" si="7"/>
        <v>1.0674277988989506E-2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投入係数表!G25</f>
        <v>0</v>
      </c>
      <c r="E25" s="77">
        <f t="shared" si="0"/>
        <v>0</v>
      </c>
      <c r="F25" s="76">
        <f>分析係数表!C28</f>
        <v>0.10397098484143963</v>
      </c>
      <c r="G25" s="77">
        <f t="shared" si="1"/>
        <v>0</v>
      </c>
      <c r="H25" s="77">
        <v>3.5151983310066741E-2</v>
      </c>
      <c r="I25" s="77">
        <f t="shared" si="2"/>
        <v>3.5151983310066741E-2</v>
      </c>
      <c r="J25" s="76">
        <f>分析係数表!G28</f>
        <v>0.12478854912166558</v>
      </c>
      <c r="K25" s="78">
        <f t="shared" si="3"/>
        <v>4.3865649960122318E-3</v>
      </c>
      <c r="L25" s="79"/>
      <c r="M25" s="80"/>
      <c r="N25" s="81">
        <f>分析係数表!H28</f>
        <v>2.0592272994704845E-2</v>
      </c>
      <c r="O25" s="82">
        <f t="shared" si="4"/>
        <v>0.28119383204536652</v>
      </c>
      <c r="P25" s="76">
        <f>分析係数表!C28</f>
        <v>0.10397098484143963</v>
      </c>
      <c r="Q25" s="82">
        <f t="shared" si="5"/>
        <v>2.9235999649095123E-2</v>
      </c>
      <c r="R25" s="83">
        <v>3.3714061654892137E-2</v>
      </c>
      <c r="S25" s="84">
        <f t="shared" si="6"/>
        <v>6.8866044964958878E-2</v>
      </c>
      <c r="T25" s="85">
        <f>分析係数表!F28</f>
        <v>0.21353285621340273</v>
      </c>
      <c r="U25" s="86">
        <f t="shared" si="7"/>
        <v>1.4705163277488291E-2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投入係数表!G26</f>
        <v>1.022764764104256E-2</v>
      </c>
      <c r="E26" s="77">
        <f t="shared" si="0"/>
        <v>1.0227647641042561</v>
      </c>
      <c r="F26" s="76">
        <f>分析係数表!C29</f>
        <v>0.1743148003132341</v>
      </c>
      <c r="G26" s="77">
        <f t="shared" si="1"/>
        <v>0.17828303562224537</v>
      </c>
      <c r="H26" s="77">
        <v>0.21219635246440172</v>
      </c>
      <c r="I26" s="77">
        <f t="shared" si="2"/>
        <v>0.21219635246440172</v>
      </c>
      <c r="J26" s="76">
        <f>分析係数表!G29</f>
        <v>0.23934053439454236</v>
      </c>
      <c r="K26" s="78">
        <f t="shared" si="3"/>
        <v>5.0787188395402576E-2</v>
      </c>
      <c r="L26" s="79"/>
      <c r="M26" s="80"/>
      <c r="N26" s="81">
        <f>分析係数表!H29</f>
        <v>9.9683411313142636E-3</v>
      </c>
      <c r="O26" s="82">
        <f t="shared" si="4"/>
        <v>0.13612076930849171</v>
      </c>
      <c r="P26" s="76">
        <f>分析係数表!C29</f>
        <v>0.1743148003132341</v>
      </c>
      <c r="Q26" s="82">
        <f t="shared" si="5"/>
        <v>2.3727864720493538E-2</v>
      </c>
      <c r="R26" s="83">
        <v>3.3930037465700072E-2</v>
      </c>
      <c r="S26" s="84">
        <f t="shared" si="6"/>
        <v>0.24612638993010177</v>
      </c>
      <c r="T26" s="85">
        <f>分析係数表!F29</f>
        <v>0.40112076666937385</v>
      </c>
      <c r="U26" s="86">
        <f t="shared" si="7"/>
        <v>9.8726406226327681E-2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投入係数表!G27</f>
        <v>5.4987352908830972E-4</v>
      </c>
      <c r="E27" s="77">
        <f t="shared" si="0"/>
        <v>5.4987352908830972E-2</v>
      </c>
      <c r="F27" s="76">
        <f>分析係数表!C30</f>
        <v>1</v>
      </c>
      <c r="G27" s="77">
        <f t="shared" si="1"/>
        <v>5.4987352908830972E-2</v>
      </c>
      <c r="H27" s="77">
        <v>0.18011460229085652</v>
      </c>
      <c r="I27" s="77">
        <f t="shared" si="2"/>
        <v>0.18011460229085652</v>
      </c>
      <c r="J27" s="76">
        <f>分析係数表!G30</f>
        <v>0.34450555746533745</v>
      </c>
      <c r="K27" s="78">
        <f t="shared" si="3"/>
        <v>6.2050481469859073E-2</v>
      </c>
      <c r="L27" s="79"/>
      <c r="M27" s="80"/>
      <c r="N27" s="81">
        <f>分析係数表!H30</f>
        <v>0</v>
      </c>
      <c r="O27" s="82">
        <f t="shared" si="4"/>
        <v>0</v>
      </c>
      <c r="P27" s="76">
        <f>分析係数表!C30</f>
        <v>1</v>
      </c>
      <c r="Q27" s="82">
        <f t="shared" si="5"/>
        <v>0</v>
      </c>
      <c r="R27" s="83">
        <v>3.9827834049263107E-2</v>
      </c>
      <c r="S27" s="84">
        <f t="shared" si="6"/>
        <v>0.21994243634011962</v>
      </c>
      <c r="T27" s="85">
        <f>分析係数表!F30</f>
        <v>0.44067262518620376</v>
      </c>
      <c r="U27" s="86">
        <f t="shared" si="7"/>
        <v>9.692261081185001E-2</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投入係数表!G28</f>
        <v>1.4956559991202023E-2</v>
      </c>
      <c r="E28" s="77">
        <f t="shared" si="0"/>
        <v>1.4956559991202023</v>
      </c>
      <c r="F28" s="76">
        <f>分析係数表!C31</f>
        <v>0.25008451656524677</v>
      </c>
      <c r="G28" s="77">
        <f t="shared" si="1"/>
        <v>0.37404040748788697</v>
      </c>
      <c r="H28" s="77">
        <v>0.50351016158183881</v>
      </c>
      <c r="I28" s="77">
        <f t="shared" si="2"/>
        <v>0.50351016158183881</v>
      </c>
      <c r="J28" s="76">
        <f>分析係数表!G31</f>
        <v>7.0035460992907805E-2</v>
      </c>
      <c r="K28" s="78">
        <f t="shared" si="3"/>
        <v>3.5263566280997576E-2</v>
      </c>
      <c r="L28" s="79"/>
      <c r="M28" s="80"/>
      <c r="N28" s="81">
        <f>分析係数表!H31</f>
        <v>2.3007312358165468E-2</v>
      </c>
      <c r="O28" s="82">
        <f t="shared" si="4"/>
        <v>0.3141719386063333</v>
      </c>
      <c r="P28" s="76">
        <f>分析係数表!C31</f>
        <v>0.25008451656524677</v>
      </c>
      <c r="Q28" s="82">
        <f t="shared" si="5"/>
        <v>7.8569537384731256E-2</v>
      </c>
      <c r="R28" s="83">
        <v>0.10607990797818838</v>
      </c>
      <c r="S28" s="84">
        <f t="shared" si="6"/>
        <v>0.60959006956002715</v>
      </c>
      <c r="T28" s="85">
        <f>分析係数表!F31</f>
        <v>0.24143026004728133</v>
      </c>
      <c r="U28" s="86">
        <f t="shared" si="7"/>
        <v>0.14717348901611765</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投入係数表!G29</f>
        <v>2.0895194105355766E-3</v>
      </c>
      <c r="E29" s="77">
        <f t="shared" si="0"/>
        <v>0.20895194105355766</v>
      </c>
      <c r="F29" s="76">
        <f>分析係数表!C32</f>
        <v>0.62913385826771662</v>
      </c>
      <c r="G29" s="77">
        <f t="shared" si="1"/>
        <v>0.13145874086755321</v>
      </c>
      <c r="H29" s="77">
        <v>0.16615138651362726</v>
      </c>
      <c r="I29" s="77">
        <f t="shared" si="2"/>
        <v>0.16615138651362726</v>
      </c>
      <c r="J29" s="76">
        <f>分析係数表!G32</f>
        <v>0.14045991298943444</v>
      </c>
      <c r="K29" s="78">
        <f t="shared" si="3"/>
        <v>2.3337609292777978E-2</v>
      </c>
      <c r="L29" s="79"/>
      <c r="M29" s="80"/>
      <c r="N29" s="81">
        <f>分析係数表!H32</f>
        <v>6.5503039811727788E-3</v>
      </c>
      <c r="O29" s="82">
        <f t="shared" si="4"/>
        <v>8.9446418955383244E-2</v>
      </c>
      <c r="P29" s="76">
        <f>分析係数表!C32</f>
        <v>0.62913385826771662</v>
      </c>
      <c r="Q29" s="82">
        <f t="shared" si="5"/>
        <v>5.6273770665630884E-2</v>
      </c>
      <c r="R29" s="83">
        <v>7.3615762918716507E-2</v>
      </c>
      <c r="S29" s="84">
        <f t="shared" si="6"/>
        <v>0.23976714943234378</v>
      </c>
      <c r="T29" s="85">
        <f>分析係数表!F32</f>
        <v>0.48353014294592916</v>
      </c>
      <c r="U29" s="86">
        <f t="shared" si="7"/>
        <v>0.11593464403875915</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投入係数表!G30</f>
        <v>8.7979764654129552E-4</v>
      </c>
      <c r="E30" s="77">
        <f t="shared" si="0"/>
        <v>8.7979764654129558E-2</v>
      </c>
      <c r="F30" s="76">
        <f>分析係数表!C33</f>
        <v>0.63745757482258569</v>
      </c>
      <c r="G30" s="77">
        <f t="shared" si="1"/>
        <v>5.6083367409883275E-2</v>
      </c>
      <c r="H30" s="77">
        <v>8.5513346714358576E-2</v>
      </c>
      <c r="I30" s="77">
        <f t="shared" si="2"/>
        <v>8.5513346714358576E-2</v>
      </c>
      <c r="J30" s="76">
        <f>分析係数表!G33</f>
        <v>0.50772946859903378</v>
      </c>
      <c r="K30" s="78">
        <f t="shared" si="3"/>
        <v>4.3417646085406214E-2</v>
      </c>
      <c r="L30" s="79"/>
      <c r="M30" s="80"/>
      <c r="N30" s="81">
        <f>分析係数表!H33</f>
        <v>9.749810887288824E-4</v>
      </c>
      <c r="O30" s="82">
        <f t="shared" si="4"/>
        <v>1.3313667149903067E-2</v>
      </c>
      <c r="P30" s="76">
        <f>分析係数表!C33</f>
        <v>0.63745757482258569</v>
      </c>
      <c r="Q30" s="82">
        <f t="shared" si="5"/>
        <v>8.486897973372336E-3</v>
      </c>
      <c r="R30" s="83">
        <v>3.3876944673409806E-2</v>
      </c>
      <c r="S30" s="84">
        <f t="shared" si="6"/>
        <v>0.11939029138776838</v>
      </c>
      <c r="T30" s="85">
        <f>分析係数表!F33</f>
        <v>0.6463768115942029</v>
      </c>
      <c r="U30" s="86">
        <f t="shared" si="7"/>
        <v>7.7171115882528549E-2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投入係数表!G31</f>
        <v>8.3030902892334765E-2</v>
      </c>
      <c r="E31" s="77">
        <f t="shared" si="0"/>
        <v>8.3030902892334773</v>
      </c>
      <c r="F31" s="76">
        <f>分析係数表!C34</f>
        <v>0.37050679800509079</v>
      </c>
      <c r="G31" s="77">
        <f t="shared" si="1"/>
        <v>3.0763513966110589</v>
      </c>
      <c r="H31" s="77">
        <v>3.9378864427129394</v>
      </c>
      <c r="I31" s="77">
        <f t="shared" si="2"/>
        <v>3.9378864427129394</v>
      </c>
      <c r="J31" s="76">
        <f>分析係数表!G34</f>
        <v>0.42483593457785029</v>
      </c>
      <c r="K31" s="78">
        <f t="shared" si="3"/>
        <v>1.6729556671513979</v>
      </c>
      <c r="L31" s="79"/>
      <c r="M31" s="80"/>
      <c r="N31" s="81">
        <f>分析係数表!H34</f>
        <v>0.16269856834673466</v>
      </c>
      <c r="O31" s="82">
        <f t="shared" si="4"/>
        <v>2.2216990768079623</v>
      </c>
      <c r="P31" s="76">
        <f>分析係数表!C34</f>
        <v>0.37050679800509079</v>
      </c>
      <c r="Q31" s="82">
        <f t="shared" si="5"/>
        <v>0.82315461107898436</v>
      </c>
      <c r="R31" s="83">
        <v>0.89402656503577871</v>
      </c>
      <c r="S31" s="84">
        <f t="shared" si="6"/>
        <v>4.8319130077487182</v>
      </c>
      <c r="T31" s="85">
        <f>分析係数表!F34</f>
        <v>0.70009180863001119</v>
      </c>
      <c r="U31" s="86">
        <f t="shared" si="7"/>
        <v>3.3827827167376774</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投入係数表!G32</f>
        <v>4.1790388210711533E-3</v>
      </c>
      <c r="E32" s="77">
        <f t="shared" si="0"/>
        <v>0.41790388210711532</v>
      </c>
      <c r="F32" s="76">
        <f>分析係数表!C35</f>
        <v>0.91764041772509175</v>
      </c>
      <c r="G32" s="77">
        <f t="shared" si="1"/>
        <v>0.38348549294571083</v>
      </c>
      <c r="H32" s="77">
        <v>0.72702823215093948</v>
      </c>
      <c r="I32" s="77">
        <f t="shared" si="2"/>
        <v>0.72702823215093948</v>
      </c>
      <c r="J32" s="76">
        <f>分析係数表!G35</f>
        <v>0.31368591037545418</v>
      </c>
      <c r="K32" s="78">
        <f t="shared" si="3"/>
        <v>0.22805851287092449</v>
      </c>
      <c r="L32" s="79"/>
      <c r="M32" s="80"/>
      <c r="N32" s="81">
        <f>分析係数表!H35</f>
        <v>6.1244501723026923E-2</v>
      </c>
      <c r="O32" s="82">
        <f t="shared" si="4"/>
        <v>0.83631253993356625</v>
      </c>
      <c r="P32" s="76">
        <f>分析係数表!C35</f>
        <v>0.91764041772509175</v>
      </c>
      <c r="Q32" s="82">
        <f t="shared" si="5"/>
        <v>0.7674341884933702</v>
      </c>
      <c r="R32" s="83">
        <v>1.0031266313868377</v>
      </c>
      <c r="S32" s="84">
        <f t="shared" si="6"/>
        <v>1.730154863537777</v>
      </c>
      <c r="T32" s="85">
        <f>分析係数表!F35</f>
        <v>0.64438548935924789</v>
      </c>
      <c r="U32" s="86">
        <f t="shared" si="7"/>
        <v>1.1148866884080733</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投入係数表!G33</f>
        <v>1.649620587264929E-3</v>
      </c>
      <c r="E33" s="77">
        <f t="shared" si="0"/>
        <v>0.16496205872649292</v>
      </c>
      <c r="F33" s="76">
        <f>分析係数表!C36</f>
        <v>0.797599795727296</v>
      </c>
      <c r="G33" s="77">
        <f t="shared" si="1"/>
        <v>0.13157370434300494</v>
      </c>
      <c r="H33" s="77">
        <v>0.29817313033688819</v>
      </c>
      <c r="I33" s="77">
        <f t="shared" si="2"/>
        <v>0.29817313033688819</v>
      </c>
      <c r="J33" s="76">
        <f>分析係数表!G36</f>
        <v>2.1812378081220076E-2</v>
      </c>
      <c r="K33" s="78">
        <f t="shared" si="3"/>
        <v>6.5038650525691168E-3</v>
      </c>
      <c r="L33" s="79"/>
      <c r="M33" s="80"/>
      <c r="N33" s="81">
        <f>分析係数表!H36</f>
        <v>0.17613537668450396</v>
      </c>
      <c r="O33" s="82">
        <f t="shared" si="4"/>
        <v>2.4051828344255921</v>
      </c>
      <c r="P33" s="76">
        <f>分析係数表!C36</f>
        <v>0.797599795727296</v>
      </c>
      <c r="Q33" s="82">
        <f t="shared" si="5"/>
        <v>1.918373337424651</v>
      </c>
      <c r="R33" s="83">
        <v>2.0003256926532629</v>
      </c>
      <c r="S33" s="84">
        <f t="shared" si="6"/>
        <v>2.2984988229901511</v>
      </c>
      <c r="T33" s="85">
        <f>分析係数表!F36</f>
        <v>0.87948217769107995</v>
      </c>
      <c r="U33" s="86">
        <f t="shared" si="7"/>
        <v>2.021488750263762</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投入係数表!G34</f>
        <v>2.771362586605081E-2</v>
      </c>
      <c r="E34" s="77">
        <f t="shared" si="0"/>
        <v>2.7713625866050808</v>
      </c>
      <c r="F34" s="76">
        <f>分析係数表!C37</f>
        <v>0.41107468497080213</v>
      </c>
      <c r="G34" s="77">
        <f t="shared" si="1"/>
        <v>1.139237002228551</v>
      </c>
      <c r="H34" s="77">
        <v>1.6046415412753781</v>
      </c>
      <c r="I34" s="77">
        <f t="shared" si="2"/>
        <v>1.6046415412753781</v>
      </c>
      <c r="J34" s="76">
        <f>分析係数表!G37</f>
        <v>0.35489014883061659</v>
      </c>
      <c r="K34" s="78">
        <f t="shared" si="3"/>
        <v>0.56947147540300891</v>
      </c>
      <c r="L34" s="79"/>
      <c r="M34" s="80"/>
      <c r="N34" s="81">
        <f>分析係数表!H37</f>
        <v>4.9102064830639058E-2</v>
      </c>
      <c r="O34" s="82">
        <f t="shared" si="4"/>
        <v>0.67050382318735957</v>
      </c>
      <c r="P34" s="76">
        <f>分析係数表!C37</f>
        <v>0.41107468497080213</v>
      </c>
      <c r="Q34" s="82">
        <f t="shared" si="5"/>
        <v>0.27562714788846226</v>
      </c>
      <c r="R34" s="83">
        <v>0.3391782812076567</v>
      </c>
      <c r="S34" s="84">
        <f t="shared" si="6"/>
        <v>1.9438198224830348</v>
      </c>
      <c r="T34" s="85">
        <f>分析係数表!F37</f>
        <v>0.67103708953460905</v>
      </c>
      <c r="U34" s="86">
        <f t="shared" si="7"/>
        <v>1.304375196258696</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投入係数表!G35</f>
        <v>3.6291652919828439E-3</v>
      </c>
      <c r="E35" s="77">
        <f t="shared" si="0"/>
        <v>0.36291652919828438</v>
      </c>
      <c r="F35" s="76">
        <f>分析係数表!C38</f>
        <v>8.5657149205643823E-2</v>
      </c>
      <c r="G35" s="77">
        <f t="shared" si="1"/>
        <v>3.1086395290731837E-2</v>
      </c>
      <c r="H35" s="77">
        <v>7.0466535701599234E-2</v>
      </c>
      <c r="I35" s="77">
        <f t="shared" si="2"/>
        <v>7.0466535701599234E-2</v>
      </c>
      <c r="J35" s="76">
        <f>分析係数表!G38</f>
        <v>0.23768844221105528</v>
      </c>
      <c r="K35" s="78">
        <f t="shared" si="3"/>
        <v>1.6749081098922834E-2</v>
      </c>
      <c r="L35" s="79"/>
      <c r="M35" s="80"/>
      <c r="N35" s="81">
        <f>分析係数表!H38</f>
        <v>4.3280194996217748E-2</v>
      </c>
      <c r="O35" s="82">
        <f t="shared" si="4"/>
        <v>0.59100439693017992</v>
      </c>
      <c r="P35" s="76">
        <f>分析係数表!C38</f>
        <v>8.5657149205643823E-2</v>
      </c>
      <c r="Q35" s="82">
        <f t="shared" si="5"/>
        <v>5.0623751809039969E-2</v>
      </c>
      <c r="R35" s="83">
        <v>6.6992849065969334E-2</v>
      </c>
      <c r="S35" s="84">
        <f t="shared" si="6"/>
        <v>0.13745938476756858</v>
      </c>
      <c r="T35" s="85">
        <f>分析係数表!F38</f>
        <v>0.42412060301507537</v>
      </c>
      <c r="U35" s="86">
        <f t="shared" si="7"/>
        <v>5.8299357157702451E-2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投入係数表!G36</f>
        <v>0</v>
      </c>
      <c r="E36" s="77">
        <f t="shared" si="0"/>
        <v>0</v>
      </c>
      <c r="F36" s="76">
        <f>分析係数表!C39</f>
        <v>1</v>
      </c>
      <c r="G36" s="77">
        <f t="shared" si="1"/>
        <v>0</v>
      </c>
      <c r="H36" s="77">
        <v>1.5139324239421978E-2</v>
      </c>
      <c r="I36" s="77">
        <f t="shared" si="2"/>
        <v>1.5139324239421978E-2</v>
      </c>
      <c r="J36" s="76">
        <f>分析係数表!G39</f>
        <v>0.35357454228421969</v>
      </c>
      <c r="K36" s="78">
        <f t="shared" si="3"/>
        <v>5.3528796384460179E-3</v>
      </c>
      <c r="L36" s="79"/>
      <c r="M36" s="80"/>
      <c r="N36" s="81">
        <f>分析係数表!H39</f>
        <v>3.8775109965539459E-3</v>
      </c>
      <c r="O36" s="82">
        <f t="shared" si="4"/>
        <v>5.2948607285821389E-2</v>
      </c>
      <c r="P36" s="76">
        <f>分析係数表!C39</f>
        <v>1</v>
      </c>
      <c r="Q36" s="82">
        <f t="shared" si="5"/>
        <v>5.2948607285821389E-2</v>
      </c>
      <c r="R36" s="83">
        <v>5.9184725321040667E-2</v>
      </c>
      <c r="S36" s="84">
        <f t="shared" si="6"/>
        <v>7.4324049560462652E-2</v>
      </c>
      <c r="T36" s="85">
        <f>分析係数表!F39</f>
        <v>0.70431560592850917</v>
      </c>
      <c r="U36" s="86">
        <f t="shared" si="7"/>
        <v>5.2347588001237795E-2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投入係数表!G37</f>
        <v>1.0997470581766194E-4</v>
      </c>
      <c r="E37" s="77">
        <f t="shared" si="0"/>
        <v>1.0997470581766195E-2</v>
      </c>
      <c r="F37" s="76">
        <f>分析係数表!C40</f>
        <v>0.65826444414328944</v>
      </c>
      <c r="G37" s="77">
        <f t="shared" si="1"/>
        <v>7.2392438594885023E-3</v>
      </c>
      <c r="H37" s="77">
        <v>1.2156468160434662E-2</v>
      </c>
      <c r="I37" s="77">
        <f t="shared" si="2"/>
        <v>1.2156468160434662E-2</v>
      </c>
      <c r="J37" s="76">
        <f>分析係数表!G40</f>
        <v>0.50866941886313111</v>
      </c>
      <c r="K37" s="78">
        <f t="shared" si="3"/>
        <v>6.1836235945964563E-3</v>
      </c>
      <c r="L37" s="79"/>
      <c r="M37" s="80"/>
      <c r="N37" s="81">
        <f>分析係数表!H40</f>
        <v>2.9977866808617935E-2</v>
      </c>
      <c r="O37" s="82">
        <f t="shared" si="4"/>
        <v>0.40935700719529544</v>
      </c>
      <c r="P37" s="76">
        <f>分析係数表!C40</f>
        <v>0.65826444414328944</v>
      </c>
      <c r="Q37" s="82">
        <f t="shared" si="5"/>
        <v>0.26946516279757171</v>
      </c>
      <c r="R37" s="83">
        <v>0.27091855066995951</v>
      </c>
      <c r="S37" s="84">
        <f t="shared" si="6"/>
        <v>0.28307501883039415</v>
      </c>
      <c r="T37" s="85">
        <f>分析係数表!F40</f>
        <v>0.70612892981899011</v>
      </c>
      <c r="U37" s="86">
        <f t="shared" si="7"/>
        <v>0.1998874601051967</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投入係数表!G38</f>
        <v>0</v>
      </c>
      <c r="E38" s="77">
        <f t="shared" si="0"/>
        <v>0</v>
      </c>
      <c r="F38" s="76">
        <f>分析係数表!C41</f>
        <v>0.70759650636187188</v>
      </c>
      <c r="G38" s="77">
        <f t="shared" si="1"/>
        <v>0</v>
      </c>
      <c r="H38" s="77">
        <v>8.6537922199865346E-3</v>
      </c>
      <c r="I38" s="77">
        <f t="shared" si="2"/>
        <v>8.6537922199865346E-3</v>
      </c>
      <c r="J38" s="76">
        <f>分析係数表!G41</f>
        <v>0.45936542752335213</v>
      </c>
      <c r="K38" s="78">
        <f t="shared" si="3"/>
        <v>3.9752529628323732E-3</v>
      </c>
      <c r="L38" s="79"/>
      <c r="M38" s="80"/>
      <c r="N38" s="81">
        <f>分析係数表!H41</f>
        <v>5.1332193987616619E-2</v>
      </c>
      <c r="O38" s="82">
        <f t="shared" si="4"/>
        <v>0.70095692390955167</v>
      </c>
      <c r="P38" s="76">
        <f>分析係数表!C41</f>
        <v>0.70759650636187188</v>
      </c>
      <c r="Q38" s="82">
        <f t="shared" si="5"/>
        <v>0.49599467046856321</v>
      </c>
      <c r="R38" s="83">
        <v>0.50348472554058576</v>
      </c>
      <c r="S38" s="84">
        <f t="shared" si="6"/>
        <v>0.51213851776057229</v>
      </c>
      <c r="T38" s="85">
        <f>分析係数表!F41</f>
        <v>0.56264417804333855</v>
      </c>
      <c r="U38" s="86">
        <f t="shared" si="7"/>
        <v>0.28815175536973092</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投入係数表!G39</f>
        <v>3.2992411745298581E-4</v>
      </c>
      <c r="E39" s="77">
        <f>$C$9*D39</f>
        <v>3.2992411745298579E-2</v>
      </c>
      <c r="F39" s="76">
        <f>分析係数表!C42</f>
        <v>0.74805928016937195</v>
      </c>
      <c r="G39" s="77">
        <f>E39*F39</f>
        <v>2.4680279781239586E-2</v>
      </c>
      <c r="H39" s="77">
        <v>6.2456580129140751E-2</v>
      </c>
      <c r="I39" s="77">
        <f>C39+H39</f>
        <v>6.2456580129140751E-2</v>
      </c>
      <c r="J39" s="76">
        <f>分析係数表!G42</f>
        <v>0.48689138576779029</v>
      </c>
      <c r="K39" s="78">
        <f>I39*J39</f>
        <v>3.0409570849394375E-2</v>
      </c>
      <c r="L39" s="79"/>
      <c r="M39" s="80"/>
      <c r="N39" s="81">
        <f>分析係数表!H42</f>
        <v>1.3363964923094164E-2</v>
      </c>
      <c r="O39" s="82">
        <f t="shared" si="4"/>
        <v>0.18248905834780929</v>
      </c>
      <c r="P39" s="76">
        <f>分析係数表!C42</f>
        <v>0.74805928016937195</v>
      </c>
      <c r="Q39" s="82">
        <f>O39*P39</f>
        <v>0.13651263362644875</v>
      </c>
      <c r="R39" s="83">
        <v>0.14307794624418743</v>
      </c>
      <c r="S39" s="84">
        <f>I39+R39</f>
        <v>0.2055345263733282</v>
      </c>
      <c r="T39" s="85">
        <f>分析係数表!F42</f>
        <v>0.55945692883895126</v>
      </c>
      <c r="U39" s="86">
        <f t="shared" si="7"/>
        <v>0.11498771489519062</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投入係数表!G40</f>
        <v>2.496425822060926E-2</v>
      </c>
      <c r="E40" s="77">
        <f>$C$9*D40</f>
        <v>2.4964258220609259</v>
      </c>
      <c r="F40" s="76">
        <f>分析係数表!C43</f>
        <v>0.45392782766037354</v>
      </c>
      <c r="G40" s="77">
        <f>E40*F40</f>
        <v>1.1331971503233782</v>
      </c>
      <c r="H40" s="77">
        <v>1.7765161031367891</v>
      </c>
      <c r="I40" s="77">
        <f>C40+H40</f>
        <v>1.7765161031367891</v>
      </c>
      <c r="J40" s="76">
        <f>分析係数表!G43</f>
        <v>0.33057238224749658</v>
      </c>
      <c r="K40" s="78">
        <f>I40*J40</f>
        <v>0.58726716031496773</v>
      </c>
      <c r="L40" s="79"/>
      <c r="M40" s="80"/>
      <c r="N40" s="81">
        <f>分析係数表!H43</f>
        <v>3.6399293979211607E-2</v>
      </c>
      <c r="O40" s="82">
        <f t="shared" si="4"/>
        <v>0.49704357359638113</v>
      </c>
      <c r="P40" s="76">
        <f>分析係数表!C43</f>
        <v>0.45392782766037354</v>
      </c>
      <c r="Q40" s="82">
        <f>O40*P40</f>
        <v>0.2256219096151543</v>
      </c>
      <c r="R40" s="83">
        <v>0.41618146239671588</v>
      </c>
      <c r="S40" s="84">
        <f>I40+R40</f>
        <v>2.1926975655335048</v>
      </c>
      <c r="T40" s="85">
        <f>分析係数表!F43</f>
        <v>0.59568549882556554</v>
      </c>
      <c r="U40" s="86">
        <f t="shared" si="7"/>
        <v>1.306158143098429</v>
      </c>
      <c r="V40" s="87">
        <f>分析係数表!D43</f>
        <v>0.1984794164915317</v>
      </c>
      <c r="W40" s="167">
        <f t="shared" si="8"/>
        <v>0</v>
      </c>
      <c r="X40" s="76">
        <f>分析係数表!E43</f>
        <v>0.16343182099146988</v>
      </c>
      <c r="Y40" s="166">
        <f t="shared" si="9"/>
        <v>0</v>
      </c>
    </row>
    <row r="41" spans="1:25" x14ac:dyDescent="0.2">
      <c r="A41" s="6" t="s">
        <v>341</v>
      </c>
      <c r="B41" s="5" t="s">
        <v>42</v>
      </c>
      <c r="C41" s="90"/>
      <c r="D41" s="76">
        <f>投入係数表!G41</f>
        <v>2.1994941163532388E-4</v>
      </c>
      <c r="E41" s="77">
        <f>$C$9*D41</f>
        <v>2.199494116353239E-2</v>
      </c>
      <c r="F41" s="76">
        <f>分析係数表!C44</f>
        <v>0.56717687074829937</v>
      </c>
      <c r="G41" s="77">
        <f>E41*F41</f>
        <v>1.247502190142526E-2</v>
      </c>
      <c r="H41" s="77">
        <v>2.2680721702151393E-2</v>
      </c>
      <c r="I41" s="77">
        <f>C41+H41</f>
        <v>2.2680721702151393E-2</v>
      </c>
      <c r="J41" s="76">
        <f>分析係数表!G44</f>
        <v>0.26470888557600014</v>
      </c>
      <c r="K41" s="78">
        <f>I41*J41</f>
        <v>6.0037885658358967E-3</v>
      </c>
      <c r="L41" s="79"/>
      <c r="M41" s="80"/>
      <c r="N41" s="81">
        <f>分析係数表!H44</f>
        <v>0.11401115064578489</v>
      </c>
      <c r="O41" s="82">
        <f t="shared" si="4"/>
        <v>1.5568573879257339</v>
      </c>
      <c r="P41" s="76">
        <f>分析係数表!C44</f>
        <v>0.56717687074829937</v>
      </c>
      <c r="Q41" s="82">
        <f>O41*P41</f>
        <v>0.88301350148508895</v>
      </c>
      <c r="R41" s="83">
        <v>0.89989616932653382</v>
      </c>
      <c r="S41" s="84">
        <f>I41+R41</f>
        <v>0.92257689102868523</v>
      </c>
      <c r="T41" s="85">
        <f>分析係数表!F44</f>
        <v>0.48034390507893071</v>
      </c>
      <c r="U41" s="86">
        <f t="shared" si="7"/>
        <v>0.44315418657229777</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投入係数表!G42</f>
        <v>6.5984823490597162E-4</v>
      </c>
      <c r="E42" s="77">
        <f>$C$9*D42</f>
        <v>6.5984823490597158E-2</v>
      </c>
      <c r="F42" s="76">
        <f>分析係数表!C45</f>
        <v>1</v>
      </c>
      <c r="G42" s="77">
        <f>E42*F42</f>
        <v>6.5984823490597158E-2</v>
      </c>
      <c r="H42" s="77">
        <v>0.10409221728823496</v>
      </c>
      <c r="I42" s="77">
        <f>C42+H42</f>
        <v>0.10409221728823496</v>
      </c>
      <c r="J42" s="76">
        <f>分析係数表!G45</f>
        <v>0</v>
      </c>
      <c r="K42" s="78">
        <f>I42*J42</f>
        <v>0</v>
      </c>
      <c r="L42" s="79"/>
      <c r="M42" s="80"/>
      <c r="N42" s="81">
        <f>分析係数表!H45</f>
        <v>0</v>
      </c>
      <c r="O42" s="82">
        <f t="shared" si="4"/>
        <v>0</v>
      </c>
      <c r="P42" s="76">
        <f>分析係数表!C45</f>
        <v>1</v>
      </c>
      <c r="Q42" s="82">
        <f>O42*P42</f>
        <v>0</v>
      </c>
      <c r="R42" s="83">
        <v>1.0598880246439592E-2</v>
      </c>
      <c r="S42" s="84">
        <f>I42+R42</f>
        <v>0.11469109753467456</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6.1585835257890681E-3</v>
      </c>
      <c r="E43" s="77">
        <f>$C$9*D43</f>
        <v>0.61585835257890686</v>
      </c>
      <c r="F43" s="76">
        <f>分析係数表!C46</f>
        <v>9.5571095571095555E-2</v>
      </c>
      <c r="G43" s="77">
        <f>E43*F43</f>
        <v>5.885825747257617E-2</v>
      </c>
      <c r="H43" s="77">
        <v>8.0395032167964994E-2</v>
      </c>
      <c r="I43" s="77">
        <f>C43+H43</f>
        <v>8.0395032167964994E-2</v>
      </c>
      <c r="J43" s="76">
        <f>分析係数表!G46</f>
        <v>9.74025974025974E-3</v>
      </c>
      <c r="K43" s="78">
        <f>I43*J43</f>
        <v>7.8306849514251612E-4</v>
      </c>
      <c r="L43" s="79"/>
      <c r="M43" s="80"/>
      <c r="N43" s="81">
        <f>分析係数表!H46</f>
        <v>2.2385341663631524E-2</v>
      </c>
      <c r="O43" s="82">
        <f t="shared" si="4"/>
        <v>0.30567873714863653</v>
      </c>
      <c r="P43" s="76">
        <f>分析係数表!C46</f>
        <v>9.5571095571095555E-2</v>
      </c>
      <c r="Q43" s="82">
        <f>O43*P43</f>
        <v>2.921405180208414E-2</v>
      </c>
      <c r="R43" s="83">
        <v>3.3115937152543767E-2</v>
      </c>
      <c r="S43" s="84">
        <f>I43+R43</f>
        <v>0.11351096932050876</v>
      </c>
      <c r="T43" s="85">
        <f>分析係数表!F46</f>
        <v>0.31493506493506496</v>
      </c>
      <c r="U43" s="86">
        <f t="shared" si="7"/>
        <v>3.5748584493796594E-2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投入係数表!G44</f>
        <v>0.7026283954690421</v>
      </c>
      <c r="E44" s="91">
        <f>SUM(E5:E43)</f>
        <v>70.262839546904218</v>
      </c>
      <c r="F44" s="92">
        <f>分析係数表!C47</f>
        <v>0.47742146938417629</v>
      </c>
      <c r="G44" s="91">
        <f>SUM(G5:G43)</f>
        <v>32.755599721466822</v>
      </c>
      <c r="H44" s="91">
        <f>SUM(H5:H43)</f>
        <v>39.98085399940247</v>
      </c>
      <c r="I44" s="91">
        <f>SUM(I5:I43)</f>
        <v>139.98085399940248</v>
      </c>
      <c r="J44" s="92">
        <f>分析係数表!G47</f>
        <v>0.27235298925258467</v>
      </c>
      <c r="K44" s="93">
        <f>SUM(K5:K43)</f>
        <v>21.767228626071407</v>
      </c>
      <c r="L44" s="94">
        <f>最終需要_まとめ!$L$33</f>
        <v>0.62733333333333341</v>
      </c>
      <c r="M44" s="91">
        <f>K44*L44</f>
        <v>13.655308091422132</v>
      </c>
      <c r="N44" s="95">
        <f>分析係数表!H47</f>
        <v>1</v>
      </c>
      <c r="O44" s="96">
        <f>SUM(O5:O43)</f>
        <v>13.655308091422127</v>
      </c>
      <c r="P44" s="92">
        <f>分析係数表!C47</f>
        <v>0.47742146938417629</v>
      </c>
      <c r="Q44" s="96">
        <f>SUM(Q5:Q43)</f>
        <v>6.4384946570460082</v>
      </c>
      <c r="R44" s="91">
        <f>SUM(R5:R43)</f>
        <v>7.3897349557408063</v>
      </c>
      <c r="S44" s="97">
        <f>SUM(S5:S43)</f>
        <v>147.37058895514326</v>
      </c>
      <c r="T44" s="98">
        <f>分析係数表!F47</f>
        <v>0.52570900249274655</v>
      </c>
      <c r="U44" s="99">
        <f>SUM(U5:U43)</f>
        <v>53.433265801073944</v>
      </c>
      <c r="V44" s="100">
        <f>分析係数表!D47</f>
        <v>0.1239937068366638</v>
      </c>
      <c r="W44" s="164">
        <f>SUM(W5:W43)</f>
        <v>16</v>
      </c>
      <c r="X44" s="92">
        <f>分析係数表!E47</f>
        <v>9.5199419721302761E-2</v>
      </c>
      <c r="Y44" s="165">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304</v>
      </c>
      <c r="S2" s="3" t="s">
        <v>153</v>
      </c>
      <c r="U2" s="64" t="s">
        <v>210</v>
      </c>
      <c r="W2" s="3" t="s">
        <v>130</v>
      </c>
      <c r="Y2" s="3" t="s">
        <v>154</v>
      </c>
    </row>
    <row r="3" spans="1:25" ht="44" x14ac:dyDescent="0.2">
      <c r="B3" s="65"/>
      <c r="C3" s="66" t="s">
        <v>228</v>
      </c>
      <c r="D3" s="66" t="s">
        <v>247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8.9463220675944331E-3</v>
      </c>
      <c r="E5" s="77">
        <f t="shared" ref="E5:E38" si="0">$C$10*D5</f>
        <v>0.89463220675944333</v>
      </c>
      <c r="F5" s="76">
        <f>分析係数表!C8</f>
        <v>0.95102319236016375</v>
      </c>
      <c r="G5" s="77">
        <f t="shared" ref="G5:G38" si="1">E5*F5</f>
        <v>0.85081597726058389</v>
      </c>
      <c r="H5" s="77">
        <f t="array" ref="H5:H43">MMULT(逆行列係数!C5:AO43,'6'!G5:G43)</f>
        <v>0.99199648195271906</v>
      </c>
      <c r="I5" s="77">
        <f t="shared" ref="I5:I38" si="2">C5+H5</f>
        <v>0.99199648195271906</v>
      </c>
      <c r="J5" s="76">
        <f>分析係数表!G8</f>
        <v>0.119707121641224</v>
      </c>
      <c r="K5" s="78">
        <f t="shared" ref="K5:K38" si="3">I5*J5</f>
        <v>0.11874904353278042</v>
      </c>
      <c r="L5" s="79" t="s">
        <v>181</v>
      </c>
      <c r="M5" s="80" t="s">
        <v>181</v>
      </c>
      <c r="N5" s="81">
        <f>分析係数表!H8</f>
        <v>1.1795029837783319E-2</v>
      </c>
      <c r="O5" s="82">
        <f t="shared" ref="O5:O43" si="4">$M$44*N5</f>
        <v>0.20484736220928293</v>
      </c>
      <c r="P5" s="76">
        <f>分析係数表!C8</f>
        <v>0.95102319236016375</v>
      </c>
      <c r="Q5" s="82">
        <f t="shared" ref="Q5:Q38" si="5">O5*P5</f>
        <v>0.19481459235483101</v>
      </c>
      <c r="R5" s="83">
        <f t="array" ref="R5:R43">MMULT(逆行列係数!C5:AO43,'6'!Q5:Q43)</f>
        <v>0.2724663007132308</v>
      </c>
      <c r="S5" s="84">
        <f t="shared" ref="S5:S38" si="6">I5+R5</f>
        <v>1.2644627826659498</v>
      </c>
      <c r="T5" s="85">
        <f>分析係数表!F8</f>
        <v>0.45161290322580644</v>
      </c>
      <c r="U5" s="86">
        <f t="shared" ref="U5:U43" si="7">S5*T5</f>
        <v>0.57104770830075147</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76">
        <f>投入係数表!H6</f>
        <v>0</v>
      </c>
      <c r="E6" s="77">
        <f t="shared" si="0"/>
        <v>0</v>
      </c>
      <c r="F6" s="76">
        <f>分析係数表!C9</f>
        <v>1</v>
      </c>
      <c r="G6" s="77">
        <f t="shared" si="1"/>
        <v>0</v>
      </c>
      <c r="H6" s="77">
        <v>8.5488776678810299E-3</v>
      </c>
      <c r="I6" s="77">
        <f t="shared" si="2"/>
        <v>8.5488776678810299E-3</v>
      </c>
      <c r="J6" s="76">
        <f>分析係数表!G9</f>
        <v>0.24911032028469751</v>
      </c>
      <c r="K6" s="78">
        <f t="shared" si="3"/>
        <v>2.1296136539205412E-3</v>
      </c>
      <c r="L6" s="79"/>
      <c r="M6" s="80"/>
      <c r="N6" s="81">
        <f>分析係数表!H9</f>
        <v>6.1636735494354639E-4</v>
      </c>
      <c r="O6" s="82">
        <f t="shared" si="4"/>
        <v>1.0704612752029037E-2</v>
      </c>
      <c r="P6" s="76">
        <f>分析係数表!C9</f>
        <v>1</v>
      </c>
      <c r="Q6" s="82">
        <f t="shared" si="5"/>
        <v>1.0704612752029037E-2</v>
      </c>
      <c r="R6" s="83">
        <v>1.5066702892899476E-2</v>
      </c>
      <c r="S6" s="84">
        <f t="shared" si="6"/>
        <v>2.3615580560780506E-2</v>
      </c>
      <c r="T6" s="85">
        <f>分析係数表!F9</f>
        <v>0.6773428232502966</v>
      </c>
      <c r="U6" s="86">
        <f t="shared" si="7"/>
        <v>1.5995844009733889E-2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投入係数表!H7</f>
        <v>0</v>
      </c>
      <c r="E7" s="77">
        <f t="shared" si="0"/>
        <v>0</v>
      </c>
      <c r="F7" s="76">
        <f>分析係数表!C10</f>
        <v>1</v>
      </c>
      <c r="G7" s="77">
        <f t="shared" si="1"/>
        <v>0</v>
      </c>
      <c r="H7" s="77">
        <v>1.0242731679025591E-3</v>
      </c>
      <c r="I7" s="77">
        <f t="shared" si="2"/>
        <v>1.0242731679025591E-3</v>
      </c>
      <c r="J7" s="76">
        <f>分析係数表!G10</f>
        <v>0.17950310559006211</v>
      </c>
      <c r="K7" s="78">
        <f t="shared" si="3"/>
        <v>1.8386021461108047E-4</v>
      </c>
      <c r="L7" s="79"/>
      <c r="M7" s="80"/>
      <c r="N7" s="81">
        <f>分析係数表!H10</f>
        <v>1.1935113327543217E-3</v>
      </c>
      <c r="O7" s="82">
        <f t="shared" si="4"/>
        <v>2.0728022874383502E-2</v>
      </c>
      <c r="P7" s="76">
        <f>分析係数表!C10</f>
        <v>1</v>
      </c>
      <c r="Q7" s="82">
        <f t="shared" si="5"/>
        <v>2.0728022874383502E-2</v>
      </c>
      <c r="R7" s="83">
        <v>3.107005085247426E-2</v>
      </c>
      <c r="S7" s="84">
        <f t="shared" si="6"/>
        <v>3.2094324020376819E-2</v>
      </c>
      <c r="T7" s="85">
        <f>分析係数表!F10</f>
        <v>0.51863354037267084</v>
      </c>
      <c r="U7" s="86">
        <f t="shared" si="7"/>
        <v>1.6645192892555682E-2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投入係数表!H8</f>
        <v>9.9403578528827028E-4</v>
      </c>
      <c r="E8" s="77">
        <f t="shared" si="0"/>
        <v>9.940357852882703E-2</v>
      </c>
      <c r="F8" s="76">
        <f>分析係数表!C11</f>
        <v>5.7355893318034035E-4</v>
      </c>
      <c r="G8" s="77">
        <f t="shared" si="1"/>
        <v>5.7013810455302219E-5</v>
      </c>
      <c r="H8" s="77">
        <v>2.9372020625876167E-4</v>
      </c>
      <c r="I8" s="77">
        <f t="shared" si="2"/>
        <v>2.9372020625876167E-4</v>
      </c>
      <c r="J8" s="76">
        <f>分析係数表!G11</f>
        <v>0.5</v>
      </c>
      <c r="K8" s="78">
        <f t="shared" si="3"/>
        <v>1.4686010312938084E-4</v>
      </c>
      <c r="L8" s="79"/>
      <c r="M8" s="80"/>
      <c r="N8" s="81">
        <f>分析係数表!H11</f>
        <v>-2.2413358361583505E-5</v>
      </c>
      <c r="O8" s="82">
        <f t="shared" si="4"/>
        <v>-3.8925864552832862E-4</v>
      </c>
      <c r="P8" s="76">
        <f>分析係数表!C11</f>
        <v>5.7355893318034035E-4</v>
      </c>
      <c r="Q8" s="82">
        <f t="shared" si="5"/>
        <v>-2.2326277346045243E-7</v>
      </c>
      <c r="R8" s="83">
        <v>3.8904073794587878E-5</v>
      </c>
      <c r="S8" s="84">
        <f t="shared" si="6"/>
        <v>3.3262428005334955E-4</v>
      </c>
      <c r="T8" s="85">
        <f>分析係数表!F11</f>
        <v>0.7</v>
      </c>
      <c r="U8" s="86">
        <f t="shared" si="7"/>
        <v>2.3283699603734466E-4</v>
      </c>
      <c r="V8" s="87">
        <f>分析係数表!D11</f>
        <v>1.2</v>
      </c>
      <c r="W8" s="167">
        <f t="shared" si="8"/>
        <v>0</v>
      </c>
      <c r="X8" s="76">
        <f>分析係数表!E11</f>
        <v>0</v>
      </c>
      <c r="Y8" s="166">
        <f t="shared" si="9"/>
        <v>0</v>
      </c>
    </row>
    <row r="9" spans="1:25" x14ac:dyDescent="0.2">
      <c r="A9" s="6" t="s">
        <v>223</v>
      </c>
      <c r="B9" s="5" t="s">
        <v>191</v>
      </c>
      <c r="C9" s="90"/>
      <c r="D9" s="76">
        <f>投入係数表!H9</f>
        <v>1.9880715705765406E-3</v>
      </c>
      <c r="E9" s="77">
        <f t="shared" si="0"/>
        <v>0.19880715705765406</v>
      </c>
      <c r="F9" s="76">
        <f>分析係数表!C12</f>
        <v>4.8423187189707062E-2</v>
      </c>
      <c r="G9" s="77">
        <f t="shared" si="1"/>
        <v>9.6268761808562739E-3</v>
      </c>
      <c r="H9" s="77">
        <v>1.6876490663018356E-2</v>
      </c>
      <c r="I9" s="77">
        <f t="shared" si="2"/>
        <v>1.6876490663018356E-2</v>
      </c>
      <c r="J9" s="76">
        <f>分析係数表!G12</f>
        <v>0.1441768393269548</v>
      </c>
      <c r="K9" s="78">
        <f t="shared" si="3"/>
        <v>2.4331990827248504E-3</v>
      </c>
      <c r="L9" s="79"/>
      <c r="M9" s="80"/>
      <c r="N9" s="81">
        <f>分析係数表!H12</f>
        <v>9.2936990446306003E-2</v>
      </c>
      <c r="O9" s="82">
        <f t="shared" si="4"/>
        <v>1.6140609736832148</v>
      </c>
      <c r="P9" s="76">
        <f>分析係数表!C12</f>
        <v>4.8423187189707062E-2</v>
      </c>
      <c r="Q9" s="82">
        <f t="shared" si="5"/>
        <v>7.8157976664263148E-2</v>
      </c>
      <c r="R9" s="83">
        <v>8.9061297103589912E-2</v>
      </c>
      <c r="S9" s="84">
        <f t="shared" si="6"/>
        <v>0.10593778776660827</v>
      </c>
      <c r="T9" s="85">
        <f>分析係数表!F12</f>
        <v>0.28846365335972729</v>
      </c>
      <c r="U9" s="86">
        <f t="shared" si="7"/>
        <v>3.0559201288003247E-2</v>
      </c>
      <c r="V9" s="87">
        <f>分析係数表!D12</f>
        <v>0.1115143516991092</v>
      </c>
      <c r="W9" s="167">
        <f t="shared" si="8"/>
        <v>0</v>
      </c>
      <c r="X9" s="76">
        <f>分析係数表!E12</f>
        <v>0.10909490817112064</v>
      </c>
      <c r="Y9" s="166">
        <f t="shared" si="9"/>
        <v>0</v>
      </c>
    </row>
    <row r="10" spans="1:25" x14ac:dyDescent="0.2">
      <c r="A10" s="6" t="s">
        <v>224</v>
      </c>
      <c r="B10" s="5" t="s">
        <v>28</v>
      </c>
      <c r="C10" s="75">
        <f>最終需要_まとめ!C11</f>
        <v>100</v>
      </c>
      <c r="D10" s="76">
        <f>投入係数表!H10</f>
        <v>0.24453280318091453</v>
      </c>
      <c r="E10" s="77">
        <f t="shared" si="0"/>
        <v>24.453280318091451</v>
      </c>
      <c r="F10" s="76">
        <f>分析係数表!C13</f>
        <v>0</v>
      </c>
      <c r="G10" s="77">
        <f t="shared" si="1"/>
        <v>0</v>
      </c>
      <c r="H10" s="77">
        <v>0</v>
      </c>
      <c r="I10" s="77">
        <f t="shared" si="2"/>
        <v>100</v>
      </c>
      <c r="J10" s="76">
        <f>分析係数表!G13</f>
        <v>0.24353876739562624</v>
      </c>
      <c r="K10" s="78">
        <f t="shared" si="3"/>
        <v>24.353876739562626</v>
      </c>
      <c r="L10" s="79"/>
      <c r="M10" s="80"/>
      <c r="N10" s="81">
        <f>分析係数表!H13</f>
        <v>1.4282912615919088E-2</v>
      </c>
      <c r="O10" s="82">
        <f t="shared" si="4"/>
        <v>0.24805507186292741</v>
      </c>
      <c r="P10" s="76">
        <f>分析係数表!C13</f>
        <v>0</v>
      </c>
      <c r="Q10" s="82">
        <f t="shared" si="5"/>
        <v>0</v>
      </c>
      <c r="R10" s="83">
        <v>0</v>
      </c>
      <c r="S10" s="84">
        <f t="shared" si="6"/>
        <v>100</v>
      </c>
      <c r="T10" s="85">
        <f>分析係数表!F13</f>
        <v>0.38170974155069581</v>
      </c>
      <c r="U10" s="86">
        <f t="shared" si="7"/>
        <v>38.17097415506958</v>
      </c>
      <c r="V10" s="87">
        <f>分析係数表!D13</f>
        <v>0.44532803180914515</v>
      </c>
      <c r="W10" s="167">
        <f t="shared" si="8"/>
        <v>45</v>
      </c>
      <c r="X10" s="76">
        <f>分析係数表!E13</f>
        <v>0.32206759443339961</v>
      </c>
      <c r="Y10" s="166">
        <f t="shared" si="9"/>
        <v>32</v>
      </c>
    </row>
    <row r="11" spans="1:25" x14ac:dyDescent="0.2">
      <c r="A11" s="6" t="s">
        <v>225</v>
      </c>
      <c r="B11" s="5" t="s">
        <v>268</v>
      </c>
      <c r="C11" s="90"/>
      <c r="D11" s="76">
        <f>投入係数表!H11</f>
        <v>5.9642147117296221E-3</v>
      </c>
      <c r="E11" s="77">
        <f t="shared" si="0"/>
        <v>0.59642147117296218</v>
      </c>
      <c r="F11" s="76">
        <f>分析係数表!C14</f>
        <v>0.13711248892825512</v>
      </c>
      <c r="G11" s="77">
        <f t="shared" si="1"/>
        <v>8.17768323627764E-2</v>
      </c>
      <c r="H11" s="77">
        <v>0.10555883426382097</v>
      </c>
      <c r="I11" s="77">
        <f t="shared" si="2"/>
        <v>0.10555883426382097</v>
      </c>
      <c r="J11" s="76">
        <f>分析係数表!G14</f>
        <v>0.16281628162816281</v>
      </c>
      <c r="K11" s="78">
        <f t="shared" si="3"/>
        <v>1.7186696887838835E-2</v>
      </c>
      <c r="L11" s="79"/>
      <c r="M11" s="80"/>
      <c r="N11" s="81">
        <f>分析係数表!H14</f>
        <v>1.1654946348023422E-3</v>
      </c>
      <c r="O11" s="82">
        <f t="shared" si="4"/>
        <v>2.0241449567473088E-2</v>
      </c>
      <c r="P11" s="76">
        <f>分析係数表!C14</f>
        <v>0.13711248892825512</v>
      </c>
      <c r="Q11" s="82">
        <f t="shared" si="5"/>
        <v>2.775355529711988E-3</v>
      </c>
      <c r="R11" s="83">
        <v>1.1372175944908502E-2</v>
      </c>
      <c r="S11" s="84">
        <f t="shared" si="6"/>
        <v>0.11693101020872947</v>
      </c>
      <c r="T11" s="85">
        <f>分析係数表!F14</f>
        <v>0.337000366703337</v>
      </c>
      <c r="U11" s="86">
        <f t="shared" si="7"/>
        <v>3.9405793319333471E-2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投入係数表!H12</f>
        <v>0.11332007952286283</v>
      </c>
      <c r="E12" s="77">
        <f t="shared" si="0"/>
        <v>11.332007952286283</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0.14869680259182153</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投入係数表!H13</f>
        <v>5.9642147117296221E-3</v>
      </c>
      <c r="E13" s="77">
        <f t="shared" si="0"/>
        <v>0.59642147117296218</v>
      </c>
      <c r="F13" s="76">
        <f>分析係数表!C16</f>
        <v>1.385979049153907E-2</v>
      </c>
      <c r="G13" s="77">
        <f t="shared" si="1"/>
        <v>8.2662766351127657E-3</v>
      </c>
      <c r="H13" s="77">
        <v>9.3847350697584229E-3</v>
      </c>
      <c r="I13" s="77">
        <f t="shared" si="2"/>
        <v>9.3847350697584229E-3</v>
      </c>
      <c r="J13" s="76">
        <f>分析係数表!G16</f>
        <v>3.1914893617021274E-2</v>
      </c>
      <c r="K13" s="78">
        <f t="shared" si="3"/>
        <v>2.9951282137526879E-4</v>
      </c>
      <c r="L13" s="79"/>
      <c r="M13" s="80"/>
      <c r="N13" s="81">
        <f>分析係数表!H16</f>
        <v>1.6877258846272378E-2</v>
      </c>
      <c r="O13" s="82">
        <f t="shared" si="4"/>
        <v>0.29311176008283146</v>
      </c>
      <c r="P13" s="76">
        <f>分析係数表!C16</f>
        <v>1.385979049153907E-2</v>
      </c>
      <c r="Q13" s="82">
        <f t="shared" si="5"/>
        <v>4.0624675853543086E-3</v>
      </c>
      <c r="R13" s="83">
        <v>4.6044654713418964E-3</v>
      </c>
      <c r="S13" s="84">
        <f t="shared" si="6"/>
        <v>1.3989200541100319E-2</v>
      </c>
      <c r="T13" s="85">
        <f>分析係数表!F16</f>
        <v>0.28191489361702127</v>
      </c>
      <c r="U13" s="86">
        <f t="shared" si="7"/>
        <v>3.9437639823314725E-3</v>
      </c>
      <c r="V13" s="87">
        <f>分析係数表!D16</f>
        <v>0</v>
      </c>
      <c r="W13" s="167">
        <f t="shared" si="8"/>
        <v>0</v>
      </c>
      <c r="X13" s="76">
        <f>分析係数表!E16</f>
        <v>0</v>
      </c>
      <c r="Y13" s="166">
        <f t="shared" si="9"/>
        <v>0</v>
      </c>
    </row>
    <row r="14" spans="1:25" x14ac:dyDescent="0.2">
      <c r="A14" s="6" t="s">
        <v>2</v>
      </c>
      <c r="B14" s="5" t="s">
        <v>365</v>
      </c>
      <c r="C14" s="90"/>
      <c r="D14" s="76">
        <f>投入係数表!H14</f>
        <v>1.0934393638170975E-2</v>
      </c>
      <c r="E14" s="77">
        <f t="shared" si="0"/>
        <v>1.0934393638170974</v>
      </c>
      <c r="F14" s="76">
        <f>分析係数表!C17</f>
        <v>0.32300986464785497</v>
      </c>
      <c r="G14" s="77">
        <f t="shared" si="1"/>
        <v>0.35319170090719726</v>
      </c>
      <c r="H14" s="77">
        <v>0.42480338986858301</v>
      </c>
      <c r="I14" s="77">
        <f t="shared" si="2"/>
        <v>0.42480338986858301</v>
      </c>
      <c r="J14" s="76">
        <f>分析係数表!G17</f>
        <v>0.21187484602118747</v>
      </c>
      <c r="K14" s="78">
        <f t="shared" si="3"/>
        <v>9.0005152817684494E-2</v>
      </c>
      <c r="L14" s="79"/>
      <c r="M14" s="80"/>
      <c r="N14" s="81">
        <f>分析係数表!H17</f>
        <v>2.8857198890538762E-3</v>
      </c>
      <c r="O14" s="82">
        <f t="shared" si="4"/>
        <v>5.011705061177231E-2</v>
      </c>
      <c r="P14" s="76">
        <f>分析係数表!C17</f>
        <v>0.32300986464785497</v>
      </c>
      <c r="Q14" s="82">
        <f t="shared" si="5"/>
        <v>1.618830173465827E-2</v>
      </c>
      <c r="R14" s="83">
        <v>3.4232914203878723E-2</v>
      </c>
      <c r="S14" s="84">
        <f t="shared" si="6"/>
        <v>0.45903630407246176</v>
      </c>
      <c r="T14" s="85">
        <f>分析係数表!F17</f>
        <v>0.32156935205715692</v>
      </c>
      <c r="U14" s="86">
        <f t="shared" si="7"/>
        <v>0.14761200687129358</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投入係数表!H15</f>
        <v>9.9403578528827028E-4</v>
      </c>
      <c r="E15" s="77">
        <f t="shared" si="0"/>
        <v>9.940357852882703E-2</v>
      </c>
      <c r="F15" s="76">
        <f>分析係数表!C18</f>
        <v>9.2469018112488088E-2</v>
      </c>
      <c r="G15" s="77">
        <f t="shared" si="1"/>
        <v>9.1917513034282389E-3</v>
      </c>
      <c r="H15" s="77">
        <v>1.1491326934087869E-2</v>
      </c>
      <c r="I15" s="77">
        <f t="shared" si="2"/>
        <v>1.1491326934087869E-2</v>
      </c>
      <c r="J15" s="76">
        <f>分析係数表!G18</f>
        <v>0.21541950113378686</v>
      </c>
      <c r="K15" s="78">
        <f t="shared" si="3"/>
        <v>2.4754559155064572E-3</v>
      </c>
      <c r="L15" s="79"/>
      <c r="M15" s="80"/>
      <c r="N15" s="81">
        <f>分析係数表!H18</f>
        <v>4.5387050682206597E-4</v>
      </c>
      <c r="O15" s="82">
        <f t="shared" si="4"/>
        <v>7.8824875719486556E-3</v>
      </c>
      <c r="P15" s="76">
        <f>分析係数表!C18</f>
        <v>9.2469018112488088E-2</v>
      </c>
      <c r="Q15" s="82">
        <f t="shared" si="5"/>
        <v>7.2888588606198244E-4</v>
      </c>
      <c r="R15" s="83">
        <v>1.6524733221535053E-3</v>
      </c>
      <c r="S15" s="84">
        <f t="shared" si="6"/>
        <v>1.3143800256241374E-2</v>
      </c>
      <c r="T15" s="85">
        <f>分析係数表!F18</f>
        <v>0.45918367346938777</v>
      </c>
      <c r="U15" s="86">
        <f t="shared" si="7"/>
        <v>6.0354184850087943E-3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投入係数表!H16</f>
        <v>0</v>
      </c>
      <c r="E16" s="77">
        <f t="shared" si="0"/>
        <v>0</v>
      </c>
      <c r="F16" s="76">
        <f>分析係数表!C19</f>
        <v>3.1628366691376364E-2</v>
      </c>
      <c r="G16" s="77">
        <f t="shared" si="1"/>
        <v>0</v>
      </c>
      <c r="H16" s="77">
        <v>7.4410213232428007E-4</v>
      </c>
      <c r="I16" s="77">
        <f t="shared" si="2"/>
        <v>7.4410213232428007E-4</v>
      </c>
      <c r="J16" s="76">
        <f>分析係数表!G19</f>
        <v>5.8098591549295774E-2</v>
      </c>
      <c r="K16" s="78">
        <f t="shared" si="3"/>
        <v>4.3231285856868382E-5</v>
      </c>
      <c r="L16" s="79"/>
      <c r="M16" s="80"/>
      <c r="N16" s="81">
        <f>分析係数表!H19</f>
        <v>-1.1767013139831339E-4</v>
      </c>
      <c r="O16" s="82">
        <f t="shared" si="4"/>
        <v>-2.0436078890237251E-3</v>
      </c>
      <c r="P16" s="76">
        <f>分析係数表!C19</f>
        <v>3.1628366691376364E-2</v>
      </c>
      <c r="Q16" s="82">
        <f t="shared" si="5"/>
        <v>-6.4635979687431948E-5</v>
      </c>
      <c r="R16" s="83">
        <v>1.6539632119113399E-4</v>
      </c>
      <c r="S16" s="84">
        <f t="shared" si="6"/>
        <v>9.0949845351541404E-4</v>
      </c>
      <c r="T16" s="85">
        <f>分析係数表!F19</f>
        <v>0.23943661971830985</v>
      </c>
      <c r="U16" s="86">
        <f t="shared" si="7"/>
        <v>2.177672353487611E-4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投入係数表!H17</f>
        <v>0</v>
      </c>
      <c r="E17" s="77">
        <f t="shared" si="0"/>
        <v>0</v>
      </c>
      <c r="F17" s="76">
        <f>分析係数表!C20</f>
        <v>9.0136054421768752E-2</v>
      </c>
      <c r="G17" s="77">
        <f t="shared" si="1"/>
        <v>0</v>
      </c>
      <c r="H17" s="77">
        <v>1.050320095323843E-3</v>
      </c>
      <c r="I17" s="77">
        <f t="shared" si="2"/>
        <v>1.050320095323843E-3</v>
      </c>
      <c r="J17" s="76">
        <f>分析係数表!G20</f>
        <v>0.10038610038610038</v>
      </c>
      <c r="K17" s="78">
        <f t="shared" si="3"/>
        <v>1.0543753852671782E-4</v>
      </c>
      <c r="L17" s="79"/>
      <c r="M17" s="80"/>
      <c r="N17" s="81">
        <f>分析係数表!H20</f>
        <v>5.6033395903958764E-4</v>
      </c>
      <c r="O17" s="82">
        <f t="shared" si="4"/>
        <v>9.7314661382082168E-3</v>
      </c>
      <c r="P17" s="76">
        <f>分析係数表!C20</f>
        <v>9.0136054421768752E-2</v>
      </c>
      <c r="Q17" s="82">
        <f t="shared" si="5"/>
        <v>8.7715596143713565E-4</v>
      </c>
      <c r="R17" s="83">
        <v>1.6971768487909814E-3</v>
      </c>
      <c r="S17" s="84">
        <f t="shared" si="6"/>
        <v>2.7474969441148244E-3</v>
      </c>
      <c r="T17" s="85">
        <f>分析係数表!F20</f>
        <v>0.22393822393822393</v>
      </c>
      <c r="U17" s="86">
        <f t="shared" si="7"/>
        <v>6.1526958594077148E-4</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投入係数表!H18</f>
        <v>2.982107355864811E-3</v>
      </c>
      <c r="E18" s="77">
        <f t="shared" si="0"/>
        <v>0.29821073558648109</v>
      </c>
      <c r="F18" s="76">
        <f>分析係数表!C21</f>
        <v>0.16689993002099368</v>
      </c>
      <c r="G18" s="77">
        <f t="shared" si="1"/>
        <v>4.9771350900892741E-2</v>
      </c>
      <c r="H18" s="77">
        <v>5.8410397658948059E-2</v>
      </c>
      <c r="I18" s="77">
        <f t="shared" si="2"/>
        <v>5.8410397658948059E-2</v>
      </c>
      <c r="J18" s="76">
        <f>分析係数表!G21</f>
        <v>0.28496229904680609</v>
      </c>
      <c r="K18" s="78">
        <f t="shared" si="3"/>
        <v>1.664476120513202E-2</v>
      </c>
      <c r="L18" s="79"/>
      <c r="M18" s="80"/>
      <c r="N18" s="81">
        <f>分析係数表!H21</f>
        <v>9.3015437200571539E-4</v>
      </c>
      <c r="O18" s="82">
        <f t="shared" si="4"/>
        <v>1.6154233789425636E-2</v>
      </c>
      <c r="P18" s="76">
        <f>分析係数表!C21</f>
        <v>0.16689993002099368</v>
      </c>
      <c r="Q18" s="82">
        <f t="shared" si="5"/>
        <v>2.6961404889979104E-3</v>
      </c>
      <c r="R18" s="83">
        <v>5.8983870680374096E-3</v>
      </c>
      <c r="S18" s="84">
        <f t="shared" si="6"/>
        <v>6.4308784726985466E-2</v>
      </c>
      <c r="T18" s="85">
        <f>分析係数表!F21</f>
        <v>0.42580736946934128</v>
      </c>
      <c r="U18" s="86">
        <f t="shared" si="7"/>
        <v>2.7383154458367833E-2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投入係数表!H19</f>
        <v>0</v>
      </c>
      <c r="E19" s="77">
        <f t="shared" si="0"/>
        <v>0</v>
      </c>
      <c r="F19" s="76">
        <f>分析係数表!C22</f>
        <v>5.390334572490707E-2</v>
      </c>
      <c r="G19" s="77">
        <f t="shared" si="1"/>
        <v>0</v>
      </c>
      <c r="H19" s="77">
        <v>1.1872992410384704E-3</v>
      </c>
      <c r="I19" s="77">
        <f t="shared" si="2"/>
        <v>1.1872992410384704E-3</v>
      </c>
      <c r="J19" s="76">
        <f>分析係数表!G22</f>
        <v>0.19475277497477295</v>
      </c>
      <c r="K19" s="78">
        <f t="shared" si="3"/>
        <v>2.3122982191768393E-4</v>
      </c>
      <c r="L19" s="79"/>
      <c r="M19" s="80"/>
      <c r="N19" s="81">
        <f>分析係数表!H22</f>
        <v>4.4826716723167009E-5</v>
      </c>
      <c r="O19" s="82">
        <f t="shared" si="4"/>
        <v>7.7851729105665724E-4</v>
      </c>
      <c r="P19" s="76">
        <f>分析係数表!C22</f>
        <v>5.390334572490707E-2</v>
      </c>
      <c r="Q19" s="82">
        <f t="shared" si="5"/>
        <v>4.1964686692645096E-5</v>
      </c>
      <c r="R19" s="83">
        <v>4.547525069181812E-4</v>
      </c>
      <c r="S19" s="84">
        <f t="shared" si="6"/>
        <v>1.6420517479566515E-3</v>
      </c>
      <c r="T19" s="85">
        <f>分析係数表!F22</f>
        <v>0.41305079044735959</v>
      </c>
      <c r="U19" s="86">
        <f t="shared" si="7"/>
        <v>6.7825077244896344E-4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4.8657330691041073E-4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投入係数表!H21</f>
        <v>0</v>
      </c>
      <c r="E21" s="77">
        <f t="shared" si="0"/>
        <v>0</v>
      </c>
      <c r="F21" s="76">
        <f>分析係数表!C24</f>
        <v>5.4415700267618217E-2</v>
      </c>
      <c r="G21" s="77">
        <f t="shared" si="1"/>
        <v>0</v>
      </c>
      <c r="H21" s="77">
        <v>7.8160038683541453E-4</v>
      </c>
      <c r="I21" s="77">
        <f t="shared" si="2"/>
        <v>7.8160038683541453E-4</v>
      </c>
      <c r="J21" s="76">
        <f>分析係数表!G24</f>
        <v>0.2097560975609756</v>
      </c>
      <c r="K21" s="78">
        <f t="shared" si="3"/>
        <v>1.6394544699474547E-4</v>
      </c>
      <c r="L21" s="79"/>
      <c r="M21" s="80"/>
      <c r="N21" s="81">
        <f>分析係数表!H24</f>
        <v>3.5301039419494021E-4</v>
      </c>
      <c r="O21" s="82">
        <f t="shared" si="4"/>
        <v>6.1308236670711757E-3</v>
      </c>
      <c r="P21" s="76">
        <f>分析係数表!C24</f>
        <v>5.4415700267618217E-2</v>
      </c>
      <c r="Q21" s="82">
        <f t="shared" si="5"/>
        <v>3.3361306306096505E-4</v>
      </c>
      <c r="R21" s="83">
        <v>1.0821948329383425E-3</v>
      </c>
      <c r="S21" s="84">
        <f t="shared" si="6"/>
        <v>1.863795219773757E-3</v>
      </c>
      <c r="T21" s="85">
        <f>分析係数表!F24</f>
        <v>0.39512195121951221</v>
      </c>
      <c r="U21" s="86">
        <f t="shared" si="7"/>
        <v>7.3642640391060644E-4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投入係数表!H22</f>
        <v>0</v>
      </c>
      <c r="E22" s="77">
        <f t="shared" si="0"/>
        <v>0</v>
      </c>
      <c r="F22" s="76">
        <f>分析係数表!C25</f>
        <v>0.20008027292795505</v>
      </c>
      <c r="G22" s="77">
        <f t="shared" si="1"/>
        <v>0</v>
      </c>
      <c r="H22" s="77">
        <v>1.0829919142091266E-2</v>
      </c>
      <c r="I22" s="77">
        <f t="shared" si="2"/>
        <v>1.0829919142091266E-2</v>
      </c>
      <c r="J22" s="76">
        <f>分析係数表!G25</f>
        <v>0.19693654266958424</v>
      </c>
      <c r="K22" s="78">
        <f t="shared" si="3"/>
        <v>2.1328068332346038E-3</v>
      </c>
      <c r="L22" s="79"/>
      <c r="M22" s="80"/>
      <c r="N22" s="81">
        <f>分析係数表!H25</f>
        <v>5.2111058190681644E-4</v>
      </c>
      <c r="O22" s="82">
        <f t="shared" si="4"/>
        <v>9.0502635085336399E-3</v>
      </c>
      <c r="P22" s="76">
        <f>分析係数表!C25</f>
        <v>0.20008027292795505</v>
      </c>
      <c r="Q22" s="82">
        <f t="shared" si="5"/>
        <v>1.8107791928573228E-3</v>
      </c>
      <c r="R22" s="83">
        <v>8.2136484324011761E-3</v>
      </c>
      <c r="S22" s="84">
        <f t="shared" si="6"/>
        <v>1.9043567574492444E-2</v>
      </c>
      <c r="T22" s="85">
        <f>分析係数表!F25</f>
        <v>0.35081275398562051</v>
      </c>
      <c r="U22" s="86">
        <f t="shared" si="7"/>
        <v>6.680726386518958E-3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投入係数表!H23</f>
        <v>0</v>
      </c>
      <c r="E23" s="77">
        <f t="shared" si="0"/>
        <v>0</v>
      </c>
      <c r="F23" s="76">
        <f>分析係数表!C26</f>
        <v>0.134685598377282</v>
      </c>
      <c r="G23" s="77">
        <f t="shared" si="1"/>
        <v>0</v>
      </c>
      <c r="H23" s="77">
        <v>2.7238574203591243E-3</v>
      </c>
      <c r="I23" s="77">
        <f t="shared" si="2"/>
        <v>2.7238574203591243E-3</v>
      </c>
      <c r="J23" s="76">
        <f>分析係数表!G26</f>
        <v>0.19653333333333334</v>
      </c>
      <c r="K23" s="78">
        <f t="shared" si="3"/>
        <v>5.353287783479132E-4</v>
      </c>
      <c r="L23" s="79"/>
      <c r="M23" s="80"/>
      <c r="N23" s="81">
        <f>分析係数表!H26</f>
        <v>1.0932115540862354E-2</v>
      </c>
      <c r="O23" s="82">
        <f t="shared" si="4"/>
        <v>0.18986090435644229</v>
      </c>
      <c r="P23" s="76">
        <f>分析係数表!C26</f>
        <v>0.134685598377282</v>
      </c>
      <c r="Q23" s="82">
        <f t="shared" si="5"/>
        <v>2.5571529511699338E-2</v>
      </c>
      <c r="R23" s="83">
        <v>2.7134485911151803E-2</v>
      </c>
      <c r="S23" s="84">
        <f t="shared" si="6"/>
        <v>2.9858343331510929E-2</v>
      </c>
      <c r="T23" s="85">
        <f>分析係数表!F26</f>
        <v>0.3352</v>
      </c>
      <c r="U23" s="86">
        <f t="shared" si="7"/>
        <v>1.0008516684722463E-2</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投入係数表!H24</f>
        <v>0</v>
      </c>
      <c r="E24" s="77">
        <f t="shared" si="0"/>
        <v>0</v>
      </c>
      <c r="F24" s="76">
        <f>分析係数表!C27</f>
        <v>0.20855231724796941</v>
      </c>
      <c r="G24" s="77">
        <f t="shared" si="1"/>
        <v>0</v>
      </c>
      <c r="H24" s="77">
        <v>1.0165258159699636E-3</v>
      </c>
      <c r="I24" s="77">
        <f t="shared" si="2"/>
        <v>1.0165258159699636E-3</v>
      </c>
      <c r="J24" s="76">
        <f>分析係数表!G27</f>
        <v>0.17064698219713417</v>
      </c>
      <c r="K24" s="78">
        <f t="shared" si="3"/>
        <v>1.7346706282075366E-4</v>
      </c>
      <c r="L24" s="79"/>
      <c r="M24" s="80"/>
      <c r="N24" s="81">
        <f>分析係数表!H27</f>
        <v>1.1100215728574231E-2</v>
      </c>
      <c r="O24" s="82">
        <f t="shared" si="4"/>
        <v>0.19278034419790474</v>
      </c>
      <c r="P24" s="76">
        <f>分析係数表!C27</f>
        <v>0.20855231724796941</v>
      </c>
      <c r="Q24" s="82">
        <f t="shared" si="5"/>
        <v>4.0204787502334166E-2</v>
      </c>
      <c r="R24" s="83">
        <v>4.0873065748535269E-2</v>
      </c>
      <c r="S24" s="84">
        <f t="shared" si="6"/>
        <v>4.1889591564505231E-2</v>
      </c>
      <c r="T24" s="85">
        <f>分析係数表!F27</f>
        <v>0.32175423360833694</v>
      </c>
      <c r="U24" s="86">
        <f t="shared" si="7"/>
        <v>1.3478153430003637E-2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投入係数表!H25</f>
        <v>0</v>
      </c>
      <c r="E25" s="77">
        <f t="shared" si="0"/>
        <v>0</v>
      </c>
      <c r="F25" s="76">
        <f>分析係数表!C28</f>
        <v>0.10397098484143963</v>
      </c>
      <c r="G25" s="77">
        <f t="shared" si="1"/>
        <v>0</v>
      </c>
      <c r="H25" s="77">
        <v>1.0343957499870937E-2</v>
      </c>
      <c r="I25" s="77">
        <f t="shared" si="2"/>
        <v>1.0343957499870937E-2</v>
      </c>
      <c r="J25" s="76">
        <f>分析係数表!G28</f>
        <v>0.12478854912166558</v>
      </c>
      <c r="K25" s="78">
        <f t="shared" si="3"/>
        <v>1.2908074485850655E-3</v>
      </c>
      <c r="L25" s="79"/>
      <c r="M25" s="80"/>
      <c r="N25" s="81">
        <f>分析係数表!H28</f>
        <v>2.0592272994704845E-2</v>
      </c>
      <c r="O25" s="82">
        <f t="shared" si="4"/>
        <v>0.35763138057915195</v>
      </c>
      <c r="P25" s="76">
        <f>分析係数表!C28</f>
        <v>0.10397098484143963</v>
      </c>
      <c r="Q25" s="82">
        <f t="shared" si="5"/>
        <v>3.7183286849018136E-2</v>
      </c>
      <c r="R25" s="83">
        <v>4.2878630469477985E-2</v>
      </c>
      <c r="S25" s="84">
        <f t="shared" si="6"/>
        <v>5.3222587969348922E-2</v>
      </c>
      <c r="T25" s="85">
        <f>分析係数表!F28</f>
        <v>0.21353285621340273</v>
      </c>
      <c r="U25" s="86">
        <f t="shared" si="7"/>
        <v>1.1364771224164162E-2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投入係数表!H26</f>
        <v>1.6898608349900597E-2</v>
      </c>
      <c r="E26" s="77">
        <f t="shared" si="0"/>
        <v>1.6898608349900597</v>
      </c>
      <c r="F26" s="76">
        <f>分析係数表!C29</f>
        <v>0.1743148003132341</v>
      </c>
      <c r="G26" s="77">
        <f t="shared" si="1"/>
        <v>0.29456775400844731</v>
      </c>
      <c r="H26" s="77">
        <v>0.31925914953482065</v>
      </c>
      <c r="I26" s="77">
        <f t="shared" si="2"/>
        <v>0.31925914953482065</v>
      </c>
      <c r="J26" s="76">
        <f>分析係数表!G29</f>
        <v>0.23934053439454236</v>
      </c>
      <c r="K26" s="78">
        <f t="shared" si="3"/>
        <v>7.641165546001108E-2</v>
      </c>
      <c r="L26" s="79"/>
      <c r="M26" s="80"/>
      <c r="N26" s="81">
        <f>分析係数表!H29</f>
        <v>9.9683411313142636E-3</v>
      </c>
      <c r="O26" s="82">
        <f t="shared" si="4"/>
        <v>0.17312278259872416</v>
      </c>
      <c r="P26" s="76">
        <f>分析係数表!C29</f>
        <v>0.1743148003132341</v>
      </c>
      <c r="Q26" s="82">
        <f t="shared" si="5"/>
        <v>3.017786327836804E-2</v>
      </c>
      <c r="R26" s="83">
        <v>4.3153315468181908E-2</v>
      </c>
      <c r="S26" s="84">
        <f t="shared" si="6"/>
        <v>0.36241246500300256</v>
      </c>
      <c r="T26" s="85">
        <f>分析係数表!F29</f>
        <v>0.40112076666937385</v>
      </c>
      <c r="U26" s="86">
        <f t="shared" si="7"/>
        <v>0.145371165812542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投入係数表!H27</f>
        <v>1.9880715705765406E-3</v>
      </c>
      <c r="E27" s="77">
        <f t="shared" si="0"/>
        <v>0.19880715705765406</v>
      </c>
      <c r="F27" s="76">
        <f>分析係数表!C30</f>
        <v>1</v>
      </c>
      <c r="G27" s="77">
        <f t="shared" si="1"/>
        <v>0.19880715705765406</v>
      </c>
      <c r="H27" s="77">
        <v>0.25726910178715084</v>
      </c>
      <c r="I27" s="77">
        <f t="shared" si="2"/>
        <v>0.25726910178715084</v>
      </c>
      <c r="J27" s="76">
        <f>分析係数表!G30</f>
        <v>0.34450555746533745</v>
      </c>
      <c r="K27" s="78">
        <f t="shared" si="3"/>
        <v>8.8630635329789043E-2</v>
      </c>
      <c r="L27" s="79"/>
      <c r="M27" s="80"/>
      <c r="N27" s="81">
        <f>分析係数表!H30</f>
        <v>0</v>
      </c>
      <c r="O27" s="82">
        <f t="shared" si="4"/>
        <v>0</v>
      </c>
      <c r="P27" s="76">
        <f>分析係数表!C30</f>
        <v>1</v>
      </c>
      <c r="Q27" s="82">
        <f t="shared" si="5"/>
        <v>0</v>
      </c>
      <c r="R27" s="83">
        <v>5.0654323293326399E-2</v>
      </c>
      <c r="S27" s="84">
        <f t="shared" si="6"/>
        <v>0.30792342508047726</v>
      </c>
      <c r="T27" s="85">
        <f>分析係数表!F30</f>
        <v>0.44067262518620376</v>
      </c>
      <c r="U27" s="86">
        <f t="shared" si="7"/>
        <v>0.13569342408654125</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投入係数表!H28</f>
        <v>3.1809145129224649E-2</v>
      </c>
      <c r="E28" s="77">
        <f t="shared" si="0"/>
        <v>3.180914512922465</v>
      </c>
      <c r="F28" s="76">
        <f>分析係数表!C31</f>
        <v>0.25008451656524677</v>
      </c>
      <c r="G28" s="77">
        <f t="shared" si="1"/>
        <v>0.79549746819959211</v>
      </c>
      <c r="H28" s="77">
        <v>0.842460368870661</v>
      </c>
      <c r="I28" s="77">
        <f t="shared" si="2"/>
        <v>0.842460368870661</v>
      </c>
      <c r="J28" s="76">
        <f>分析係数表!G31</f>
        <v>7.0035460992907805E-2</v>
      </c>
      <c r="K28" s="78">
        <f t="shared" si="3"/>
        <v>5.90021003021119E-2</v>
      </c>
      <c r="L28" s="79"/>
      <c r="M28" s="80"/>
      <c r="N28" s="81">
        <f>分析係数表!H31</f>
        <v>2.3007312358165468E-2</v>
      </c>
      <c r="O28" s="82">
        <f t="shared" si="4"/>
        <v>0.39957399963482937</v>
      </c>
      <c r="P28" s="76">
        <f>分析係数表!C31</f>
        <v>0.25008451656524677</v>
      </c>
      <c r="Q28" s="82">
        <f t="shared" si="5"/>
        <v>9.9927270530718398E-2</v>
      </c>
      <c r="R28" s="83">
        <v>0.13491584671682361</v>
      </c>
      <c r="S28" s="84">
        <f t="shared" si="6"/>
        <v>0.97737621558748455</v>
      </c>
      <c r="T28" s="85">
        <f>分析係数表!F31</f>
        <v>0.24143026004728133</v>
      </c>
      <c r="U28" s="86">
        <f t="shared" si="7"/>
        <v>0.23596819389331408</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投入係数表!H29</f>
        <v>9.9403578528827028E-4</v>
      </c>
      <c r="E29" s="77">
        <f t="shared" si="0"/>
        <v>9.940357852882703E-2</v>
      </c>
      <c r="F29" s="76">
        <f>分析係数表!C32</f>
        <v>0.62913385826771662</v>
      </c>
      <c r="G29" s="77">
        <f t="shared" si="1"/>
        <v>6.2538156885458898E-2</v>
      </c>
      <c r="H29" s="77">
        <v>7.899233509715016E-2</v>
      </c>
      <c r="I29" s="77">
        <f t="shared" si="2"/>
        <v>7.899233509715016E-2</v>
      </c>
      <c r="J29" s="76">
        <f>分析係数表!G32</f>
        <v>0.14045991298943444</v>
      </c>
      <c r="K29" s="78">
        <f t="shared" si="3"/>
        <v>1.109525651457796E-2</v>
      </c>
      <c r="L29" s="79"/>
      <c r="M29" s="80"/>
      <c r="N29" s="81">
        <f>分析係数表!H32</f>
        <v>6.5503039811727788E-3</v>
      </c>
      <c r="O29" s="82">
        <f t="shared" si="4"/>
        <v>0.11376083915565403</v>
      </c>
      <c r="P29" s="76">
        <f>分析係数表!C32</f>
        <v>0.62913385826771662</v>
      </c>
      <c r="Q29" s="82">
        <f t="shared" si="5"/>
        <v>7.1570795657769748E-2</v>
      </c>
      <c r="R29" s="83">
        <v>9.3626900467577059E-2</v>
      </c>
      <c r="S29" s="84">
        <f t="shared" si="6"/>
        <v>0.17261923556472722</v>
      </c>
      <c r="T29" s="85">
        <f>分析係数表!F32</f>
        <v>0.48353014294592916</v>
      </c>
      <c r="U29" s="86">
        <f t="shared" si="7"/>
        <v>8.3466603647829568E-2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投入係数表!H30</f>
        <v>0</v>
      </c>
      <c r="E30" s="77">
        <f t="shared" si="0"/>
        <v>0</v>
      </c>
      <c r="F30" s="76">
        <f>分析係数表!C33</f>
        <v>0.63745757482258569</v>
      </c>
      <c r="G30" s="77">
        <f t="shared" si="1"/>
        <v>0</v>
      </c>
      <c r="H30" s="77">
        <v>1.672604280634523E-2</v>
      </c>
      <c r="I30" s="77">
        <f t="shared" si="2"/>
        <v>1.672604280634523E-2</v>
      </c>
      <c r="J30" s="76">
        <f>分析係数表!G33</f>
        <v>0.50772946859903378</v>
      </c>
      <c r="K30" s="78">
        <f t="shared" si="3"/>
        <v>8.4923048258303546E-3</v>
      </c>
      <c r="L30" s="79"/>
      <c r="M30" s="80"/>
      <c r="N30" s="81">
        <f>分析係数表!H33</f>
        <v>9.749810887288824E-4</v>
      </c>
      <c r="O30" s="82">
        <f t="shared" si="4"/>
        <v>1.6932751080482294E-2</v>
      </c>
      <c r="P30" s="76">
        <f>分析係数表!C33</f>
        <v>0.63745757482258569</v>
      </c>
      <c r="Q30" s="82">
        <f t="shared" si="5"/>
        <v>1.0793910438838761E-2</v>
      </c>
      <c r="R30" s="83">
        <v>4.3085790343368707E-2</v>
      </c>
      <c r="S30" s="84">
        <f t="shared" si="6"/>
        <v>5.9811833149713937E-2</v>
      </c>
      <c r="T30" s="85">
        <f>分析係数表!F33</f>
        <v>0.6463768115942029</v>
      </c>
      <c r="U30" s="86">
        <f t="shared" si="7"/>
        <v>3.8660982006916547E-2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投入係数表!H31</f>
        <v>7.6540755467196825E-2</v>
      </c>
      <c r="E31" s="77">
        <f t="shared" si="0"/>
        <v>7.6540755467196826</v>
      </c>
      <c r="F31" s="76">
        <f>分析係数表!C34</f>
        <v>0.37050679800509079</v>
      </c>
      <c r="G31" s="77">
        <f t="shared" si="1"/>
        <v>2.8358870225041741</v>
      </c>
      <c r="H31" s="77">
        <v>2.9514928094454831</v>
      </c>
      <c r="I31" s="77">
        <f t="shared" si="2"/>
        <v>2.9514928094454831</v>
      </c>
      <c r="J31" s="76">
        <f>分析係数表!G34</f>
        <v>0.42483593457785029</v>
      </c>
      <c r="K31" s="78">
        <f t="shared" si="3"/>
        <v>1.2539002061005768</v>
      </c>
      <c r="L31" s="79"/>
      <c r="M31" s="80"/>
      <c r="N31" s="81">
        <f>分析係数表!H34</f>
        <v>0.16269856834673466</v>
      </c>
      <c r="O31" s="82">
        <f t="shared" si="4"/>
        <v>2.8256285078901375</v>
      </c>
      <c r="P31" s="76">
        <f>分析係数表!C34</f>
        <v>0.37050679800509079</v>
      </c>
      <c r="Q31" s="82">
        <f t="shared" si="5"/>
        <v>1.0469145708102772</v>
      </c>
      <c r="R31" s="83">
        <v>1.1370518065865634</v>
      </c>
      <c r="S31" s="84">
        <f t="shared" si="6"/>
        <v>4.0885446160320464</v>
      </c>
      <c r="T31" s="85">
        <f>分析係数表!F34</f>
        <v>0.70009180863001119</v>
      </c>
      <c r="U31" s="86">
        <f t="shared" si="7"/>
        <v>2.8623565949023702</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投入係数表!H32</f>
        <v>1.7892644135188866E-2</v>
      </c>
      <c r="E32" s="77">
        <f t="shared" si="0"/>
        <v>1.7892644135188867</v>
      </c>
      <c r="F32" s="76">
        <f>分析係数表!C35</f>
        <v>0.91764041772509175</v>
      </c>
      <c r="G32" s="77">
        <f t="shared" si="1"/>
        <v>1.6419013438421124</v>
      </c>
      <c r="H32" s="77">
        <v>1.8583792646894199</v>
      </c>
      <c r="I32" s="77">
        <f t="shared" si="2"/>
        <v>1.8583792646894199</v>
      </c>
      <c r="J32" s="76">
        <f>分析係数表!G35</f>
        <v>0.31368591037545418</v>
      </c>
      <c r="K32" s="78">
        <f t="shared" si="3"/>
        <v>0.58294739146696783</v>
      </c>
      <c r="L32" s="79"/>
      <c r="M32" s="80"/>
      <c r="N32" s="81">
        <f>分析係数表!H35</f>
        <v>6.1244501723026923E-2</v>
      </c>
      <c r="O32" s="82">
        <f t="shared" si="4"/>
        <v>1.063649248906158</v>
      </c>
      <c r="P32" s="76">
        <f>分析係数表!C35</f>
        <v>0.91764041772509175</v>
      </c>
      <c r="Q32" s="82">
        <f t="shared" si="5"/>
        <v>0.97604754107922687</v>
      </c>
      <c r="R32" s="83">
        <v>1.2758087880843338</v>
      </c>
      <c r="S32" s="84">
        <f t="shared" si="6"/>
        <v>3.1341880527737538</v>
      </c>
      <c r="T32" s="85">
        <f>分析係数表!F35</f>
        <v>0.64438548935924789</v>
      </c>
      <c r="U32" s="86">
        <f t="shared" si="7"/>
        <v>2.0196253021305237</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投入係数表!H33</f>
        <v>2.982107355864811E-3</v>
      </c>
      <c r="E33" s="77">
        <f t="shared" si="0"/>
        <v>0.29821073558648109</v>
      </c>
      <c r="F33" s="76">
        <f>分析係数表!C36</f>
        <v>0.797599795727296</v>
      </c>
      <c r="G33" s="77">
        <f t="shared" si="1"/>
        <v>0.237852821787464</v>
      </c>
      <c r="H33" s="77">
        <v>0.35312804910916279</v>
      </c>
      <c r="I33" s="77">
        <f t="shared" si="2"/>
        <v>0.35312804910916279</v>
      </c>
      <c r="J33" s="76">
        <f>分析係数表!G36</f>
        <v>2.1812378081220076E-2</v>
      </c>
      <c r="K33" s="78">
        <f t="shared" si="3"/>
        <v>7.7025625182527094E-3</v>
      </c>
      <c r="L33" s="79"/>
      <c r="M33" s="80"/>
      <c r="N33" s="81">
        <f>分析係数表!H36</f>
        <v>0.17613537668450396</v>
      </c>
      <c r="O33" s="82">
        <f t="shared" si="4"/>
        <v>3.0589890658843704</v>
      </c>
      <c r="P33" s="76">
        <f>分析係数表!C36</f>
        <v>0.797599795727296</v>
      </c>
      <c r="Q33" s="82">
        <f t="shared" si="5"/>
        <v>2.4398490540814057</v>
      </c>
      <c r="R33" s="83">
        <v>2.5440787013995338</v>
      </c>
      <c r="S33" s="84">
        <f t="shared" si="6"/>
        <v>2.8972067505086967</v>
      </c>
      <c r="T33" s="85">
        <f>分析係数表!F36</f>
        <v>0.87948217769107995</v>
      </c>
      <c r="U33" s="86">
        <f t="shared" si="7"/>
        <v>2.5480417021586859</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投入係数表!H34</f>
        <v>1.7892644135188866E-2</v>
      </c>
      <c r="E34" s="77">
        <f t="shared" si="0"/>
        <v>1.7892644135188867</v>
      </c>
      <c r="F34" s="76">
        <f>分析係数表!C37</f>
        <v>0.41107468497080213</v>
      </c>
      <c r="G34" s="77">
        <f t="shared" si="1"/>
        <v>0.73552130511674341</v>
      </c>
      <c r="H34" s="77">
        <v>0.8639346274760884</v>
      </c>
      <c r="I34" s="77">
        <f t="shared" si="2"/>
        <v>0.8639346274760884</v>
      </c>
      <c r="J34" s="76">
        <f>分析係数表!G37</f>
        <v>0.35489014883061659</v>
      </c>
      <c r="K34" s="78">
        <f t="shared" si="3"/>
        <v>0.30660188852491232</v>
      </c>
      <c r="L34" s="79"/>
      <c r="M34" s="80"/>
      <c r="N34" s="81">
        <f>分析係数表!H37</f>
        <v>4.9102064830639058E-2</v>
      </c>
      <c r="O34" s="82">
        <f t="shared" si="4"/>
        <v>0.85276837769118585</v>
      </c>
      <c r="P34" s="76">
        <f>分析係数表!C37</f>
        <v>0.41107468497080213</v>
      </c>
      <c r="Q34" s="82">
        <f t="shared" si="5"/>
        <v>0.35055149221246623</v>
      </c>
      <c r="R34" s="83">
        <v>0.43137787229695707</v>
      </c>
      <c r="S34" s="84">
        <f t="shared" si="6"/>
        <v>1.2953124997730454</v>
      </c>
      <c r="T34" s="85">
        <f>分析係数表!F37</f>
        <v>0.67103708953460905</v>
      </c>
      <c r="U34" s="86">
        <f t="shared" si="7"/>
        <v>0.8692027298855034</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投入係数表!H35</f>
        <v>4.970178926441352E-3</v>
      </c>
      <c r="E35" s="77">
        <f t="shared" si="0"/>
        <v>0.49701789264413521</v>
      </c>
      <c r="F35" s="76">
        <f>分析係数表!C38</f>
        <v>8.5657149205643823E-2</v>
      </c>
      <c r="G35" s="77">
        <f t="shared" si="1"/>
        <v>4.2573135788093353E-2</v>
      </c>
      <c r="H35" s="77">
        <v>7.5554045960521884E-2</v>
      </c>
      <c r="I35" s="77">
        <f t="shared" si="2"/>
        <v>7.5554045960521884E-2</v>
      </c>
      <c r="J35" s="76">
        <f>分析係数表!G38</f>
        <v>0.23768844221105528</v>
      </c>
      <c r="K35" s="78">
        <f t="shared" si="3"/>
        <v>1.7958323487098922E-2</v>
      </c>
      <c r="L35" s="79"/>
      <c r="M35" s="80"/>
      <c r="N35" s="81">
        <f>分析係数表!H38</f>
        <v>4.3280194996217748E-2</v>
      </c>
      <c r="O35" s="82">
        <f t="shared" si="4"/>
        <v>0.75165844451520258</v>
      </c>
      <c r="P35" s="76">
        <f>分析係数表!C38</f>
        <v>8.5657149205643823E-2</v>
      </c>
      <c r="Q35" s="82">
        <f t="shared" si="5"/>
        <v>6.4384919533520851E-2</v>
      </c>
      <c r="R35" s="83">
        <v>8.5203665123522218E-2</v>
      </c>
      <c r="S35" s="84">
        <f t="shared" si="6"/>
        <v>0.1607577110840441</v>
      </c>
      <c r="T35" s="85">
        <f>分析係数表!F38</f>
        <v>0.42412060301507537</v>
      </c>
      <c r="U35" s="86">
        <f t="shared" si="7"/>
        <v>6.818065736428805E-2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投入係数表!H36</f>
        <v>0</v>
      </c>
      <c r="E36" s="77">
        <f t="shared" si="0"/>
        <v>0</v>
      </c>
      <c r="F36" s="76">
        <f>分析係数表!C39</f>
        <v>1</v>
      </c>
      <c r="G36" s="77">
        <f t="shared" si="1"/>
        <v>0</v>
      </c>
      <c r="H36" s="77">
        <v>8.5406603748732161E-3</v>
      </c>
      <c r="I36" s="77">
        <f t="shared" si="2"/>
        <v>8.5406603748732161E-3</v>
      </c>
      <c r="J36" s="76">
        <f>分析係数表!G39</f>
        <v>0.35357454228421969</v>
      </c>
      <c r="K36" s="78">
        <f t="shared" si="3"/>
        <v>3.0197600828507695E-3</v>
      </c>
      <c r="L36" s="79"/>
      <c r="M36" s="80"/>
      <c r="N36" s="81">
        <f>分析係数表!H39</f>
        <v>3.8775109965539459E-3</v>
      </c>
      <c r="O36" s="82">
        <f t="shared" si="4"/>
        <v>6.7341745676400847E-2</v>
      </c>
      <c r="P36" s="76">
        <f>分析係数表!C39</f>
        <v>1</v>
      </c>
      <c r="Q36" s="82">
        <f t="shared" si="5"/>
        <v>6.7341745676400847E-2</v>
      </c>
      <c r="R36" s="83">
        <v>7.527304163039672E-2</v>
      </c>
      <c r="S36" s="84">
        <f t="shared" si="6"/>
        <v>8.3813702005269941E-2</v>
      </c>
      <c r="T36" s="85">
        <f>分析係数表!F39</f>
        <v>0.70431560592850917</v>
      </c>
      <c r="U36" s="86">
        <f t="shared" si="7"/>
        <v>5.9031298312953201E-2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投入係数表!H37</f>
        <v>0</v>
      </c>
      <c r="E37" s="77">
        <f t="shared" si="0"/>
        <v>0</v>
      </c>
      <c r="F37" s="76">
        <f>分析係数表!C40</f>
        <v>0.65826444414328944</v>
      </c>
      <c r="G37" s="77">
        <f t="shared" si="1"/>
        <v>0</v>
      </c>
      <c r="H37" s="77">
        <v>3.2021290414898634E-3</v>
      </c>
      <c r="I37" s="77">
        <f t="shared" si="2"/>
        <v>3.2021290414898634E-3</v>
      </c>
      <c r="J37" s="76">
        <f>分析係数表!G40</f>
        <v>0.50866941886313111</v>
      </c>
      <c r="K37" s="78">
        <f t="shared" si="3"/>
        <v>1.6288251186594039E-3</v>
      </c>
      <c r="L37" s="79"/>
      <c r="M37" s="80"/>
      <c r="N37" s="81">
        <f>分析係数表!H40</f>
        <v>2.9977866808617935E-2</v>
      </c>
      <c r="O37" s="82">
        <f t="shared" si="4"/>
        <v>0.52063343839413956</v>
      </c>
      <c r="P37" s="76">
        <f>分析係数表!C40</f>
        <v>0.65826444414328944</v>
      </c>
      <c r="Q37" s="82">
        <f t="shared" si="5"/>
        <v>0.3427144809269278</v>
      </c>
      <c r="R37" s="83">
        <v>0.34456294647661007</v>
      </c>
      <c r="S37" s="84">
        <f t="shared" si="6"/>
        <v>0.34776507551809993</v>
      </c>
      <c r="T37" s="85">
        <f>分析係数表!F40</f>
        <v>0.70612892981899011</v>
      </c>
      <c r="U37" s="86">
        <f t="shared" si="7"/>
        <v>0.24556698060401619</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投入係数表!H38</f>
        <v>0</v>
      </c>
      <c r="E38" s="77">
        <f t="shared" si="0"/>
        <v>0</v>
      </c>
      <c r="F38" s="76">
        <f>分析係数表!C41</f>
        <v>0.70759650636187188</v>
      </c>
      <c r="G38" s="77">
        <f t="shared" si="1"/>
        <v>0</v>
      </c>
      <c r="H38" s="77">
        <v>8.9122486717520418E-4</v>
      </c>
      <c r="I38" s="77">
        <f t="shared" si="2"/>
        <v>8.9122486717520418E-4</v>
      </c>
      <c r="J38" s="76">
        <f>分析係数表!G41</f>
        <v>0.45936542752335213</v>
      </c>
      <c r="K38" s="78">
        <f t="shared" si="3"/>
        <v>4.0939789212938039E-4</v>
      </c>
      <c r="L38" s="79"/>
      <c r="M38" s="80"/>
      <c r="N38" s="81">
        <f>分析係数表!H41</f>
        <v>5.1332193987616619E-2</v>
      </c>
      <c r="O38" s="82">
        <f t="shared" si="4"/>
        <v>0.89149961292125457</v>
      </c>
      <c r="P38" s="76">
        <f>分析係数表!C41</f>
        <v>0.70759650636187188</v>
      </c>
      <c r="Q38" s="82">
        <f t="shared" si="5"/>
        <v>0.63082201152604078</v>
      </c>
      <c r="R38" s="83">
        <v>0.64034810502722805</v>
      </c>
      <c r="S38" s="84">
        <f t="shared" si="6"/>
        <v>0.64123932989440324</v>
      </c>
      <c r="T38" s="85">
        <f>分析係数表!F41</f>
        <v>0.56264417804333855</v>
      </c>
      <c r="U38" s="86">
        <f t="shared" si="7"/>
        <v>0.3607895756974977</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投入係数表!H39</f>
        <v>9.9403578528827028E-4</v>
      </c>
      <c r="E39" s="77">
        <f>$C$10*D39</f>
        <v>9.940357852882703E-2</v>
      </c>
      <c r="F39" s="76">
        <f>分析係数表!C42</f>
        <v>0.74805928016937195</v>
      </c>
      <c r="G39" s="77">
        <f>E39*F39</f>
        <v>7.4359769400533987E-2</v>
      </c>
      <c r="H39" s="77">
        <v>8.5594194784167327E-2</v>
      </c>
      <c r="I39" s="77">
        <f>C39+H39</f>
        <v>8.5594194784167327E-2</v>
      </c>
      <c r="J39" s="76">
        <f>分析係数表!G42</f>
        <v>0.48689138576779029</v>
      </c>
      <c r="K39" s="78">
        <f>I39*J39</f>
        <v>4.1675076112141399E-2</v>
      </c>
      <c r="L39" s="79"/>
      <c r="M39" s="80"/>
      <c r="N39" s="81">
        <f>分析係数表!H42</f>
        <v>1.3363964923094164E-2</v>
      </c>
      <c r="O39" s="82">
        <f t="shared" si="4"/>
        <v>0.23209546739626594</v>
      </c>
      <c r="P39" s="76">
        <f>分析係数表!C42</f>
        <v>0.74805928016937195</v>
      </c>
      <c r="Q39" s="82">
        <f>O39*P39</f>
        <v>0.17362116827102464</v>
      </c>
      <c r="R39" s="83">
        <v>0.18197114450747642</v>
      </c>
      <c r="S39" s="84">
        <f>I39+R39</f>
        <v>0.26756533929164372</v>
      </c>
      <c r="T39" s="85">
        <f>分析係数表!F42</f>
        <v>0.55945692883895126</v>
      </c>
      <c r="U39" s="86">
        <f t="shared" si="7"/>
        <v>0.14969128298385498</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投入係数表!H40</f>
        <v>3.1809145129224649E-2</v>
      </c>
      <c r="E40" s="77">
        <f>$C$10*D40</f>
        <v>3.180914512922465</v>
      </c>
      <c r="F40" s="76">
        <f>分析係数表!C43</f>
        <v>0.45392782766037354</v>
      </c>
      <c r="G40" s="77">
        <f>E40*F40</f>
        <v>1.4439056148242497</v>
      </c>
      <c r="H40" s="77">
        <v>1.858085498936678</v>
      </c>
      <c r="I40" s="77">
        <f>C40+H40</f>
        <v>1.858085498936678</v>
      </c>
      <c r="J40" s="76">
        <f>分析係数表!G43</f>
        <v>0.33057238224749658</v>
      </c>
      <c r="K40" s="78">
        <f>I40*J40</f>
        <v>0.61423174980302586</v>
      </c>
      <c r="L40" s="79"/>
      <c r="M40" s="80"/>
      <c r="N40" s="81">
        <f>分析係数表!H43</f>
        <v>3.6399293979211607E-2</v>
      </c>
      <c r="O40" s="82">
        <f t="shared" si="4"/>
        <v>0.63215604033800565</v>
      </c>
      <c r="P40" s="76">
        <f>分析係数表!C43</f>
        <v>0.45392782766037354</v>
      </c>
      <c r="Q40" s="82">
        <f>O40*P40</f>
        <v>0.28695321813301439</v>
      </c>
      <c r="R40" s="83">
        <v>0.52931300052262464</v>
      </c>
      <c r="S40" s="84">
        <f>I40+R40</f>
        <v>2.3873984994593025</v>
      </c>
      <c r="T40" s="85">
        <f>分析係数表!F43</f>
        <v>0.59568549882556554</v>
      </c>
      <c r="U40" s="86">
        <f t="shared" si="7"/>
        <v>1.4221386660458213</v>
      </c>
      <c r="V40" s="87">
        <f>分析係数表!D43</f>
        <v>0.1984794164915317</v>
      </c>
      <c r="W40" s="167">
        <f t="shared" si="8"/>
        <v>0</v>
      </c>
      <c r="X40" s="76">
        <f>分析係数表!E43</f>
        <v>0.16343182099146988</v>
      </c>
      <c r="Y40" s="166">
        <f t="shared" si="9"/>
        <v>0</v>
      </c>
    </row>
    <row r="41" spans="1:25" x14ac:dyDescent="0.2">
      <c r="A41" s="6" t="s">
        <v>341</v>
      </c>
      <c r="B41" s="5" t="s">
        <v>42</v>
      </c>
      <c r="C41" s="90"/>
      <c r="D41" s="76">
        <f>投入係数表!H41</f>
        <v>0</v>
      </c>
      <c r="E41" s="77">
        <f>$C$10*D41</f>
        <v>0</v>
      </c>
      <c r="F41" s="76">
        <f>分析係数表!C44</f>
        <v>0.56717687074829937</v>
      </c>
      <c r="G41" s="77">
        <f>E41*F41</f>
        <v>0</v>
      </c>
      <c r="H41" s="77">
        <v>4.9376719686206362E-3</v>
      </c>
      <c r="I41" s="77">
        <f>C41+H41</f>
        <v>4.9376719686206362E-3</v>
      </c>
      <c r="J41" s="76">
        <f>分析係数表!G44</f>
        <v>0.26470888557600014</v>
      </c>
      <c r="K41" s="78">
        <f>I41*J41</f>
        <v>1.3070456441534233E-3</v>
      </c>
      <c r="L41" s="79"/>
      <c r="M41" s="80"/>
      <c r="N41" s="81">
        <f>分析係数表!H44</f>
        <v>0.11401115064578489</v>
      </c>
      <c r="O41" s="82">
        <f t="shared" si="4"/>
        <v>1.9800614151412257</v>
      </c>
      <c r="P41" s="76">
        <f>分析係数表!C44</f>
        <v>0.56717687074829937</v>
      </c>
      <c r="Q41" s="82">
        <f>O41*P41</f>
        <v>1.1230450373292498</v>
      </c>
      <c r="R41" s="83">
        <v>1.1445169585448653</v>
      </c>
      <c r="S41" s="84">
        <f>I41+R41</f>
        <v>1.1494546305134861</v>
      </c>
      <c r="T41" s="85">
        <f>分析係数表!F44</f>
        <v>0.48034390507893071</v>
      </c>
      <c r="U41" s="86">
        <f t="shared" si="7"/>
        <v>0.55213352593190734</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投入係数表!H42</f>
        <v>9.9403578528827028E-4</v>
      </c>
      <c r="E42" s="77">
        <f>$C$10*D42</f>
        <v>9.940357852882703E-2</v>
      </c>
      <c r="F42" s="76">
        <f>分析係数表!C45</f>
        <v>1</v>
      </c>
      <c r="G42" s="77">
        <f>E42*F42</f>
        <v>9.940357852882703E-2</v>
      </c>
      <c r="H42" s="77">
        <v>0.11625998217457663</v>
      </c>
      <c r="I42" s="77">
        <f>C42+H42</f>
        <v>0.11625998217457663</v>
      </c>
      <c r="J42" s="76">
        <f>分析係数表!G45</f>
        <v>0</v>
      </c>
      <c r="K42" s="78">
        <f>I42*J42</f>
        <v>0</v>
      </c>
      <c r="L42" s="79"/>
      <c r="M42" s="80"/>
      <c r="N42" s="81">
        <f>分析係数表!H45</f>
        <v>0</v>
      </c>
      <c r="O42" s="82">
        <f t="shared" si="4"/>
        <v>0</v>
      </c>
      <c r="P42" s="76">
        <f>分析係数表!C45</f>
        <v>1</v>
      </c>
      <c r="Q42" s="82">
        <f>O42*P42</f>
        <v>0</v>
      </c>
      <c r="R42" s="83">
        <v>1.3479997578736908E-2</v>
      </c>
      <c r="S42" s="84">
        <f>I42+R42</f>
        <v>0.12973997975331353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3.9761431411530811E-3</v>
      </c>
      <c r="E43" s="77">
        <f>$C$10*D43</f>
        <v>0.39761431411530812</v>
      </c>
      <c r="F43" s="76">
        <f>分析係数表!C46</f>
        <v>9.5571095571095555E-2</v>
      </c>
      <c r="G43" s="77">
        <f>E43*F43</f>
        <v>3.8000435614749722E-2</v>
      </c>
      <c r="H43" s="77">
        <v>4.5353851645878449E-2</v>
      </c>
      <c r="I43" s="77">
        <f>C43+H43</f>
        <v>4.5353851645878449E-2</v>
      </c>
      <c r="J43" s="76">
        <f>分析係数表!G46</f>
        <v>9.74025974025974E-3</v>
      </c>
      <c r="K43" s="78">
        <f>I43*J43</f>
        <v>4.4175829525206281E-4</v>
      </c>
      <c r="L43" s="79"/>
      <c r="M43" s="80"/>
      <c r="N43" s="81">
        <f>分析係数表!H46</f>
        <v>2.2385341663631524E-2</v>
      </c>
      <c r="O43" s="82">
        <f t="shared" si="4"/>
        <v>0.38877207222141819</v>
      </c>
      <c r="P43" s="76">
        <f>分析係数表!C46</f>
        <v>9.5571095571095555E-2</v>
      </c>
      <c r="Q43" s="82">
        <f>O43*P43</f>
        <v>3.7155372869646021E-2</v>
      </c>
      <c r="R43" s="83">
        <v>4.2117916445357569E-2</v>
      </c>
      <c r="S43" s="84">
        <f>I43+R43</f>
        <v>8.7471768091236024E-2</v>
      </c>
      <c r="T43" s="85">
        <f>分析係数表!F46</f>
        <v>0.31493506493506496</v>
      </c>
      <c r="U43" s="86">
        <f t="shared" si="7"/>
        <v>2.7547926963798361E-2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投入係数表!H44</f>
        <v>0.6063618290258449</v>
      </c>
      <c r="E44" s="91">
        <f>SUM(E5:E43)</f>
        <v>60.636182902584494</v>
      </c>
      <c r="F44" s="92">
        <f>分析係数表!C47</f>
        <v>0.47742146938417629</v>
      </c>
      <c r="G44" s="91">
        <f>SUM(G5:G43)</f>
        <v>9.8635133429194024</v>
      </c>
      <c r="H44" s="91">
        <f>SUM(H5:H43)</f>
        <v>11.397127117757051</v>
      </c>
      <c r="I44" s="91">
        <f>SUM(I5:I43)</f>
        <v>111.39712711775705</v>
      </c>
      <c r="J44" s="92">
        <f>分析係数表!G47</f>
        <v>0.27235298925258467</v>
      </c>
      <c r="K44" s="93">
        <f>SUM(K5:K43)</f>
        <v>27.68426308749196</v>
      </c>
      <c r="L44" s="94">
        <f>最終需要_まとめ!$L$33</f>
        <v>0.62733333333333341</v>
      </c>
      <c r="M44" s="91">
        <f>K44*L44</f>
        <v>17.367261043553292</v>
      </c>
      <c r="N44" s="95">
        <f>分析係数表!H47</f>
        <v>1</v>
      </c>
      <c r="O44" s="96">
        <f>SUM(O5:O43)</f>
        <v>17.367261043553292</v>
      </c>
      <c r="P44" s="92">
        <f>分析係数表!C47</f>
        <v>0.47742146938417629</v>
      </c>
      <c r="Q44" s="96">
        <f>SUM(Q5:Q43)</f>
        <v>8.1886850657498265</v>
      </c>
      <c r="R44" s="96">
        <f>SUM(R5:R43)</f>
        <v>9.3985031432311974</v>
      </c>
      <c r="S44" s="97">
        <f>SUM(S5:S43)</f>
        <v>120.79563026098826</v>
      </c>
      <c r="T44" s="98">
        <f>分析係数表!F47</f>
        <v>0.52570900249274655</v>
      </c>
      <c r="U44" s="99">
        <f>SUM(U5:U43)</f>
        <v>50.897081569824408</v>
      </c>
      <c r="V44" s="100">
        <f>分析係数表!D47</f>
        <v>0.1239937068366638</v>
      </c>
      <c r="W44" s="164">
        <f>SUM(W5:W43)</f>
        <v>46</v>
      </c>
      <c r="X44" s="92">
        <f>分析係数表!E47</f>
        <v>9.5199419721302761E-2</v>
      </c>
      <c r="Y44" s="165">
        <f>SUM(Y5:Y43)</f>
        <v>33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285</v>
      </c>
      <c r="S2" s="3" t="s">
        <v>153</v>
      </c>
      <c r="U2" s="64" t="s">
        <v>210</v>
      </c>
      <c r="W2" s="3" t="s">
        <v>130</v>
      </c>
      <c r="Y2" s="3" t="s">
        <v>154</v>
      </c>
    </row>
    <row r="3" spans="1:25" ht="44" x14ac:dyDescent="0.2">
      <c r="B3" s="65"/>
      <c r="C3" s="66" t="s">
        <v>228</v>
      </c>
      <c r="D3" s="66" t="s">
        <v>310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3.667033370003667E-4</v>
      </c>
      <c r="E5" s="77">
        <f t="shared" ref="E5:E38" si="0">$C$11*D5</f>
        <v>3.6670333700036667E-2</v>
      </c>
      <c r="F5" s="76">
        <f>分析係数表!C8</f>
        <v>0.95102319236016375</v>
      </c>
      <c r="G5" s="77">
        <f t="shared" ref="G5:G38" si="1">E5*F5</f>
        <v>3.4874337820321365E-2</v>
      </c>
      <c r="H5" s="77">
        <f t="array" ref="H5:H43">MMULT(逆行列係数!C5:AO43,'7'!G5:G43)</f>
        <v>7.1122464722336229E-2</v>
      </c>
      <c r="I5" s="77">
        <f t="shared" ref="I5:I38" si="2">C5+H5</f>
        <v>7.1122464722336229E-2</v>
      </c>
      <c r="J5" s="76">
        <f>分析係数表!G8</f>
        <v>0.119707121641224</v>
      </c>
      <c r="K5" s="78">
        <f t="shared" ref="K5:K38" si="3">I5*J5</f>
        <v>8.5138655359403657E-3</v>
      </c>
      <c r="L5" s="79" t="s">
        <v>183</v>
      </c>
      <c r="M5" s="80" t="s">
        <v>183</v>
      </c>
      <c r="N5" s="81">
        <f>分析係数表!H8</f>
        <v>1.1795029837783319E-2</v>
      </c>
      <c r="O5" s="82">
        <f t="shared" ref="O5:O43" si="4">$M$44*N5</f>
        <v>0.16332100633941221</v>
      </c>
      <c r="P5" s="76">
        <f>分析係数表!C8</f>
        <v>0.95102319236016375</v>
      </c>
      <c r="Q5" s="82">
        <f t="shared" ref="Q5:Q38" si="5">O5*P5</f>
        <v>0.15532206482838234</v>
      </c>
      <c r="R5" s="83">
        <f t="array" ref="R5:R43">MMULT(逆行列係数!C5:AO43,'7'!Q5:Q43)</f>
        <v>0.21723233311932399</v>
      </c>
      <c r="S5" s="84">
        <f t="shared" ref="S5:S38" si="6">I5+R5</f>
        <v>0.28835479784166024</v>
      </c>
      <c r="T5" s="85">
        <f>分析係数表!F8</f>
        <v>0.45161290322580644</v>
      </c>
      <c r="U5" s="86">
        <f t="shared" ref="U5:U43" si="7">S5*T5</f>
        <v>0.13022474741236267</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76">
        <f>投入係数表!I6</f>
        <v>5.9772643931059771E-2</v>
      </c>
      <c r="E6" s="77">
        <f t="shared" si="0"/>
        <v>5.977264393105977</v>
      </c>
      <c r="F6" s="76">
        <f>分析係数表!C9</f>
        <v>1</v>
      </c>
      <c r="G6" s="77">
        <f t="shared" si="1"/>
        <v>5.977264393105977</v>
      </c>
      <c r="H6" s="77">
        <v>7.1897771975644194</v>
      </c>
      <c r="I6" s="77">
        <f t="shared" si="2"/>
        <v>7.1897771975644194</v>
      </c>
      <c r="J6" s="76">
        <f>分析係数表!G9</f>
        <v>0.24911032028469751</v>
      </c>
      <c r="K6" s="78">
        <f t="shared" si="3"/>
        <v>1.7910477004608873</v>
      </c>
      <c r="L6" s="79"/>
      <c r="M6" s="80"/>
      <c r="N6" s="81">
        <f>分析係数表!H9</f>
        <v>6.1636735494354639E-4</v>
      </c>
      <c r="O6" s="82">
        <f t="shared" si="4"/>
        <v>8.5345894049099012E-3</v>
      </c>
      <c r="P6" s="76">
        <f>分析係数表!C9</f>
        <v>1</v>
      </c>
      <c r="Q6" s="82">
        <f t="shared" si="5"/>
        <v>8.5345894049099012E-3</v>
      </c>
      <c r="R6" s="83">
        <v>1.2012403050478552E-2</v>
      </c>
      <c r="S6" s="84">
        <f t="shared" si="6"/>
        <v>7.201789600614898</v>
      </c>
      <c r="T6" s="85">
        <f>分析係数表!F9</f>
        <v>0.6773428232502966</v>
      </c>
      <c r="U6" s="86">
        <f t="shared" si="7"/>
        <v>4.8780805005351207</v>
      </c>
      <c r="V6" s="87">
        <f>分析係数表!D9</f>
        <v>0.14590747330960854</v>
      </c>
      <c r="W6" s="167">
        <f t="shared" si="8"/>
        <v>1</v>
      </c>
      <c r="X6" s="76">
        <f>分析係数表!E9</f>
        <v>0.10201660735468565</v>
      </c>
      <c r="Y6" s="166">
        <f t="shared" si="9"/>
        <v>1</v>
      </c>
    </row>
    <row r="7" spans="1:25" x14ac:dyDescent="0.2">
      <c r="A7" s="6" t="s">
        <v>221</v>
      </c>
      <c r="B7" s="5" t="s">
        <v>267</v>
      </c>
      <c r="C7" s="90"/>
      <c r="D7" s="76">
        <f>投入係数表!I7</f>
        <v>0</v>
      </c>
      <c r="E7" s="77">
        <f t="shared" si="0"/>
        <v>0</v>
      </c>
      <c r="F7" s="76">
        <f>分析係数表!C10</f>
        <v>1</v>
      </c>
      <c r="G7" s="77">
        <f t="shared" si="1"/>
        <v>0</v>
      </c>
      <c r="H7" s="77">
        <v>1.2134629107176447E-3</v>
      </c>
      <c r="I7" s="77">
        <f t="shared" si="2"/>
        <v>1.2134629107176447E-3</v>
      </c>
      <c r="J7" s="76">
        <f>分析係数表!G10</f>
        <v>0.17950310559006211</v>
      </c>
      <c r="K7" s="78">
        <f t="shared" si="3"/>
        <v>2.1782036099217349E-4</v>
      </c>
      <c r="L7" s="79"/>
      <c r="M7" s="80"/>
      <c r="N7" s="81">
        <f>分析係数表!H10</f>
        <v>1.1935113327543217E-3</v>
      </c>
      <c r="O7" s="82">
        <f t="shared" si="4"/>
        <v>1.6526068574961902E-2</v>
      </c>
      <c r="P7" s="76">
        <f>分析係数表!C10</f>
        <v>1</v>
      </c>
      <c r="Q7" s="82">
        <f t="shared" si="5"/>
        <v>1.6526068574961902E-2</v>
      </c>
      <c r="R7" s="83">
        <v>2.4771575857825981E-2</v>
      </c>
      <c r="S7" s="84">
        <f t="shared" si="6"/>
        <v>2.5985038768543627E-2</v>
      </c>
      <c r="T7" s="85">
        <f>分析係数表!F10</f>
        <v>0.51863354037267084</v>
      </c>
      <c r="U7" s="86">
        <f t="shared" si="7"/>
        <v>1.3476712653250887E-2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投入係数表!I8</f>
        <v>4.0337367070040339E-3</v>
      </c>
      <c r="E8" s="77">
        <f t="shared" si="0"/>
        <v>0.40337367070040336</v>
      </c>
      <c r="F8" s="76">
        <f>分析係数表!C11</f>
        <v>5.7355893318034035E-4</v>
      </c>
      <c r="G8" s="77">
        <f t="shared" si="1"/>
        <v>2.3135857223996126E-4</v>
      </c>
      <c r="H8" s="77">
        <v>5.6416629328834907E-4</v>
      </c>
      <c r="I8" s="77">
        <f t="shared" si="2"/>
        <v>5.6416629328834907E-4</v>
      </c>
      <c r="J8" s="76">
        <f>分析係数表!G11</f>
        <v>0.5</v>
      </c>
      <c r="K8" s="78">
        <f t="shared" si="3"/>
        <v>2.8208314664417454E-4</v>
      </c>
      <c r="L8" s="79"/>
      <c r="M8" s="80"/>
      <c r="N8" s="81">
        <f>分析係数表!H11</f>
        <v>-2.2413358361583505E-5</v>
      </c>
      <c r="O8" s="82">
        <f t="shared" si="4"/>
        <v>-3.1034870563308734E-4</v>
      </c>
      <c r="P8" s="76">
        <f>分析係数表!C11</f>
        <v>5.7355893318034035E-4</v>
      </c>
      <c r="Q8" s="82">
        <f t="shared" si="5"/>
        <v>-1.7800327251681307E-7</v>
      </c>
      <c r="R8" s="83">
        <v>3.1017497195513864E-5</v>
      </c>
      <c r="S8" s="84">
        <f t="shared" si="6"/>
        <v>5.9518379048386293E-4</v>
      </c>
      <c r="T8" s="85">
        <f>分析係数表!F11</f>
        <v>0.7</v>
      </c>
      <c r="U8" s="86">
        <f t="shared" si="7"/>
        <v>4.1662865333870404E-4</v>
      </c>
      <c r="V8" s="87">
        <f>分析係数表!D11</f>
        <v>1.2</v>
      </c>
      <c r="W8" s="167">
        <f t="shared" si="8"/>
        <v>0</v>
      </c>
      <c r="X8" s="76">
        <f>分析係数表!E11</f>
        <v>0</v>
      </c>
      <c r="Y8" s="166">
        <f t="shared" si="9"/>
        <v>0</v>
      </c>
    </row>
    <row r="9" spans="1:25" x14ac:dyDescent="0.2">
      <c r="A9" s="6" t="s">
        <v>223</v>
      </c>
      <c r="B9" s="5" t="s">
        <v>191</v>
      </c>
      <c r="C9" s="90"/>
      <c r="D9" s="76">
        <f>投入係数表!I9</f>
        <v>2.2002200220022001E-3</v>
      </c>
      <c r="E9" s="77">
        <f t="shared" si="0"/>
        <v>0.22002200220022</v>
      </c>
      <c r="F9" s="76">
        <f>分析係数表!C12</f>
        <v>4.8423187189707062E-2</v>
      </c>
      <c r="G9" s="77">
        <f t="shared" si="1"/>
        <v>1.0654166598395392E-2</v>
      </c>
      <c r="H9" s="77">
        <v>2.2331532711862469E-2</v>
      </c>
      <c r="I9" s="77">
        <f t="shared" si="2"/>
        <v>2.2331532711862469E-2</v>
      </c>
      <c r="J9" s="76">
        <f>分析係数表!G12</f>
        <v>0.1441768393269548</v>
      </c>
      <c r="K9" s="78">
        <f t="shared" si="3"/>
        <v>3.2196898037228304E-3</v>
      </c>
      <c r="L9" s="79"/>
      <c r="M9" s="80"/>
      <c r="N9" s="81">
        <f>分析係数表!H12</f>
        <v>9.2936990446306003E-2</v>
      </c>
      <c r="O9" s="82">
        <f t="shared" si="4"/>
        <v>1.2868609079075968</v>
      </c>
      <c r="P9" s="76">
        <f>分析係数表!C12</f>
        <v>4.8423187189707062E-2</v>
      </c>
      <c r="Q9" s="82">
        <f t="shared" si="5"/>
        <v>6.2313906630725939E-2</v>
      </c>
      <c r="R9" s="83">
        <v>7.1006921992928324E-2</v>
      </c>
      <c r="S9" s="84">
        <f t="shared" si="6"/>
        <v>9.3338454704790796E-2</v>
      </c>
      <c r="T9" s="85">
        <f>分析係数表!F12</f>
        <v>0.28846365335972729</v>
      </c>
      <c r="U9" s="86">
        <f t="shared" si="7"/>
        <v>2.6924751643095379E-2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投入係数表!I10</f>
        <v>5.1338467180051337E-3</v>
      </c>
      <c r="E10" s="77">
        <f t="shared" si="0"/>
        <v>0.51338467180051339</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0.1977697126646849</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75">
        <f>最終需要_まとめ!C12</f>
        <v>100</v>
      </c>
      <c r="D11" s="76">
        <f>投入係数表!I11</f>
        <v>0.28859552621928858</v>
      </c>
      <c r="E11" s="77">
        <f t="shared" si="0"/>
        <v>28.859552621928859</v>
      </c>
      <c r="F11" s="76">
        <f>分析係数表!C14</f>
        <v>0.13711248892825512</v>
      </c>
      <c r="G11" s="77">
        <f t="shared" si="1"/>
        <v>3.9570050893486166</v>
      </c>
      <c r="H11" s="77">
        <v>4.1475155423029442</v>
      </c>
      <c r="I11" s="77">
        <f t="shared" si="2"/>
        <v>104.14751554230294</v>
      </c>
      <c r="J11" s="76">
        <f>分析係数表!G14</f>
        <v>0.16281628162816281</v>
      </c>
      <c r="K11" s="78">
        <f t="shared" si="3"/>
        <v>16.956911221409058</v>
      </c>
      <c r="L11" s="79"/>
      <c r="M11" s="80"/>
      <c r="N11" s="81">
        <f>分析係数表!H14</f>
        <v>1.1654946348023422E-3</v>
      </c>
      <c r="O11" s="82">
        <f t="shared" si="4"/>
        <v>1.613813269292054E-2</v>
      </c>
      <c r="P11" s="76">
        <f>分析係数表!C14</f>
        <v>0.13711248892825512</v>
      </c>
      <c r="Q11" s="82">
        <f t="shared" si="5"/>
        <v>2.2127395401807795E-3</v>
      </c>
      <c r="R11" s="83">
        <v>9.0668251695317451E-3</v>
      </c>
      <c r="S11" s="84">
        <f t="shared" si="6"/>
        <v>104.15658236747247</v>
      </c>
      <c r="T11" s="85">
        <f>分析係数表!F14</f>
        <v>0.337000366703337</v>
      </c>
      <c r="U11" s="86">
        <f t="shared" si="7"/>
        <v>35.100806452404548</v>
      </c>
      <c r="V11" s="87">
        <f>分析係数表!D14</f>
        <v>0.17491749174917492</v>
      </c>
      <c r="W11" s="167">
        <f t="shared" si="8"/>
        <v>18</v>
      </c>
      <c r="X11" s="76">
        <f>分析係数表!E14</f>
        <v>0.13458012467913458</v>
      </c>
      <c r="Y11" s="166">
        <f t="shared" si="9"/>
        <v>14</v>
      </c>
    </row>
    <row r="12" spans="1:25" x14ac:dyDescent="0.2">
      <c r="A12" s="6" t="s">
        <v>226</v>
      </c>
      <c r="B12" s="5" t="s">
        <v>29</v>
      </c>
      <c r="C12" s="90"/>
      <c r="D12" s="76">
        <f>投入係数表!I12</f>
        <v>3.7770443711037771E-2</v>
      </c>
      <c r="E12" s="77">
        <f t="shared" si="0"/>
        <v>3.7770443711037771</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0.11855320555183936</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投入係数表!I13</f>
        <v>3.6670333700036671E-3</v>
      </c>
      <c r="E13" s="77">
        <f t="shared" si="0"/>
        <v>0.36670333700036672</v>
      </c>
      <c r="F13" s="76">
        <f>分析係数表!C16</f>
        <v>1.385979049153907E-2</v>
      </c>
      <c r="G13" s="77">
        <f t="shared" si="1"/>
        <v>5.0824314233733304E-3</v>
      </c>
      <c r="H13" s="77">
        <v>7.9291317510089571E-3</v>
      </c>
      <c r="I13" s="77">
        <f t="shared" si="2"/>
        <v>7.9291317510089571E-3</v>
      </c>
      <c r="J13" s="76">
        <f>分析係数表!G16</f>
        <v>3.1914893617021274E-2</v>
      </c>
      <c r="K13" s="78">
        <f t="shared" si="3"/>
        <v>2.5305739630879649E-4</v>
      </c>
      <c r="L13" s="79"/>
      <c r="M13" s="80"/>
      <c r="N13" s="81">
        <f>分析係数表!H16</f>
        <v>1.6877258846272378E-2</v>
      </c>
      <c r="O13" s="82">
        <f t="shared" si="4"/>
        <v>0.23369257534171475</v>
      </c>
      <c r="P13" s="76">
        <f>分析係数表!C16</f>
        <v>1.385979049153907E-2</v>
      </c>
      <c r="Q13" s="82">
        <f t="shared" si="5"/>
        <v>3.2389301336643761E-3</v>
      </c>
      <c r="R13" s="83">
        <v>3.6710550056599971E-3</v>
      </c>
      <c r="S13" s="84">
        <f t="shared" si="6"/>
        <v>1.1600186756668955E-2</v>
      </c>
      <c r="T13" s="85">
        <f>分析係数表!F16</f>
        <v>0.28191489361702127</v>
      </c>
      <c r="U13" s="86">
        <f t="shared" si="7"/>
        <v>3.2702654154439076E-3</v>
      </c>
      <c r="V13" s="87">
        <f>分析係数表!D16</f>
        <v>0</v>
      </c>
      <c r="W13" s="167">
        <f t="shared" si="8"/>
        <v>0</v>
      </c>
      <c r="X13" s="76">
        <f>分析係数表!E16</f>
        <v>0</v>
      </c>
      <c r="Y13" s="166">
        <f t="shared" si="9"/>
        <v>0</v>
      </c>
    </row>
    <row r="14" spans="1:25" x14ac:dyDescent="0.2">
      <c r="A14" s="6" t="s">
        <v>2</v>
      </c>
      <c r="B14" s="5" t="s">
        <v>365</v>
      </c>
      <c r="C14" s="90"/>
      <c r="D14" s="76">
        <f>投入係数表!I14</f>
        <v>1.7968463513017969E-2</v>
      </c>
      <c r="E14" s="77">
        <f t="shared" si="0"/>
        <v>1.7968463513017969</v>
      </c>
      <c r="F14" s="76">
        <f>分析係数表!C17</f>
        <v>0.32300986464785497</v>
      </c>
      <c r="G14" s="77">
        <f t="shared" si="1"/>
        <v>0.58039909672698553</v>
      </c>
      <c r="H14" s="77">
        <v>0.73028221565072082</v>
      </c>
      <c r="I14" s="77">
        <f t="shared" si="2"/>
        <v>0.73028221565072082</v>
      </c>
      <c r="J14" s="76">
        <f>分析係数表!G17</f>
        <v>0.21187484602118747</v>
      </c>
      <c r="K14" s="78">
        <f t="shared" si="3"/>
        <v>0.15472843199300809</v>
      </c>
      <c r="L14" s="79"/>
      <c r="M14" s="80"/>
      <c r="N14" s="81">
        <f>分析係数表!H17</f>
        <v>2.8857198890538762E-3</v>
      </c>
      <c r="O14" s="82">
        <f t="shared" si="4"/>
        <v>3.9957395850259994E-2</v>
      </c>
      <c r="P14" s="76">
        <f>分析係数表!C17</f>
        <v>0.32300986464785497</v>
      </c>
      <c r="Q14" s="82">
        <f t="shared" si="5"/>
        <v>1.2906633025273243E-2</v>
      </c>
      <c r="R14" s="83">
        <v>2.7293268204235974E-2</v>
      </c>
      <c r="S14" s="84">
        <f t="shared" si="6"/>
        <v>0.75757548385495677</v>
      </c>
      <c r="T14" s="85">
        <f>分析係数表!F17</f>
        <v>0.32156935205715692</v>
      </c>
      <c r="U14" s="86">
        <f t="shared" si="7"/>
        <v>0.2436130574776256</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投入係数表!I15</f>
        <v>1.1001100110011001E-3</v>
      </c>
      <c r="E15" s="77">
        <f t="shared" si="0"/>
        <v>0.11001100110011</v>
      </c>
      <c r="F15" s="76">
        <f>分析係数表!C18</f>
        <v>9.2469018112488088E-2</v>
      </c>
      <c r="G15" s="77">
        <f t="shared" si="1"/>
        <v>1.0172609253299018E-2</v>
      </c>
      <c r="H15" s="77">
        <v>1.3761194058435179E-2</v>
      </c>
      <c r="I15" s="77">
        <f t="shared" si="2"/>
        <v>1.3761194058435179E-2</v>
      </c>
      <c r="J15" s="76">
        <f>分析係数表!G18</f>
        <v>0.21541950113378686</v>
      </c>
      <c r="K15" s="78">
        <f t="shared" si="3"/>
        <v>2.9644295590733382E-3</v>
      </c>
      <c r="L15" s="79"/>
      <c r="M15" s="80"/>
      <c r="N15" s="81">
        <f>分析係数表!H18</f>
        <v>4.5387050682206597E-4</v>
      </c>
      <c r="O15" s="82">
        <f t="shared" si="4"/>
        <v>6.2845612890700189E-3</v>
      </c>
      <c r="P15" s="76">
        <f>分析係数表!C18</f>
        <v>9.2469018112488088E-2</v>
      </c>
      <c r="Q15" s="82">
        <f t="shared" si="5"/>
        <v>5.8112721166805707E-4</v>
      </c>
      <c r="R15" s="83">
        <v>1.3174863616130664E-3</v>
      </c>
      <c r="S15" s="84">
        <f t="shared" si="6"/>
        <v>1.5078680420048247E-2</v>
      </c>
      <c r="T15" s="85">
        <f>分析係数表!F18</f>
        <v>0.45918367346938777</v>
      </c>
      <c r="U15" s="86">
        <f t="shared" si="7"/>
        <v>6.9238838663486851E-3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投入係数表!I16</f>
        <v>3.6670333700036671E-3</v>
      </c>
      <c r="E16" s="77">
        <f t="shared" si="0"/>
        <v>0.36670333700036672</v>
      </c>
      <c r="F16" s="76">
        <f>分析係数表!C19</f>
        <v>3.1628366691376364E-2</v>
      </c>
      <c r="G16" s="77">
        <f t="shared" si="1"/>
        <v>1.1598227609598961E-2</v>
      </c>
      <c r="H16" s="77">
        <v>1.3898703138593302E-2</v>
      </c>
      <c r="I16" s="77">
        <f t="shared" si="2"/>
        <v>1.3898703138593302E-2</v>
      </c>
      <c r="J16" s="76">
        <f>分析係数表!G19</f>
        <v>5.8098591549295774E-2</v>
      </c>
      <c r="K16" s="78">
        <f t="shared" si="3"/>
        <v>8.0749507671404742E-4</v>
      </c>
      <c r="L16" s="79"/>
      <c r="M16" s="80"/>
      <c r="N16" s="81">
        <f>分析係数表!H19</f>
        <v>-1.1767013139831339E-4</v>
      </c>
      <c r="O16" s="82">
        <f t="shared" si="4"/>
        <v>-1.6293307045737084E-3</v>
      </c>
      <c r="P16" s="76">
        <f>分析係数表!C19</f>
        <v>3.1628366691376364E-2</v>
      </c>
      <c r="Q16" s="82">
        <f t="shared" si="5"/>
        <v>-5.1533068985775862E-5</v>
      </c>
      <c r="R16" s="83">
        <v>1.3186742231113062E-4</v>
      </c>
      <c r="S16" s="84">
        <f t="shared" si="6"/>
        <v>1.4030570560904433E-2</v>
      </c>
      <c r="T16" s="85">
        <f>分析係数表!F19</f>
        <v>0.23943661971830985</v>
      </c>
      <c r="U16" s="86">
        <f t="shared" si="7"/>
        <v>3.3594323878221879E-3</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投入係数表!I17</f>
        <v>1.8335166850018336E-3</v>
      </c>
      <c r="E17" s="77">
        <f t="shared" si="0"/>
        <v>0.18335166850018336</v>
      </c>
      <c r="F17" s="76">
        <f>分析係数表!C20</f>
        <v>9.0136054421768752E-2</v>
      </c>
      <c r="G17" s="77">
        <f t="shared" si="1"/>
        <v>1.6526595970254632E-2</v>
      </c>
      <c r="H17" s="77">
        <v>1.9729522511699127E-2</v>
      </c>
      <c r="I17" s="77">
        <f t="shared" si="2"/>
        <v>1.9729522511699127E-2</v>
      </c>
      <c r="J17" s="76">
        <f>分析係数表!G20</f>
        <v>0.10038610038610038</v>
      </c>
      <c r="K17" s="78">
        <f t="shared" si="3"/>
        <v>1.9805698274292559E-3</v>
      </c>
      <c r="L17" s="79"/>
      <c r="M17" s="80"/>
      <c r="N17" s="81">
        <f>分析係数表!H20</f>
        <v>5.6033395903958764E-4</v>
      </c>
      <c r="O17" s="82">
        <f t="shared" si="4"/>
        <v>7.7587176408271839E-3</v>
      </c>
      <c r="P17" s="76">
        <f>分析係数表!C20</f>
        <v>9.0136054421768752E-2</v>
      </c>
      <c r="Q17" s="82">
        <f t="shared" si="5"/>
        <v>6.9934019551673627E-4</v>
      </c>
      <c r="R17" s="83">
        <v>1.3531276551040422E-3</v>
      </c>
      <c r="S17" s="84">
        <f t="shared" si="6"/>
        <v>2.108265016680317E-2</v>
      </c>
      <c r="T17" s="85">
        <f>分析係数表!F20</f>
        <v>0.22393822393822393</v>
      </c>
      <c r="U17" s="86">
        <f t="shared" si="7"/>
        <v>4.7212112342648023E-3</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投入係数表!I18</f>
        <v>8.0674734140080678E-3</v>
      </c>
      <c r="E18" s="77">
        <f t="shared" si="0"/>
        <v>0.80674734140080673</v>
      </c>
      <c r="F18" s="76">
        <f>分析係数表!C21</f>
        <v>0.16689993002099368</v>
      </c>
      <c r="G18" s="77">
        <f t="shared" si="1"/>
        <v>0.13464607482441734</v>
      </c>
      <c r="H18" s="77">
        <v>0.15287829130373964</v>
      </c>
      <c r="I18" s="77">
        <f t="shared" si="2"/>
        <v>0.15287829130373964</v>
      </c>
      <c r="J18" s="76">
        <f>分析係数表!G21</f>
        <v>0.28496229904680609</v>
      </c>
      <c r="K18" s="78">
        <f t="shared" si="3"/>
        <v>4.356454936426099E-2</v>
      </c>
      <c r="L18" s="79"/>
      <c r="M18" s="80"/>
      <c r="N18" s="81">
        <f>分析係数表!H21</f>
        <v>9.3015437200571539E-4</v>
      </c>
      <c r="O18" s="82">
        <f t="shared" si="4"/>
        <v>1.2879471283773123E-2</v>
      </c>
      <c r="P18" s="76">
        <f>分析係数表!C21</f>
        <v>0.16689993002099368</v>
      </c>
      <c r="Q18" s="82">
        <f t="shared" si="5"/>
        <v>2.1495828559691321E-3</v>
      </c>
      <c r="R18" s="83">
        <v>4.7026747200535329E-3</v>
      </c>
      <c r="S18" s="84">
        <f t="shared" si="6"/>
        <v>0.15758096602379318</v>
      </c>
      <c r="T18" s="85">
        <f>分析係数表!F21</f>
        <v>0.42580736946934128</v>
      </c>
      <c r="U18" s="86">
        <f t="shared" si="7"/>
        <v>6.7099136621029024E-2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投入係数表!I19</f>
        <v>3.667033370003667E-4</v>
      </c>
      <c r="E19" s="77">
        <f t="shared" si="0"/>
        <v>3.6670333700036667E-2</v>
      </c>
      <c r="F19" s="76">
        <f>分析係数表!C22</f>
        <v>5.390334572490707E-2</v>
      </c>
      <c r="G19" s="77">
        <f t="shared" si="1"/>
        <v>1.9766536752807871E-3</v>
      </c>
      <c r="H19" s="77">
        <v>3.0933028194346005E-3</v>
      </c>
      <c r="I19" s="77">
        <f t="shared" si="2"/>
        <v>3.0933028194346005E-3</v>
      </c>
      <c r="J19" s="76">
        <f>分析係数表!G22</f>
        <v>0.19475277497477295</v>
      </c>
      <c r="K19" s="78">
        <f t="shared" si="3"/>
        <v>6.0242930792217748E-4</v>
      </c>
      <c r="L19" s="79"/>
      <c r="M19" s="80"/>
      <c r="N19" s="81">
        <f>分析係数表!H22</f>
        <v>4.4826716723167009E-5</v>
      </c>
      <c r="O19" s="82">
        <f t="shared" si="4"/>
        <v>6.2069741126617468E-4</v>
      </c>
      <c r="P19" s="76">
        <f>分析係数表!C22</f>
        <v>5.390334572490707E-2</v>
      </c>
      <c r="Q19" s="82">
        <f t="shared" si="5"/>
        <v>3.345766715003544E-5</v>
      </c>
      <c r="R19" s="83">
        <v>3.625657478047925E-4</v>
      </c>
      <c r="S19" s="84">
        <f t="shared" si="6"/>
        <v>3.455868567239393E-3</v>
      </c>
      <c r="T19" s="85">
        <f>分析係数表!F22</f>
        <v>0.41305079044735959</v>
      </c>
      <c r="U19" s="86">
        <f t="shared" si="7"/>
        <v>1.4274492433804153E-3</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投入係数表!I20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3.8793588204135912E-4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投入係数表!I21</f>
        <v>0</v>
      </c>
      <c r="E21" s="77">
        <f t="shared" si="0"/>
        <v>0</v>
      </c>
      <c r="F21" s="76">
        <f>分析係数表!C24</f>
        <v>5.4415700267618217E-2</v>
      </c>
      <c r="G21" s="77">
        <f t="shared" si="1"/>
        <v>0</v>
      </c>
      <c r="H21" s="77">
        <v>6.1924260235318794E-4</v>
      </c>
      <c r="I21" s="77">
        <f t="shared" si="2"/>
        <v>6.1924260235318794E-4</v>
      </c>
      <c r="J21" s="76">
        <f>分析係数表!G24</f>
        <v>0.2097560975609756</v>
      </c>
      <c r="K21" s="78">
        <f t="shared" si="3"/>
        <v>1.2988991171310771E-4</v>
      </c>
      <c r="L21" s="79"/>
      <c r="M21" s="80"/>
      <c r="N21" s="81">
        <f>分析係数表!H24</f>
        <v>3.5301039419494021E-4</v>
      </c>
      <c r="O21" s="82">
        <f t="shared" si="4"/>
        <v>4.8879921137211261E-3</v>
      </c>
      <c r="P21" s="76">
        <f>分析係数表!C24</f>
        <v>5.4415700267618217E-2</v>
      </c>
      <c r="Q21" s="82">
        <f t="shared" si="5"/>
        <v>2.659835137707304E-4</v>
      </c>
      <c r="R21" s="83">
        <v>8.6281388866618614E-4</v>
      </c>
      <c r="S21" s="84">
        <f t="shared" si="6"/>
        <v>1.4820564910193741E-3</v>
      </c>
      <c r="T21" s="85">
        <f>分析係数表!F24</f>
        <v>0.39512195121951221</v>
      </c>
      <c r="U21" s="86">
        <f t="shared" si="7"/>
        <v>5.8559305254911851E-4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投入係数表!I22</f>
        <v>0</v>
      </c>
      <c r="E22" s="77">
        <f t="shared" si="0"/>
        <v>0</v>
      </c>
      <c r="F22" s="76">
        <f>分析係数表!C25</f>
        <v>0.20008027292795505</v>
      </c>
      <c r="G22" s="77">
        <f t="shared" si="1"/>
        <v>0</v>
      </c>
      <c r="H22" s="77">
        <v>8.8232764576439675E-3</v>
      </c>
      <c r="I22" s="77">
        <f t="shared" si="2"/>
        <v>8.8232764576439675E-3</v>
      </c>
      <c r="J22" s="76">
        <f>分析係数表!G25</f>
        <v>0.19693654266958424</v>
      </c>
      <c r="K22" s="78">
        <f t="shared" si="3"/>
        <v>1.7376255605863393E-3</v>
      </c>
      <c r="L22" s="79"/>
      <c r="M22" s="80"/>
      <c r="N22" s="81">
        <f>分析係数表!H25</f>
        <v>5.2111058190681644E-4</v>
      </c>
      <c r="O22" s="82">
        <f t="shared" si="4"/>
        <v>7.2156074059692796E-3</v>
      </c>
      <c r="P22" s="76">
        <f>分析係数表!C25</f>
        <v>0.20008027292795505</v>
      </c>
      <c r="Q22" s="82">
        <f t="shared" si="5"/>
        <v>1.4437006991273073E-3</v>
      </c>
      <c r="R22" s="83">
        <v>6.5485897071371011E-3</v>
      </c>
      <c r="S22" s="84">
        <f t="shared" si="6"/>
        <v>1.5371866164781069E-2</v>
      </c>
      <c r="T22" s="85">
        <f>分析係数表!F25</f>
        <v>0.35081275398562051</v>
      </c>
      <c r="U22" s="86">
        <f t="shared" si="7"/>
        <v>5.3926467031652249E-3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投入係数表!I23</f>
        <v>0</v>
      </c>
      <c r="E23" s="77">
        <f t="shared" si="0"/>
        <v>0</v>
      </c>
      <c r="F23" s="76">
        <f>分析係数表!C26</f>
        <v>0.134685598377282</v>
      </c>
      <c r="G23" s="77">
        <f t="shared" si="1"/>
        <v>0</v>
      </c>
      <c r="H23" s="77">
        <v>2.3166289581293578E-3</v>
      </c>
      <c r="I23" s="77">
        <f t="shared" si="2"/>
        <v>2.3166289581293578E-3</v>
      </c>
      <c r="J23" s="76">
        <f>分析係数表!G26</f>
        <v>0.19653333333333334</v>
      </c>
      <c r="K23" s="78">
        <f t="shared" si="3"/>
        <v>4.5529481123768978E-4</v>
      </c>
      <c r="L23" s="79"/>
      <c r="M23" s="80"/>
      <c r="N23" s="81">
        <f>分析係数表!H26</f>
        <v>1.0932115540862354E-2</v>
      </c>
      <c r="O23" s="82">
        <f t="shared" si="4"/>
        <v>0.15137258117253835</v>
      </c>
      <c r="P23" s="76">
        <f>分析係数表!C26</f>
        <v>0.134685598377282</v>
      </c>
      <c r="Q23" s="82">
        <f t="shared" si="5"/>
        <v>2.038770667313702E-2</v>
      </c>
      <c r="R23" s="83">
        <v>2.1633822850910447E-2</v>
      </c>
      <c r="S23" s="84">
        <f t="shared" si="6"/>
        <v>2.3950451809039805E-2</v>
      </c>
      <c r="T23" s="85">
        <f>分析係数表!F26</f>
        <v>0.3352</v>
      </c>
      <c r="U23" s="86">
        <f t="shared" si="7"/>
        <v>8.0281914463901424E-3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投入係数表!I24</f>
        <v>0</v>
      </c>
      <c r="E24" s="77">
        <f t="shared" si="0"/>
        <v>0</v>
      </c>
      <c r="F24" s="76">
        <f>分析係数表!C27</f>
        <v>0.20855231724796941</v>
      </c>
      <c r="G24" s="77">
        <f t="shared" si="1"/>
        <v>0</v>
      </c>
      <c r="H24" s="77">
        <v>8.9798207453691686E-4</v>
      </c>
      <c r="I24" s="77">
        <f t="shared" si="2"/>
        <v>8.9798207453691686E-4</v>
      </c>
      <c r="J24" s="76">
        <f>分析係数表!G27</f>
        <v>0.17064698219713417</v>
      </c>
      <c r="K24" s="78">
        <f t="shared" si="3"/>
        <v>1.5323793108684686E-4</v>
      </c>
      <c r="L24" s="79"/>
      <c r="M24" s="80"/>
      <c r="N24" s="81">
        <f>分析係数表!H27</f>
        <v>1.1100215728574231E-2</v>
      </c>
      <c r="O24" s="82">
        <f t="shared" si="4"/>
        <v>0.1537001964647865</v>
      </c>
      <c r="P24" s="76">
        <f>分析係数表!C27</f>
        <v>0.20855231724796941</v>
      </c>
      <c r="Q24" s="82">
        <f t="shared" si="5"/>
        <v>3.2054532134199377E-2</v>
      </c>
      <c r="R24" s="83">
        <v>3.2587337997585564E-2</v>
      </c>
      <c r="S24" s="84">
        <f t="shared" si="6"/>
        <v>3.3485320072122481E-2</v>
      </c>
      <c r="T24" s="85">
        <f>分析係数表!F27</f>
        <v>0.32175423360833694</v>
      </c>
      <c r="U24" s="86">
        <f t="shared" si="7"/>
        <v>1.077404349693563E-2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投入係数表!I25</f>
        <v>0</v>
      </c>
      <c r="E25" s="77">
        <f t="shared" si="0"/>
        <v>0</v>
      </c>
      <c r="F25" s="76">
        <f>分析係数表!C28</f>
        <v>0.10397098484143963</v>
      </c>
      <c r="G25" s="77">
        <f t="shared" si="1"/>
        <v>0</v>
      </c>
      <c r="H25" s="77">
        <v>1.086165252890858E-2</v>
      </c>
      <c r="I25" s="77">
        <f t="shared" si="2"/>
        <v>1.086165252890858E-2</v>
      </c>
      <c r="J25" s="76">
        <f>分析係数表!G28</f>
        <v>0.12478854912166558</v>
      </c>
      <c r="K25" s="78">
        <f t="shared" si="3"/>
        <v>1.3554098601461714E-3</v>
      </c>
      <c r="L25" s="79"/>
      <c r="M25" s="80"/>
      <c r="N25" s="81">
        <f>分析係数表!H28</f>
        <v>2.0592272994704845E-2</v>
      </c>
      <c r="O25" s="82">
        <f t="shared" si="4"/>
        <v>0.28513287330039899</v>
      </c>
      <c r="P25" s="76">
        <f>分析係数表!C28</f>
        <v>0.10397098484143963</v>
      </c>
      <c r="Q25" s="82">
        <f t="shared" si="5"/>
        <v>2.9645545647711911E-2</v>
      </c>
      <c r="R25" s="83">
        <v>3.418633758913775E-2</v>
      </c>
      <c r="S25" s="84">
        <f t="shared" si="6"/>
        <v>4.5047990118046333E-2</v>
      </c>
      <c r="T25" s="85">
        <f>分析係数表!F28</f>
        <v>0.21353285621340273</v>
      </c>
      <c r="U25" s="86">
        <f t="shared" si="7"/>
        <v>9.6192259965795744E-3</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投入係数表!I26</f>
        <v>1.3568023469013568E-2</v>
      </c>
      <c r="E26" s="77">
        <f t="shared" si="0"/>
        <v>1.3568023469013568</v>
      </c>
      <c r="F26" s="76">
        <f>分析係数表!C29</f>
        <v>0.1743148003132341</v>
      </c>
      <c r="G26" s="77">
        <f t="shared" si="1"/>
        <v>0.23651073016463739</v>
      </c>
      <c r="H26" s="77">
        <v>0.27677240306586054</v>
      </c>
      <c r="I26" s="77">
        <f t="shared" si="2"/>
        <v>0.27677240306586054</v>
      </c>
      <c r="J26" s="76">
        <f>分析係数表!G29</f>
        <v>0.23934053439454236</v>
      </c>
      <c r="K26" s="78">
        <f t="shared" si="3"/>
        <v>6.6242854855444733E-2</v>
      </c>
      <c r="L26" s="79"/>
      <c r="M26" s="80"/>
      <c r="N26" s="81">
        <f>分析係数表!H29</f>
        <v>9.9683411313142636E-3</v>
      </c>
      <c r="O26" s="82">
        <f t="shared" si="4"/>
        <v>0.1380275868303156</v>
      </c>
      <c r="P26" s="76">
        <f>分析係数表!C29</f>
        <v>0.1743148003132341</v>
      </c>
      <c r="Q26" s="82">
        <f t="shared" si="5"/>
        <v>2.4060251236044043E-2</v>
      </c>
      <c r="R26" s="83">
        <v>3.4405338849055549E-2</v>
      </c>
      <c r="S26" s="84">
        <f t="shared" si="6"/>
        <v>0.3111777419149161</v>
      </c>
      <c r="T26" s="85">
        <f>分析係数表!F29</f>
        <v>0.40112076666937385</v>
      </c>
      <c r="U26" s="86">
        <f t="shared" si="7"/>
        <v>0.1248198544073557</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投入係数表!I27</f>
        <v>3.3003300330033004E-3</v>
      </c>
      <c r="E27" s="77">
        <f t="shared" si="0"/>
        <v>0.33003300330033003</v>
      </c>
      <c r="F27" s="76">
        <f>分析係数表!C30</f>
        <v>1</v>
      </c>
      <c r="G27" s="77">
        <f t="shared" si="1"/>
        <v>0.33003300330033003</v>
      </c>
      <c r="H27" s="77">
        <v>0.43291132264607624</v>
      </c>
      <c r="I27" s="77">
        <f t="shared" si="2"/>
        <v>0.43291132264607624</v>
      </c>
      <c r="J27" s="76">
        <f>分析係数表!G30</f>
        <v>0.34450555746533745</v>
      </c>
      <c r="K27" s="78">
        <f t="shared" si="3"/>
        <v>0.14914035654124305</v>
      </c>
      <c r="L27" s="79"/>
      <c r="M27" s="80"/>
      <c r="N27" s="81">
        <f>分析係数表!H30</f>
        <v>0</v>
      </c>
      <c r="O27" s="82">
        <f t="shared" si="4"/>
        <v>0</v>
      </c>
      <c r="P27" s="76">
        <f>分析係数表!C30</f>
        <v>1</v>
      </c>
      <c r="Q27" s="82">
        <f t="shared" si="5"/>
        <v>0</v>
      </c>
      <c r="R27" s="83">
        <v>4.0385753404312573E-2</v>
      </c>
      <c r="S27" s="84">
        <f t="shared" si="6"/>
        <v>0.47329707605038879</v>
      </c>
      <c r="T27" s="85">
        <f>分析係数表!F30</f>
        <v>0.44067262518620376</v>
      </c>
      <c r="U27" s="86">
        <f t="shared" si="7"/>
        <v>0.20856906499607916</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投入係数表!I28</f>
        <v>4.1437477081041438E-2</v>
      </c>
      <c r="E28" s="77">
        <f t="shared" si="0"/>
        <v>4.1437477081041436</v>
      </c>
      <c r="F28" s="76">
        <f>分析係数表!C31</f>
        <v>0.25008451656524677</v>
      </c>
      <c r="G28" s="77">
        <f t="shared" si="1"/>
        <v>1.0362871423495741</v>
      </c>
      <c r="H28" s="77">
        <v>1.1496164957968065</v>
      </c>
      <c r="I28" s="77">
        <f t="shared" si="2"/>
        <v>1.1496164957968065</v>
      </c>
      <c r="J28" s="76">
        <f>分析係数表!G31</f>
        <v>7.0035460992907805E-2</v>
      </c>
      <c r="K28" s="78">
        <f t="shared" si="3"/>
        <v>8.0513921248180603E-2</v>
      </c>
      <c r="L28" s="79"/>
      <c r="M28" s="80"/>
      <c r="N28" s="81">
        <f>分析係数表!H31</f>
        <v>2.3007312358165468E-2</v>
      </c>
      <c r="O28" s="82">
        <f t="shared" si="4"/>
        <v>0.31857294633236416</v>
      </c>
      <c r="P28" s="76">
        <f>分析係数表!C31</f>
        <v>0.25008451656524677</v>
      </c>
      <c r="Q28" s="82">
        <f t="shared" si="5"/>
        <v>7.9670161274295589E-2</v>
      </c>
      <c r="R28" s="83">
        <v>0.10756590477554603</v>
      </c>
      <c r="S28" s="84">
        <f t="shared" si="6"/>
        <v>1.2571824005723524</v>
      </c>
      <c r="T28" s="85">
        <f>分析係数表!F31</f>
        <v>0.24143026004728133</v>
      </c>
      <c r="U28" s="86">
        <f t="shared" si="7"/>
        <v>0.30352187389704843</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投入係数表!I29</f>
        <v>2.2002200220022001E-3</v>
      </c>
      <c r="E29" s="77">
        <f t="shared" si="0"/>
        <v>0.22002200220022</v>
      </c>
      <c r="F29" s="76">
        <f>分析係数表!C32</f>
        <v>0.62913385826771662</v>
      </c>
      <c r="G29" s="77">
        <f t="shared" si="1"/>
        <v>0.13842329114801244</v>
      </c>
      <c r="H29" s="77">
        <v>0.16785766706210195</v>
      </c>
      <c r="I29" s="77">
        <f t="shared" si="2"/>
        <v>0.16785766706210195</v>
      </c>
      <c r="J29" s="76">
        <f>分析係数表!G32</f>
        <v>0.14045991298943444</v>
      </c>
      <c r="K29" s="78">
        <f t="shared" si="3"/>
        <v>2.3577273310152295E-2</v>
      </c>
      <c r="L29" s="79"/>
      <c r="M29" s="80"/>
      <c r="N29" s="81">
        <f>分析係数表!H32</f>
        <v>6.5503039811727788E-3</v>
      </c>
      <c r="O29" s="82">
        <f t="shared" si="4"/>
        <v>9.0699409221269775E-2</v>
      </c>
      <c r="P29" s="76">
        <f>分析係数表!C32</f>
        <v>0.62913385826771662</v>
      </c>
      <c r="Q29" s="82">
        <f t="shared" si="5"/>
        <v>5.7062069265979967E-2</v>
      </c>
      <c r="R29" s="83">
        <v>7.4646992960457681E-2</v>
      </c>
      <c r="S29" s="84">
        <f t="shared" si="6"/>
        <v>0.24250466002255963</v>
      </c>
      <c r="T29" s="85">
        <f>分析係数表!F32</f>
        <v>0.48353014294592916</v>
      </c>
      <c r="U29" s="86">
        <f t="shared" si="7"/>
        <v>0.11725831292576221</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投入係数表!I30</f>
        <v>7.334066740007334E-4</v>
      </c>
      <c r="E30" s="77">
        <f t="shared" si="0"/>
        <v>7.3340667400073334E-2</v>
      </c>
      <c r="F30" s="76">
        <f>分析係数表!C33</f>
        <v>0.63745757482258569</v>
      </c>
      <c r="G30" s="77">
        <f t="shared" si="1"/>
        <v>4.6751563976720617E-2</v>
      </c>
      <c r="H30" s="77">
        <v>7.0857357538476051E-2</v>
      </c>
      <c r="I30" s="77">
        <f t="shared" si="2"/>
        <v>7.0857357538476051E-2</v>
      </c>
      <c r="J30" s="76">
        <f>分析係数表!G33</f>
        <v>0.50772946859903378</v>
      </c>
      <c r="K30" s="78">
        <f t="shared" si="3"/>
        <v>3.5976368489342186E-2</v>
      </c>
      <c r="L30" s="79"/>
      <c r="M30" s="80"/>
      <c r="N30" s="81">
        <f>分析係数表!H33</f>
        <v>9.749810887288824E-4</v>
      </c>
      <c r="O30" s="82">
        <f t="shared" si="4"/>
        <v>1.3500168695039299E-2</v>
      </c>
      <c r="P30" s="76">
        <f>分析係数表!C33</f>
        <v>0.63745757482258569</v>
      </c>
      <c r="Q30" s="82">
        <f t="shared" si="5"/>
        <v>8.605784796035543E-3</v>
      </c>
      <c r="R30" s="83">
        <v>3.4351502318193013E-2</v>
      </c>
      <c r="S30" s="84">
        <f t="shared" si="6"/>
        <v>0.10520885985666906</v>
      </c>
      <c r="T30" s="85">
        <f>分析係数表!F33</f>
        <v>0.6463768115942029</v>
      </c>
      <c r="U30" s="86">
        <f t="shared" si="7"/>
        <v>6.800456738561507E-2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投入係数表!I31</f>
        <v>7.8107810781078105E-2</v>
      </c>
      <c r="E31" s="77">
        <f t="shared" si="0"/>
        <v>7.8107810781078104</v>
      </c>
      <c r="F31" s="76">
        <f>分析係数表!C34</f>
        <v>0.37050679800509079</v>
      </c>
      <c r="G31" s="77">
        <f t="shared" si="1"/>
        <v>2.8939474871684756</v>
      </c>
      <c r="H31" s="77">
        <v>3.182452502338367</v>
      </c>
      <c r="I31" s="77">
        <f t="shared" si="2"/>
        <v>3.182452502338367</v>
      </c>
      <c r="J31" s="76">
        <f>分析係数表!G34</f>
        <v>0.42483593457785029</v>
      </c>
      <c r="K31" s="78">
        <f t="shared" si="3"/>
        <v>1.3520201830805385</v>
      </c>
      <c r="L31" s="79"/>
      <c r="M31" s="80"/>
      <c r="N31" s="81">
        <f>分析係数表!H34</f>
        <v>0.16269856834673466</v>
      </c>
      <c r="O31" s="82">
        <f t="shared" si="4"/>
        <v>2.252821254190581</v>
      </c>
      <c r="P31" s="76">
        <f>分析係数表!C34</f>
        <v>0.37050679800509079</v>
      </c>
      <c r="Q31" s="82">
        <f t="shared" si="5"/>
        <v>0.83468558936796489</v>
      </c>
      <c r="R31" s="83">
        <v>0.90655033732891643</v>
      </c>
      <c r="S31" s="84">
        <f t="shared" si="6"/>
        <v>4.0890028396672831</v>
      </c>
      <c r="T31" s="85">
        <f>分析係数表!F34</f>
        <v>0.70009180863001119</v>
      </c>
      <c r="U31" s="86">
        <f t="shared" si="7"/>
        <v>2.86267739351592</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投入係数表!I32</f>
        <v>7.7007700770077006E-3</v>
      </c>
      <c r="E32" s="77">
        <f t="shared" si="0"/>
        <v>0.77007700770077003</v>
      </c>
      <c r="F32" s="76">
        <f>分析係数表!C35</f>
        <v>0.91764041772509175</v>
      </c>
      <c r="G32" s="77">
        <f t="shared" si="1"/>
        <v>0.70665378702702331</v>
      </c>
      <c r="H32" s="77">
        <v>0.99440665505052184</v>
      </c>
      <c r="I32" s="77">
        <f t="shared" si="2"/>
        <v>0.99440665505052184</v>
      </c>
      <c r="J32" s="76">
        <f>分析係数表!G35</f>
        <v>0.31368591037545418</v>
      </c>
      <c r="K32" s="78">
        <f t="shared" si="3"/>
        <v>0.31193135687293316</v>
      </c>
      <c r="L32" s="79"/>
      <c r="M32" s="80"/>
      <c r="N32" s="81">
        <f>分析係数表!H35</f>
        <v>6.1244501723026923E-2</v>
      </c>
      <c r="O32" s="82">
        <f t="shared" si="4"/>
        <v>0.84802783814241112</v>
      </c>
      <c r="P32" s="76">
        <f>分析係数表!C35</f>
        <v>0.91764041772509175</v>
      </c>
      <c r="Q32" s="82">
        <f t="shared" si="5"/>
        <v>0.77818461963550867</v>
      </c>
      <c r="R32" s="83">
        <v>1.0171787076941763</v>
      </c>
      <c r="S32" s="84">
        <f t="shared" si="6"/>
        <v>2.011585362744698</v>
      </c>
      <c r="T32" s="85">
        <f>分析係数表!F35</f>
        <v>0.64438548935924789</v>
      </c>
      <c r="U32" s="86">
        <f t="shared" si="7"/>
        <v>1.2962364183601425</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投入係数表!I33</f>
        <v>1.8335166850018336E-3</v>
      </c>
      <c r="E33" s="77">
        <f t="shared" si="0"/>
        <v>0.18335166850018336</v>
      </c>
      <c r="F33" s="76">
        <f>分析係数表!C36</f>
        <v>0.797599795727296</v>
      </c>
      <c r="G33" s="77">
        <f t="shared" si="1"/>
        <v>0.14624125334200513</v>
      </c>
      <c r="H33" s="77">
        <v>0.26480138083043403</v>
      </c>
      <c r="I33" s="77">
        <f t="shared" si="2"/>
        <v>0.26480138083043403</v>
      </c>
      <c r="J33" s="76">
        <f>分析係数表!G36</f>
        <v>2.1812378081220076E-2</v>
      </c>
      <c r="K33" s="78">
        <f t="shared" si="3"/>
        <v>5.7759478351025696E-3</v>
      </c>
      <c r="L33" s="79"/>
      <c r="M33" s="80"/>
      <c r="N33" s="81">
        <f>分析係数表!H36</f>
        <v>0.17613537668450396</v>
      </c>
      <c r="O33" s="82">
        <f t="shared" si="4"/>
        <v>2.4388753032176167</v>
      </c>
      <c r="P33" s="76">
        <f>分析係数表!C36</f>
        <v>0.797599795727296</v>
      </c>
      <c r="Q33" s="82">
        <f t="shared" si="5"/>
        <v>1.9452464436507182</v>
      </c>
      <c r="R33" s="83">
        <v>2.0283468102202771</v>
      </c>
      <c r="S33" s="84">
        <f t="shared" si="6"/>
        <v>2.2931481910507112</v>
      </c>
      <c r="T33" s="85">
        <f>分析係数表!F36</f>
        <v>0.87948217769107995</v>
      </c>
      <c r="U33" s="86">
        <f t="shared" si="7"/>
        <v>2.0167829648336402</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投入係数表!I34</f>
        <v>3.3370003667033368E-2</v>
      </c>
      <c r="E34" s="77">
        <f t="shared" si="0"/>
        <v>3.3370003667033368</v>
      </c>
      <c r="F34" s="76">
        <f>分析係数表!C37</f>
        <v>0.41107468497080213</v>
      </c>
      <c r="G34" s="77">
        <f t="shared" si="1"/>
        <v>1.3717563744900254</v>
      </c>
      <c r="H34" s="77">
        <v>1.6588063133244075</v>
      </c>
      <c r="I34" s="77">
        <f t="shared" si="2"/>
        <v>1.6588063133244075</v>
      </c>
      <c r="J34" s="76">
        <f>分析係数表!G37</f>
        <v>0.35489014883061659</v>
      </c>
      <c r="K34" s="78">
        <f t="shared" si="3"/>
        <v>0.58869401941686539</v>
      </c>
      <c r="L34" s="79"/>
      <c r="M34" s="80"/>
      <c r="N34" s="81">
        <f>分析係数表!H37</f>
        <v>4.9102064830639058E-2</v>
      </c>
      <c r="O34" s="82">
        <f t="shared" si="4"/>
        <v>0.67989642686568608</v>
      </c>
      <c r="P34" s="76">
        <f>分析係数表!C37</f>
        <v>0.41107468497080213</v>
      </c>
      <c r="Q34" s="82">
        <f t="shared" si="5"/>
        <v>0.27948820948658593</v>
      </c>
      <c r="R34" s="83">
        <v>0.34392958472228163</v>
      </c>
      <c r="S34" s="84">
        <f t="shared" si="6"/>
        <v>2.0027358980466889</v>
      </c>
      <c r="T34" s="85">
        <f>分析係数表!F37</f>
        <v>0.67103708953460905</v>
      </c>
      <c r="U34" s="86">
        <f t="shared" si="7"/>
        <v>1.3439100681317317</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投入係数表!I35</f>
        <v>5.1338467180051337E-3</v>
      </c>
      <c r="E35" s="77">
        <f t="shared" si="0"/>
        <v>0.51338467180051339</v>
      </c>
      <c r="F35" s="76">
        <f>分析係数表!C38</f>
        <v>8.5657149205643823E-2</v>
      </c>
      <c r="G35" s="77">
        <f t="shared" si="1"/>
        <v>4.3975067432307058E-2</v>
      </c>
      <c r="H35" s="77">
        <v>7.3405125436789856E-2</v>
      </c>
      <c r="I35" s="77">
        <f t="shared" si="2"/>
        <v>7.3405125436789856E-2</v>
      </c>
      <c r="J35" s="76">
        <f>分析係数表!G38</f>
        <v>0.23768844221105528</v>
      </c>
      <c r="K35" s="78">
        <f t="shared" si="3"/>
        <v>1.744754991537769E-2</v>
      </c>
      <c r="L35" s="79"/>
      <c r="M35" s="80"/>
      <c r="N35" s="81">
        <f>分析係数表!H38</f>
        <v>4.3280194996217748E-2</v>
      </c>
      <c r="O35" s="82">
        <f t="shared" si="4"/>
        <v>0.59928335057749171</v>
      </c>
      <c r="P35" s="76">
        <f>分析係数表!C38</f>
        <v>8.5657149205643823E-2</v>
      </c>
      <c r="Q35" s="82">
        <f t="shared" si="5"/>
        <v>5.1332903376874364E-2</v>
      </c>
      <c r="R35" s="83">
        <v>6.7931303492026751E-2</v>
      </c>
      <c r="S35" s="84">
        <f t="shared" si="6"/>
        <v>0.14133642892881659</v>
      </c>
      <c r="T35" s="85">
        <f>分析係数表!F38</f>
        <v>0.42412060301507537</v>
      </c>
      <c r="U35" s="86">
        <f t="shared" si="7"/>
        <v>5.9943691465287038E-2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投入係数表!I36</f>
        <v>0</v>
      </c>
      <c r="E36" s="77">
        <f t="shared" si="0"/>
        <v>0</v>
      </c>
      <c r="F36" s="76">
        <f>分析係数表!C39</f>
        <v>1</v>
      </c>
      <c r="G36" s="77">
        <f t="shared" si="1"/>
        <v>0</v>
      </c>
      <c r="H36" s="77">
        <v>1.1825029070559965E-2</v>
      </c>
      <c r="I36" s="77">
        <f t="shared" si="2"/>
        <v>1.1825029070559965E-2</v>
      </c>
      <c r="J36" s="76">
        <f>分析係数表!G39</f>
        <v>0.35357454228421969</v>
      </c>
      <c r="K36" s="78">
        <f t="shared" si="3"/>
        <v>4.1810292411208318E-3</v>
      </c>
      <c r="L36" s="79"/>
      <c r="M36" s="80"/>
      <c r="N36" s="81">
        <f>分析係数表!H39</f>
        <v>3.8775109965539459E-3</v>
      </c>
      <c r="O36" s="82">
        <f t="shared" si="4"/>
        <v>5.3690326074524106E-2</v>
      </c>
      <c r="P36" s="76">
        <f>分析係数表!C39</f>
        <v>1</v>
      </c>
      <c r="Q36" s="82">
        <f t="shared" si="5"/>
        <v>5.3690326074524106E-2</v>
      </c>
      <c r="R36" s="83">
        <v>6.0013801382245782E-2</v>
      </c>
      <c r="S36" s="84">
        <f t="shared" si="6"/>
        <v>7.1838830452805744E-2</v>
      </c>
      <c r="T36" s="85">
        <f>分析係数表!F39</f>
        <v>0.70431560592850917</v>
      </c>
      <c r="U36" s="86">
        <f t="shared" si="7"/>
        <v>5.0597209399563317E-2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投入係数表!I37</f>
        <v>0</v>
      </c>
      <c r="E37" s="77">
        <f t="shared" si="0"/>
        <v>0</v>
      </c>
      <c r="F37" s="76">
        <f>分析係数表!C40</f>
        <v>0.65826444414328944</v>
      </c>
      <c r="G37" s="77">
        <f t="shared" si="1"/>
        <v>0</v>
      </c>
      <c r="H37" s="77">
        <v>5.1087485423648741E-3</v>
      </c>
      <c r="I37" s="77">
        <f t="shared" si="2"/>
        <v>5.1087485423648741E-3</v>
      </c>
      <c r="J37" s="76">
        <f>分析係数表!G40</f>
        <v>0.50866941886313111</v>
      </c>
      <c r="K37" s="78">
        <f t="shared" si="3"/>
        <v>2.5986641521626086E-3</v>
      </c>
      <c r="L37" s="79"/>
      <c r="M37" s="80"/>
      <c r="N37" s="81">
        <f>分析係数表!H40</f>
        <v>2.9977866808617935E-2</v>
      </c>
      <c r="O37" s="82">
        <f t="shared" si="4"/>
        <v>0.4150913937842543</v>
      </c>
      <c r="P37" s="76">
        <f>分析係数表!C40</f>
        <v>0.65826444414328944</v>
      </c>
      <c r="Q37" s="82">
        <f t="shared" si="5"/>
        <v>0.27323990559805544</v>
      </c>
      <c r="R37" s="83">
        <v>0.27471365293120109</v>
      </c>
      <c r="S37" s="84">
        <f t="shared" si="6"/>
        <v>0.27982240147356596</v>
      </c>
      <c r="T37" s="85">
        <f>分析係数表!F40</f>
        <v>0.70612892981899011</v>
      </c>
      <c r="U37" s="86">
        <f t="shared" si="7"/>
        <v>0.19759069289190895</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投入係数表!I38</f>
        <v>0</v>
      </c>
      <c r="E38" s="77">
        <f t="shared" si="0"/>
        <v>0</v>
      </c>
      <c r="F38" s="76">
        <f>分析係数表!C41</f>
        <v>0.70759650636187188</v>
      </c>
      <c r="G38" s="77">
        <f t="shared" si="1"/>
        <v>0</v>
      </c>
      <c r="H38" s="77">
        <v>5.7265037665330768E-4</v>
      </c>
      <c r="I38" s="77">
        <f t="shared" si="2"/>
        <v>5.7265037665330768E-4</v>
      </c>
      <c r="J38" s="76">
        <f>分析係数表!G41</f>
        <v>0.45936542752335213</v>
      </c>
      <c r="K38" s="78">
        <f t="shared" si="3"/>
        <v>2.6305578509275529E-4</v>
      </c>
      <c r="L38" s="79"/>
      <c r="M38" s="80"/>
      <c r="N38" s="81">
        <f>分析係数表!H41</f>
        <v>5.1332193987616619E-2</v>
      </c>
      <c r="O38" s="82">
        <f t="shared" si="4"/>
        <v>0.71077612307617821</v>
      </c>
      <c r="P38" s="76">
        <f>分析係数表!C41</f>
        <v>0.70759650636187188</v>
      </c>
      <c r="Q38" s="82">
        <f t="shared" si="5"/>
        <v>0.50294270149413955</v>
      </c>
      <c r="R38" s="83">
        <v>0.51053767933675254</v>
      </c>
      <c r="S38" s="84">
        <f t="shared" si="6"/>
        <v>0.51111032971340586</v>
      </c>
      <c r="T38" s="85">
        <f>分析係数表!F41</f>
        <v>0.56264417804333855</v>
      </c>
      <c r="U38" s="86">
        <f t="shared" si="7"/>
        <v>0.28757325135105899</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投入係数表!I39</f>
        <v>7.334066740007334E-4</v>
      </c>
      <c r="E39" s="77">
        <f>$C$11*D39</f>
        <v>7.3340667400073334E-2</v>
      </c>
      <c r="F39" s="76">
        <f>分析係数表!C42</f>
        <v>0.74805928016937195</v>
      </c>
      <c r="G39" s="77">
        <f>E39*F39</f>
        <v>5.486316686244018E-2</v>
      </c>
      <c r="H39" s="77">
        <v>6.8257687872768286E-2</v>
      </c>
      <c r="I39" s="77">
        <f>C39+H39</f>
        <v>6.8257687872768286E-2</v>
      </c>
      <c r="J39" s="76">
        <f>分析係数表!G42</f>
        <v>0.48689138576779029</v>
      </c>
      <c r="K39" s="78">
        <f>I39*J39</f>
        <v>3.3234080237677446E-2</v>
      </c>
      <c r="L39" s="79"/>
      <c r="M39" s="80"/>
      <c r="N39" s="81">
        <f>分析係数表!H42</f>
        <v>1.3363964923094164E-2</v>
      </c>
      <c r="O39" s="82">
        <f t="shared" si="4"/>
        <v>0.18504541573372832</v>
      </c>
      <c r="P39" s="76">
        <f>分析係数表!C42</f>
        <v>0.74805928016937195</v>
      </c>
      <c r="Q39" s="82">
        <f>O39*P39</f>
        <v>0.13842494049241499</v>
      </c>
      <c r="R39" s="83">
        <v>0.14508222183174821</v>
      </c>
      <c r="S39" s="84">
        <f>I39+R39</f>
        <v>0.21333990970451649</v>
      </c>
      <c r="T39" s="85">
        <f>分析係数表!F42</f>
        <v>0.55945692883895126</v>
      </c>
      <c r="U39" s="86">
        <f t="shared" si="7"/>
        <v>0.11935449068206798</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投入係数表!I40</f>
        <v>1.7968463513017969E-2</v>
      </c>
      <c r="E40" s="77">
        <f>$C$11*D40</f>
        <v>1.7968463513017969</v>
      </c>
      <c r="F40" s="76">
        <f>分析係数表!C43</f>
        <v>0.45392782766037354</v>
      </c>
      <c r="G40" s="77">
        <f>E40*F40</f>
        <v>0.81563856088589304</v>
      </c>
      <c r="H40" s="77">
        <v>1.2995809772157956</v>
      </c>
      <c r="I40" s="77">
        <f>C40+H40</f>
        <v>1.2995809772157956</v>
      </c>
      <c r="J40" s="76">
        <f>分析係数表!G43</f>
        <v>0.33057238224749658</v>
      </c>
      <c r="K40" s="78">
        <f>I40*J40</f>
        <v>0.4296055795617551</v>
      </c>
      <c r="L40" s="79"/>
      <c r="M40" s="80"/>
      <c r="N40" s="81">
        <f>分析係数表!H43</f>
        <v>3.6399293979211607E-2</v>
      </c>
      <c r="O40" s="82">
        <f t="shared" si="4"/>
        <v>0.50400629794813379</v>
      </c>
      <c r="P40" s="76">
        <f>分析係数表!C43</f>
        <v>0.45392782766037354</v>
      </c>
      <c r="Q40" s="82">
        <f>O40*P40</f>
        <v>0.22878248395474335</v>
      </c>
      <c r="R40" s="83">
        <v>0.42201144784851602</v>
      </c>
      <c r="S40" s="84">
        <f>I40+R40</f>
        <v>1.7215924250643115</v>
      </c>
      <c r="T40" s="85">
        <f>分析係数表!F43</f>
        <v>0.59568549882556554</v>
      </c>
      <c r="U40" s="86">
        <f t="shared" si="7"/>
        <v>1.0255276424987494</v>
      </c>
      <c r="V40" s="87">
        <f>分析係数表!D43</f>
        <v>0.1984794164915317</v>
      </c>
      <c r="W40" s="167">
        <f t="shared" si="8"/>
        <v>0</v>
      </c>
      <c r="X40" s="76">
        <f>分析係数表!E43</f>
        <v>0.16343182099146988</v>
      </c>
      <c r="Y40" s="166">
        <f t="shared" si="9"/>
        <v>0</v>
      </c>
    </row>
    <row r="41" spans="1:25" x14ac:dyDescent="0.2">
      <c r="A41" s="6" t="s">
        <v>341</v>
      </c>
      <c r="B41" s="5" t="s">
        <v>42</v>
      </c>
      <c r="C41" s="90"/>
      <c r="D41" s="76">
        <f>投入係数表!I41</f>
        <v>0</v>
      </c>
      <c r="E41" s="77">
        <f>$C$11*D41</f>
        <v>0</v>
      </c>
      <c r="F41" s="76">
        <f>分析係数表!C44</f>
        <v>0.56717687074829937</v>
      </c>
      <c r="G41" s="77">
        <f>E41*F41</f>
        <v>0</v>
      </c>
      <c r="H41" s="77">
        <v>5.3316142628155403E-3</v>
      </c>
      <c r="I41" s="77">
        <f>C41+H41</f>
        <v>5.3316142628155403E-3</v>
      </c>
      <c r="J41" s="76">
        <f>分析係数表!G44</f>
        <v>0.26470888557600014</v>
      </c>
      <c r="K41" s="78">
        <f>I41*J41</f>
        <v>1.4113256698310092E-3</v>
      </c>
      <c r="L41" s="79"/>
      <c r="M41" s="80"/>
      <c r="N41" s="81">
        <f>分析係数表!H44</f>
        <v>0.11401115064578489</v>
      </c>
      <c r="O41" s="82">
        <f t="shared" si="4"/>
        <v>1.578666278379107</v>
      </c>
      <c r="P41" s="76">
        <f>分析係数表!C44</f>
        <v>0.56717687074829937</v>
      </c>
      <c r="Q41" s="82">
        <f>O41*P41</f>
        <v>0.89538299972692559</v>
      </c>
      <c r="R41" s="83">
        <v>0.91250216466590184</v>
      </c>
      <c r="S41" s="84">
        <f>I41+R41</f>
        <v>0.91783377892871743</v>
      </c>
      <c r="T41" s="85">
        <f>分析係数表!F44</f>
        <v>0.48034390507893071</v>
      </c>
      <c r="U41" s="86">
        <f t="shared" si="7"/>
        <v>0.44087586158397213</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投入係数表!I42</f>
        <v>7.334066740007334E-4</v>
      </c>
      <c r="E42" s="77">
        <f>$C$11*D42</f>
        <v>7.3340667400073334E-2</v>
      </c>
      <c r="F42" s="76">
        <f>分析係数表!C45</f>
        <v>1</v>
      </c>
      <c r="G42" s="77">
        <f>E42*F42</f>
        <v>7.3340667400073334E-2</v>
      </c>
      <c r="H42" s="77">
        <v>0.10816152286080068</v>
      </c>
      <c r="I42" s="77">
        <f>C42+H42</f>
        <v>0.10816152286080068</v>
      </c>
      <c r="J42" s="76">
        <f>分析係数表!G45</f>
        <v>0</v>
      </c>
      <c r="K42" s="78">
        <f>I42*J42</f>
        <v>0</v>
      </c>
      <c r="L42" s="79"/>
      <c r="M42" s="80"/>
      <c r="N42" s="81">
        <f>分析係数表!H45</f>
        <v>0</v>
      </c>
      <c r="O42" s="82">
        <f t="shared" si="4"/>
        <v>0</v>
      </c>
      <c r="P42" s="76">
        <f>分析係数表!C45</f>
        <v>1</v>
      </c>
      <c r="Q42" s="82">
        <f>O42*P42</f>
        <v>0</v>
      </c>
      <c r="R42" s="83">
        <v>1.0747352303042666E-2</v>
      </c>
      <c r="S42" s="84">
        <f>I42+R42</f>
        <v>0.11890887516384334</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5.1338467180051337E-3</v>
      </c>
      <c r="E43" s="77">
        <f>$C$11*D43</f>
        <v>0.51338467180051339</v>
      </c>
      <c r="F43" s="76">
        <f>分析係数表!C46</f>
        <v>9.5571095571095555E-2</v>
      </c>
      <c r="G43" s="77">
        <f>E43*F43</f>
        <v>4.9064735533382392E-2</v>
      </c>
      <c r="H43" s="77">
        <v>6.2794981960904647E-2</v>
      </c>
      <c r="I43" s="77">
        <f>C43+H43</f>
        <v>6.2794981960904647E-2</v>
      </c>
      <c r="J43" s="76">
        <f>分析係数表!G46</f>
        <v>9.74025974025974E-3</v>
      </c>
      <c r="K43" s="78">
        <f>I43*J43</f>
        <v>6.1163943468413621E-4</v>
      </c>
      <c r="L43" s="79"/>
      <c r="M43" s="80"/>
      <c r="N43" s="81">
        <f>分析係数表!H46</f>
        <v>2.2385341663631524E-2</v>
      </c>
      <c r="O43" s="82">
        <f t="shared" si="4"/>
        <v>0.30996076975104597</v>
      </c>
      <c r="P43" s="76">
        <f>分析係数表!C46</f>
        <v>9.5571095571095555E-2</v>
      </c>
      <c r="Q43" s="82">
        <f>O43*P43</f>
        <v>2.9623290349167559E-2</v>
      </c>
      <c r="R43" s="83">
        <v>3.3579834392728922E-2</v>
      </c>
      <c r="S43" s="84">
        <f>I43+R43</f>
        <v>9.6374816353633569E-2</v>
      </c>
      <c r="T43" s="85">
        <f>分析係数表!F46</f>
        <v>0.31493506493506496</v>
      </c>
      <c r="U43" s="86">
        <f t="shared" si="7"/>
        <v>3.0351809046436549E-2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投入係数表!I44</f>
        <v>0.64649798313164653</v>
      </c>
      <c r="E44" s="91">
        <f>SUM(E5:E43)</f>
        <v>64.649798313164652</v>
      </c>
      <c r="F44" s="92">
        <f>分析係数表!C47</f>
        <v>0.47742146938417629</v>
      </c>
      <c r="G44" s="91">
        <f>SUM(G5:G43)</f>
        <v>18.683917866009658</v>
      </c>
      <c r="H44" s="91">
        <f>SUM(H5:H43)</f>
        <v>22.231135945613282</v>
      </c>
      <c r="I44" s="91">
        <f>SUM(I5:I43)</f>
        <v>122.23113594561327</v>
      </c>
      <c r="J44" s="92">
        <f>分析係数表!G47</f>
        <v>0.27235298925258467</v>
      </c>
      <c r="K44" s="93">
        <f>SUM(K5:K43)</f>
        <v>22.072150006964236</v>
      </c>
      <c r="L44" s="94">
        <f>最終需要_まとめ!$L$33</f>
        <v>0.62733333333333341</v>
      </c>
      <c r="M44" s="91">
        <f>K44*L44</f>
        <v>13.846595437702232</v>
      </c>
      <c r="N44" s="95">
        <f>分析係数表!H47</f>
        <v>1</v>
      </c>
      <c r="O44" s="96">
        <f>SUM(O5:O43)</f>
        <v>13.846595437702231</v>
      </c>
      <c r="P44" s="92">
        <f>分析係数表!C47</f>
        <v>0.47742146938417629</v>
      </c>
      <c r="Q44" s="96">
        <f>SUM(Q5:Q43)</f>
        <v>6.5286868774440689</v>
      </c>
      <c r="R44" s="91">
        <f>SUM(R5:R43)</f>
        <v>7.4932524142948838</v>
      </c>
      <c r="S44" s="97">
        <f>SUM(S5:S43)</f>
        <v>129.72438835990812</v>
      </c>
      <c r="T44" s="98">
        <f>分析係数表!F47</f>
        <v>0.52570900249274655</v>
      </c>
      <c r="U44" s="99">
        <f>SUM(U5:U43)</f>
        <v>51.068339097615592</v>
      </c>
      <c r="V44" s="100">
        <f>分析係数表!D47</f>
        <v>0.1239937068366638</v>
      </c>
      <c r="W44" s="164">
        <f>SUM(W5:W43)</f>
        <v>20</v>
      </c>
      <c r="X44" s="92">
        <f>分析係数表!E47</f>
        <v>9.5199419721302761E-2</v>
      </c>
      <c r="Y44" s="165">
        <f>SUM(Y5:Y43)</f>
        <v>16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245</v>
      </c>
      <c r="S2" s="3" t="s">
        <v>153</v>
      </c>
      <c r="U2" s="64" t="s">
        <v>210</v>
      </c>
      <c r="W2" s="3" t="s">
        <v>130</v>
      </c>
      <c r="Y2" s="3" t="s">
        <v>154</v>
      </c>
    </row>
    <row r="3" spans="1:25" ht="44" x14ac:dyDescent="0.2">
      <c r="B3" s="65"/>
      <c r="C3" s="66" t="s">
        <v>228</v>
      </c>
      <c r="D3" s="66" t="s">
        <v>246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1.3720557969357421E-3</v>
      </c>
      <c r="E5" s="77">
        <f t="shared" ref="E5:E38" si="0">$C$12*D5</f>
        <v>0.13720557969357422</v>
      </c>
      <c r="F5" s="76">
        <f>分析係数表!C8</f>
        <v>0.95102319236016375</v>
      </c>
      <c r="G5" s="77">
        <f t="shared" ref="G5:G38" si="1">E5*F5</f>
        <v>0.13048568840980981</v>
      </c>
      <c r="H5" s="77">
        <f t="array" ref="H5:H43">MMULT(逆行列係数!C5:AO43,'8'!G5:G43)</f>
        <v>0.16208117427504795</v>
      </c>
      <c r="I5" s="77">
        <f t="shared" ref="I5:I38" si="2">C5+H5</f>
        <v>0.16208117427504795</v>
      </c>
      <c r="J5" s="76">
        <f>分析係数表!G8</f>
        <v>0.119707121641224</v>
      </c>
      <c r="K5" s="78">
        <f t="shared" ref="K5:K38" si="3">I5*J5</f>
        <v>1.940227084469559E-2</v>
      </c>
      <c r="L5" s="79" t="s">
        <v>183</v>
      </c>
      <c r="M5" s="80" t="s">
        <v>183</v>
      </c>
      <c r="N5" s="81">
        <f>分析係数表!H8</f>
        <v>1.1795029837783319E-2</v>
      </c>
      <c r="O5" s="82">
        <f t="shared" ref="O5:O43" si="4">$M$44*N5</f>
        <v>9.1072061839514259E-2</v>
      </c>
      <c r="P5" s="76">
        <f>分析係数表!C8</f>
        <v>0.95102319236016375</v>
      </c>
      <c r="Q5" s="82">
        <f t="shared" ref="Q5:Q38" si="5">O5*P5</f>
        <v>8.6611642985437096E-2</v>
      </c>
      <c r="R5" s="83">
        <f t="array" ref="R5:R43">MMULT(逆行列係数!C5:AO43,'8'!Q5:Q43)</f>
        <v>0.12113442672689956</v>
      </c>
      <c r="S5" s="84">
        <f t="shared" ref="S5:S38" si="6">I5+R5</f>
        <v>0.28321560100194754</v>
      </c>
      <c r="T5" s="85">
        <f>分析係数表!F8</f>
        <v>0.45161290322580644</v>
      </c>
      <c r="U5" s="86">
        <f t="shared" ref="U5:U43" si="7">S5*T5</f>
        <v>0.12790381980733115</v>
      </c>
      <c r="V5" s="87">
        <f>分析係数表!D8</f>
        <v>0.18719347931201216</v>
      </c>
      <c r="W5" s="88">
        <f t="shared" ref="W5:W43" si="8">ROUND(S5*V5,0)</f>
        <v>0</v>
      </c>
      <c r="X5" s="76">
        <f>分析係数表!E8</f>
        <v>0.11238516267182427</v>
      </c>
      <c r="Y5" s="89">
        <f t="shared" ref="Y5:Y43" si="9">ROUND(S5*X5,0)</f>
        <v>0</v>
      </c>
    </row>
    <row r="6" spans="1:25" x14ac:dyDescent="0.2">
      <c r="A6" s="6" t="s">
        <v>220</v>
      </c>
      <c r="B6" s="5" t="s">
        <v>266</v>
      </c>
      <c r="C6" s="90"/>
      <c r="D6" s="76">
        <f>投入係数表!J6</f>
        <v>2.2867596615595701E-4</v>
      </c>
      <c r="E6" s="77">
        <f t="shared" si="0"/>
        <v>2.28675966155957E-2</v>
      </c>
      <c r="F6" s="76">
        <f>分析係数表!C9</f>
        <v>1</v>
      </c>
      <c r="G6" s="77">
        <f t="shared" si="1"/>
        <v>2.28675966155957E-2</v>
      </c>
      <c r="H6" s="77">
        <v>4.1571514901032031E-2</v>
      </c>
      <c r="I6" s="77">
        <f t="shared" si="2"/>
        <v>4.1571514901032031E-2</v>
      </c>
      <c r="J6" s="76">
        <f>分析係数表!G9</f>
        <v>0.24911032028469751</v>
      </c>
      <c r="K6" s="78">
        <f t="shared" si="3"/>
        <v>1.0355893391716164E-2</v>
      </c>
      <c r="L6" s="79"/>
      <c r="M6" s="80"/>
      <c r="N6" s="81">
        <f>分析係数表!H9</f>
        <v>6.1636735494354639E-4</v>
      </c>
      <c r="O6" s="82">
        <f t="shared" si="4"/>
        <v>4.7591101198796049E-3</v>
      </c>
      <c r="P6" s="76">
        <f>分析係数表!C9</f>
        <v>1</v>
      </c>
      <c r="Q6" s="82">
        <f t="shared" si="5"/>
        <v>4.7591101198796049E-3</v>
      </c>
      <c r="R6" s="83">
        <v>6.698429907912906E-3</v>
      </c>
      <c r="S6" s="84">
        <f t="shared" si="6"/>
        <v>4.8269944808944934E-2</v>
      </c>
      <c r="T6" s="85">
        <f>分析係数表!F9</f>
        <v>0.6773428232502966</v>
      </c>
      <c r="U6" s="86">
        <f t="shared" si="7"/>
        <v>3.2695300695026762E-2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投入係数表!J7</f>
        <v>0</v>
      </c>
      <c r="E7" s="77">
        <f t="shared" si="0"/>
        <v>0</v>
      </c>
      <c r="F7" s="76">
        <f>分析係数表!C10</f>
        <v>1</v>
      </c>
      <c r="G7" s="77">
        <f t="shared" si="1"/>
        <v>0</v>
      </c>
      <c r="H7" s="77">
        <v>1.6921412651296609E-3</v>
      </c>
      <c r="I7" s="77">
        <f t="shared" si="2"/>
        <v>1.6921412651296609E-3</v>
      </c>
      <c r="J7" s="76">
        <f>分析係数表!G10</f>
        <v>0.17950310559006211</v>
      </c>
      <c r="K7" s="78">
        <f t="shared" si="3"/>
        <v>3.0374461218787082E-4</v>
      </c>
      <c r="L7" s="79"/>
      <c r="M7" s="80"/>
      <c r="N7" s="81">
        <f>分析係数表!H10</f>
        <v>1.1935113327543217E-3</v>
      </c>
      <c r="O7" s="82">
        <f t="shared" si="4"/>
        <v>9.215367777585054E-3</v>
      </c>
      <c r="P7" s="76">
        <f>分析係数表!C10</f>
        <v>1</v>
      </c>
      <c r="Q7" s="82">
        <f t="shared" si="5"/>
        <v>9.215367777585054E-3</v>
      </c>
      <c r="R7" s="83">
        <v>1.3813278150501661E-2</v>
      </c>
      <c r="S7" s="84">
        <f t="shared" si="6"/>
        <v>1.5505419415631322E-2</v>
      </c>
      <c r="T7" s="85">
        <f>分析係数表!F10</f>
        <v>0.51863354037267084</v>
      </c>
      <c r="U7" s="86">
        <f t="shared" si="7"/>
        <v>8.041630566492021E-3</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投入係数表!J8</f>
        <v>5.2595472215870116E-3</v>
      </c>
      <c r="E8" s="77">
        <f t="shared" si="0"/>
        <v>0.5259547221587012</v>
      </c>
      <c r="F8" s="76">
        <f>分析係数表!C11</f>
        <v>5.7355893318034035E-4</v>
      </c>
      <c r="G8" s="77">
        <f t="shared" si="1"/>
        <v>3.0166602934250696E-4</v>
      </c>
      <c r="H8" s="77">
        <v>5.6908149296650348E-4</v>
      </c>
      <c r="I8" s="77">
        <f t="shared" si="2"/>
        <v>5.6908149296650348E-4</v>
      </c>
      <c r="J8" s="76">
        <f>分析係数表!G11</f>
        <v>0.5</v>
      </c>
      <c r="K8" s="78">
        <f t="shared" si="3"/>
        <v>2.8454074648325174E-4</v>
      </c>
      <c r="L8" s="79"/>
      <c r="M8" s="80"/>
      <c r="N8" s="81">
        <f>分析係数表!H11</f>
        <v>-2.2413358361583505E-5</v>
      </c>
      <c r="O8" s="82">
        <f t="shared" si="4"/>
        <v>-1.7305854981380383E-4</v>
      </c>
      <c r="P8" s="76">
        <f>分析係数表!C11</f>
        <v>5.7355893318034035E-4</v>
      </c>
      <c r="Q8" s="82">
        <f t="shared" si="5"/>
        <v>-9.9259277208942105E-8</v>
      </c>
      <c r="R8" s="83">
        <v>1.7296167137412002E-5</v>
      </c>
      <c r="S8" s="84">
        <f t="shared" si="6"/>
        <v>5.8637766010391544E-4</v>
      </c>
      <c r="T8" s="85">
        <f>分析係数表!F11</f>
        <v>0.7</v>
      </c>
      <c r="U8" s="86">
        <f t="shared" si="7"/>
        <v>4.104643620727408E-4</v>
      </c>
      <c r="V8" s="87">
        <f>分析係数表!D11</f>
        <v>1.2</v>
      </c>
      <c r="W8" s="88">
        <f t="shared" si="8"/>
        <v>0</v>
      </c>
      <c r="X8" s="76">
        <f>分析係数表!E11</f>
        <v>0</v>
      </c>
      <c r="Y8" s="89">
        <f t="shared" si="9"/>
        <v>0</v>
      </c>
    </row>
    <row r="9" spans="1:25" x14ac:dyDescent="0.2">
      <c r="A9" s="6" t="s">
        <v>223</v>
      </c>
      <c r="B9" s="5" t="s">
        <v>191</v>
      </c>
      <c r="C9" s="90"/>
      <c r="D9" s="76">
        <f>投入係数表!J9</f>
        <v>7.5463068831465811E-3</v>
      </c>
      <c r="E9" s="77">
        <f t="shared" si="0"/>
        <v>0.75463068831465807</v>
      </c>
      <c r="F9" s="76">
        <f>分析係数表!C12</f>
        <v>4.8423187189707062E-2</v>
      </c>
      <c r="G9" s="77">
        <f t="shared" si="1"/>
        <v>3.6541623079358175E-2</v>
      </c>
      <c r="H9" s="77">
        <v>3.8284837281714765E-2</v>
      </c>
      <c r="I9" s="77">
        <f t="shared" si="2"/>
        <v>3.8284837281714765E-2</v>
      </c>
      <c r="J9" s="76">
        <f>分析係数表!G12</f>
        <v>0.1441768393269548</v>
      </c>
      <c r="K9" s="78">
        <f t="shared" si="3"/>
        <v>5.5197868334243986E-3</v>
      </c>
      <c r="L9" s="79"/>
      <c r="M9" s="80"/>
      <c r="N9" s="81">
        <f>分析係数表!H12</f>
        <v>9.2936990446306003E-2</v>
      </c>
      <c r="O9" s="82">
        <f t="shared" si="4"/>
        <v>0.71758727680293755</v>
      </c>
      <c r="P9" s="76">
        <f>分析係数表!C12</f>
        <v>4.8423187189707062E-2</v>
      </c>
      <c r="Q9" s="82">
        <f t="shared" si="5"/>
        <v>3.4747863029580779E-2</v>
      </c>
      <c r="R9" s="83">
        <v>3.9595315604009904E-2</v>
      </c>
      <c r="S9" s="84">
        <f t="shared" si="6"/>
        <v>7.7880152885724668E-2</v>
      </c>
      <c r="T9" s="85">
        <f>分析係数表!F12</f>
        <v>0.28846365335972729</v>
      </c>
      <c r="U9" s="86">
        <f t="shared" si="7"/>
        <v>2.2465593425630245E-2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投入係数表!J10</f>
        <v>9.1470386462382805E-4</v>
      </c>
      <c r="E10" s="77">
        <f t="shared" si="0"/>
        <v>9.1470386462382799E-2</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0.11028156086884648</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投入係数表!J11</f>
        <v>1.4177909901669335E-2</v>
      </c>
      <c r="E11" s="77">
        <f t="shared" si="0"/>
        <v>1.4177909901669334</v>
      </c>
      <c r="F11" s="76">
        <f>分析係数表!C14</f>
        <v>0.13711248892825512</v>
      </c>
      <c r="G11" s="77">
        <f t="shared" si="1"/>
        <v>0.19439685144184352</v>
      </c>
      <c r="H11" s="77">
        <v>0.21477283383178103</v>
      </c>
      <c r="I11" s="77">
        <f t="shared" si="2"/>
        <v>0.21477283383178103</v>
      </c>
      <c r="J11" s="76">
        <f>分析係数表!G14</f>
        <v>0.16281628162816281</v>
      </c>
      <c r="K11" s="78">
        <f t="shared" si="3"/>
        <v>3.4968514199233872E-2</v>
      </c>
      <c r="L11" s="79"/>
      <c r="M11" s="80"/>
      <c r="N11" s="81">
        <f>分析係数表!H14</f>
        <v>1.1654946348023422E-3</v>
      </c>
      <c r="O11" s="82">
        <f t="shared" si="4"/>
        <v>8.9990445903177976E-3</v>
      </c>
      <c r="P11" s="76">
        <f>分析係数表!C14</f>
        <v>0.13711248892825512</v>
      </c>
      <c r="Q11" s="82">
        <f t="shared" si="5"/>
        <v>1.233881401754823E-3</v>
      </c>
      <c r="R11" s="83">
        <v>5.0558986932252034E-3</v>
      </c>
      <c r="S11" s="84">
        <f t="shared" si="6"/>
        <v>0.21982873252500623</v>
      </c>
      <c r="T11" s="85">
        <f>分析係数表!F14</f>
        <v>0.337000366703337</v>
      </c>
      <c r="U11" s="86">
        <f t="shared" si="7"/>
        <v>7.4082363472856891E-2</v>
      </c>
      <c r="V11" s="87">
        <f>分析係数表!D14</f>
        <v>0.17491749174917492</v>
      </c>
      <c r="W11" s="88">
        <f t="shared" si="8"/>
        <v>0</v>
      </c>
      <c r="X11" s="76">
        <f>分析係数表!E14</f>
        <v>0.13458012467913458</v>
      </c>
      <c r="Y11" s="89">
        <f t="shared" si="9"/>
        <v>0</v>
      </c>
    </row>
    <row r="12" spans="1:25" x14ac:dyDescent="0.2">
      <c r="A12" s="6" t="s">
        <v>226</v>
      </c>
      <c r="B12" s="5" t="s">
        <v>29</v>
      </c>
      <c r="C12" s="75">
        <f>最終需要_まとめ!C13</f>
        <v>100</v>
      </c>
      <c r="D12" s="76">
        <f>投入係数表!J12</f>
        <v>0.36107935056025614</v>
      </c>
      <c r="E12" s="77">
        <f t="shared" si="0"/>
        <v>36.107935056025617</v>
      </c>
      <c r="F12" s="76">
        <f>分析係数表!C15</f>
        <v>0</v>
      </c>
      <c r="G12" s="77">
        <f t="shared" si="1"/>
        <v>0</v>
      </c>
      <c r="H12" s="77">
        <v>0</v>
      </c>
      <c r="I12" s="77">
        <f t="shared" si="2"/>
        <v>100</v>
      </c>
      <c r="J12" s="76">
        <f>分析係数表!G15</f>
        <v>9.5586553853190023E-2</v>
      </c>
      <c r="K12" s="78">
        <f t="shared" si="3"/>
        <v>9.5586553853190015</v>
      </c>
      <c r="L12" s="79"/>
      <c r="M12" s="80"/>
      <c r="N12" s="81">
        <f>分析係数表!H15</f>
        <v>8.5619028941248988E-3</v>
      </c>
      <c r="O12" s="82">
        <f t="shared" si="4"/>
        <v>6.6108366028873058E-2</v>
      </c>
      <c r="P12" s="76">
        <f>分析係数表!C15</f>
        <v>0</v>
      </c>
      <c r="Q12" s="82">
        <f t="shared" si="5"/>
        <v>0</v>
      </c>
      <c r="R12" s="83">
        <v>0</v>
      </c>
      <c r="S12" s="84">
        <f t="shared" si="6"/>
        <v>100</v>
      </c>
      <c r="T12" s="85">
        <f>分析係数表!F15</f>
        <v>0.3036816830551109</v>
      </c>
      <c r="U12" s="86">
        <f t="shared" si="7"/>
        <v>30.368168305511091</v>
      </c>
      <c r="V12" s="87">
        <f>分析係数表!D15</f>
        <v>3.7502858449576952E-2</v>
      </c>
      <c r="W12" s="88">
        <f t="shared" si="8"/>
        <v>4</v>
      </c>
      <c r="X12" s="76">
        <f>分析係数表!E15</f>
        <v>3.5216098788017382E-2</v>
      </c>
      <c r="Y12" s="89">
        <f t="shared" si="9"/>
        <v>4</v>
      </c>
    </row>
    <row r="13" spans="1:25" x14ac:dyDescent="0.2">
      <c r="A13" s="6" t="s">
        <v>227</v>
      </c>
      <c r="B13" s="5" t="s">
        <v>30</v>
      </c>
      <c r="C13" s="90"/>
      <c r="D13" s="76">
        <f>投入係数表!J13</f>
        <v>8.1408643951520698E-2</v>
      </c>
      <c r="E13" s="77">
        <f t="shared" si="0"/>
        <v>8.1408643951520698</v>
      </c>
      <c r="F13" s="76">
        <f>分析係数表!C16</f>
        <v>1.385979049153907E-2</v>
      </c>
      <c r="G13" s="77">
        <f t="shared" si="1"/>
        <v>0.11283067493683763</v>
      </c>
      <c r="H13" s="77">
        <v>0.11407244891020447</v>
      </c>
      <c r="I13" s="77">
        <f t="shared" si="2"/>
        <v>0.11407244891020447</v>
      </c>
      <c r="J13" s="76">
        <f>分析係数表!G16</f>
        <v>3.1914893617021274E-2</v>
      </c>
      <c r="K13" s="78">
        <f t="shared" si="3"/>
        <v>3.64061007160227E-3</v>
      </c>
      <c r="L13" s="79"/>
      <c r="M13" s="80"/>
      <c r="N13" s="81">
        <f>分析係数表!H16</f>
        <v>1.6877258846272378E-2</v>
      </c>
      <c r="O13" s="82">
        <f t="shared" si="4"/>
        <v>0.13031308800979427</v>
      </c>
      <c r="P13" s="76">
        <f>分析係数表!C16</f>
        <v>1.385979049153907E-2</v>
      </c>
      <c r="Q13" s="82">
        <f t="shared" si="5"/>
        <v>1.8061120981212406E-3</v>
      </c>
      <c r="R13" s="83">
        <v>2.0470762211501625E-3</v>
      </c>
      <c r="S13" s="84">
        <f t="shared" si="6"/>
        <v>0.11611952513135464</v>
      </c>
      <c r="T13" s="85">
        <f>分析係数表!F16</f>
        <v>0.28191489361702127</v>
      </c>
      <c r="U13" s="86">
        <f t="shared" si="7"/>
        <v>3.2735823574264869E-2</v>
      </c>
      <c r="V13" s="87">
        <f>分析係数表!D16</f>
        <v>0</v>
      </c>
      <c r="W13" s="88">
        <f t="shared" si="8"/>
        <v>0</v>
      </c>
      <c r="X13" s="76">
        <f>分析係数表!E16</f>
        <v>0</v>
      </c>
      <c r="Y13" s="89">
        <f t="shared" si="9"/>
        <v>0</v>
      </c>
    </row>
    <row r="14" spans="1:25" x14ac:dyDescent="0.2">
      <c r="A14" s="6" t="s">
        <v>2</v>
      </c>
      <c r="B14" s="5" t="s">
        <v>365</v>
      </c>
      <c r="C14" s="90"/>
      <c r="D14" s="76">
        <f>投入係数表!J14</f>
        <v>1.8751429224788476E-2</v>
      </c>
      <c r="E14" s="77">
        <f t="shared" si="0"/>
        <v>1.8751429224788476</v>
      </c>
      <c r="F14" s="76">
        <f>分析係数表!C17</f>
        <v>0.32300986464785497</v>
      </c>
      <c r="G14" s="77">
        <f t="shared" si="1"/>
        <v>0.60568966158527582</v>
      </c>
      <c r="H14" s="77">
        <v>0.69098470328052819</v>
      </c>
      <c r="I14" s="77">
        <f t="shared" si="2"/>
        <v>0.69098470328052819</v>
      </c>
      <c r="J14" s="76">
        <f>分析係数表!G17</f>
        <v>0.21187484602118747</v>
      </c>
      <c r="K14" s="78">
        <f t="shared" si="3"/>
        <v>0.14640227761055782</v>
      </c>
      <c r="L14" s="79"/>
      <c r="M14" s="80"/>
      <c r="N14" s="81">
        <f>分析係数表!H17</f>
        <v>2.8857198890538762E-3</v>
      </c>
      <c r="O14" s="82">
        <f t="shared" si="4"/>
        <v>2.228128828852724E-2</v>
      </c>
      <c r="P14" s="76">
        <f>分析係数表!C17</f>
        <v>0.32300986464785497</v>
      </c>
      <c r="Q14" s="82">
        <f t="shared" si="5"/>
        <v>7.1970759142570197E-3</v>
      </c>
      <c r="R14" s="83">
        <v>1.5219439712078203E-2</v>
      </c>
      <c r="S14" s="84">
        <f t="shared" si="6"/>
        <v>0.70620414299260637</v>
      </c>
      <c r="T14" s="85">
        <f>分析係数表!F17</f>
        <v>0.32156935205715692</v>
      </c>
      <c r="U14" s="86">
        <f t="shared" si="7"/>
        <v>0.22709360868221223</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投入係数表!J15</f>
        <v>6.8602789846787101E-3</v>
      </c>
      <c r="E15" s="77">
        <f t="shared" si="0"/>
        <v>0.68602789846787104</v>
      </c>
      <c r="F15" s="76">
        <f>分析係数表!C18</f>
        <v>9.2469018112488088E-2</v>
      </c>
      <c r="G15" s="77">
        <f t="shared" si="1"/>
        <v>6.3436326169097709E-2</v>
      </c>
      <c r="H15" s="77">
        <v>6.680082530195855E-2</v>
      </c>
      <c r="I15" s="77">
        <f t="shared" si="2"/>
        <v>6.680082530195855E-2</v>
      </c>
      <c r="J15" s="76">
        <f>分析係数表!G18</f>
        <v>0.21541950113378686</v>
      </c>
      <c r="K15" s="78">
        <f t="shared" si="3"/>
        <v>1.4390200461873158E-2</v>
      </c>
      <c r="L15" s="79"/>
      <c r="M15" s="80"/>
      <c r="N15" s="81">
        <f>分析係数表!H18</f>
        <v>4.5387050682206597E-4</v>
      </c>
      <c r="O15" s="82">
        <f t="shared" si="4"/>
        <v>3.5044356337295274E-3</v>
      </c>
      <c r="P15" s="76">
        <f>分析係数表!C18</f>
        <v>9.2469018112488088E-2</v>
      </c>
      <c r="Q15" s="82">
        <f t="shared" si="5"/>
        <v>3.2405172208938433E-4</v>
      </c>
      <c r="R15" s="83">
        <v>7.346648302434996E-4</v>
      </c>
      <c r="S15" s="84">
        <f t="shared" si="6"/>
        <v>6.7535490132202045E-2</v>
      </c>
      <c r="T15" s="85">
        <f>分析係数表!F18</f>
        <v>0.45918367346938777</v>
      </c>
      <c r="U15" s="86">
        <f t="shared" si="7"/>
        <v>3.1011194448460122E-2</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投入係数表!J16</f>
        <v>0</v>
      </c>
      <c r="E16" s="77">
        <f t="shared" si="0"/>
        <v>0</v>
      </c>
      <c r="F16" s="76">
        <f>分析係数表!C19</f>
        <v>3.1628366691376364E-2</v>
      </c>
      <c r="G16" s="77">
        <f t="shared" si="1"/>
        <v>0</v>
      </c>
      <c r="H16" s="77">
        <v>1.6827749018360886E-3</v>
      </c>
      <c r="I16" s="77">
        <f t="shared" si="2"/>
        <v>1.6827749018360886E-3</v>
      </c>
      <c r="J16" s="76">
        <f>分析係数表!G19</f>
        <v>5.8098591549295774E-2</v>
      </c>
      <c r="K16" s="78">
        <f t="shared" si="3"/>
        <v>9.7766851691181202E-5</v>
      </c>
      <c r="L16" s="79"/>
      <c r="M16" s="80"/>
      <c r="N16" s="81">
        <f>分析係数表!H19</f>
        <v>-1.1767013139831339E-4</v>
      </c>
      <c r="O16" s="82">
        <f t="shared" si="4"/>
        <v>-9.0855738652247E-4</v>
      </c>
      <c r="P16" s="76">
        <f>分析係数表!C19</f>
        <v>3.1628366691376364E-2</v>
      </c>
      <c r="Q16" s="82">
        <f t="shared" si="5"/>
        <v>-2.8736186181091249E-5</v>
      </c>
      <c r="R16" s="83">
        <v>7.3532721286193438E-5</v>
      </c>
      <c r="S16" s="84">
        <f t="shared" si="6"/>
        <v>1.756307623122282E-3</v>
      </c>
      <c r="T16" s="85">
        <f>分析係数表!F19</f>
        <v>0.23943661971830985</v>
      </c>
      <c r="U16" s="86">
        <f t="shared" si="7"/>
        <v>4.2052436046589848E-4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投入係数表!J17</f>
        <v>5.030871255431054E-3</v>
      </c>
      <c r="E17" s="77">
        <f t="shared" si="0"/>
        <v>0.50308712554310542</v>
      </c>
      <c r="F17" s="76">
        <f>分析係数表!C20</f>
        <v>9.0136054421768752E-2</v>
      </c>
      <c r="G17" s="77">
        <f t="shared" si="1"/>
        <v>4.534628852684456E-2</v>
      </c>
      <c r="H17" s="77">
        <v>4.9045396834043395E-2</v>
      </c>
      <c r="I17" s="77">
        <f t="shared" si="2"/>
        <v>4.9045396834043395E-2</v>
      </c>
      <c r="J17" s="76">
        <f>分析係数表!G20</f>
        <v>0.10038610038610038</v>
      </c>
      <c r="K17" s="78">
        <f t="shared" si="3"/>
        <v>4.9234761300584098E-3</v>
      </c>
      <c r="L17" s="79"/>
      <c r="M17" s="80"/>
      <c r="N17" s="81">
        <f>分析係数表!H20</f>
        <v>5.6033395903958764E-4</v>
      </c>
      <c r="O17" s="82">
        <f t="shared" si="4"/>
        <v>4.3264637453450955E-3</v>
      </c>
      <c r="P17" s="76">
        <f>分析係数表!C20</f>
        <v>9.0136054421768752E-2</v>
      </c>
      <c r="Q17" s="82">
        <f t="shared" si="5"/>
        <v>3.8997037160423502E-4</v>
      </c>
      <c r="R17" s="83">
        <v>7.5453934704695902E-4</v>
      </c>
      <c r="S17" s="84">
        <f t="shared" si="6"/>
        <v>4.9799936181090354E-2</v>
      </c>
      <c r="T17" s="85">
        <f>分析係数表!F20</f>
        <v>0.22393822393822393</v>
      </c>
      <c r="U17" s="86">
        <f t="shared" si="7"/>
        <v>1.1152109260630273E-2</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投入係数表!J18</f>
        <v>9.1470386462382796E-3</v>
      </c>
      <c r="E18" s="77">
        <f t="shared" si="0"/>
        <v>0.91470386462382791</v>
      </c>
      <c r="F18" s="76">
        <f>分析係数表!C21</f>
        <v>0.16689993002099368</v>
      </c>
      <c r="G18" s="77">
        <f t="shared" si="1"/>
        <v>0.15266401099564936</v>
      </c>
      <c r="H18" s="77">
        <v>0.16379669009728329</v>
      </c>
      <c r="I18" s="77">
        <f t="shared" si="2"/>
        <v>0.16379669009728329</v>
      </c>
      <c r="J18" s="76">
        <f>分析係数表!G21</f>
        <v>0.28496229904680609</v>
      </c>
      <c r="K18" s="78">
        <f t="shared" si="3"/>
        <v>4.6675881386379063E-2</v>
      </c>
      <c r="L18" s="79"/>
      <c r="M18" s="80"/>
      <c r="N18" s="81">
        <f>分析係数表!H21</f>
        <v>9.3015437200571539E-4</v>
      </c>
      <c r="O18" s="82">
        <f t="shared" si="4"/>
        <v>7.181929817272858E-3</v>
      </c>
      <c r="P18" s="76">
        <f>分析係数表!C21</f>
        <v>0.16689993002099368</v>
      </c>
      <c r="Q18" s="82">
        <f t="shared" si="5"/>
        <v>1.1986635839185279E-3</v>
      </c>
      <c r="R18" s="83">
        <v>2.622334337236347E-3</v>
      </c>
      <c r="S18" s="84">
        <f t="shared" si="6"/>
        <v>0.16641902443451964</v>
      </c>
      <c r="T18" s="85">
        <f>分析係数表!F21</f>
        <v>0.42580736946934128</v>
      </c>
      <c r="U18" s="86">
        <f t="shared" si="7"/>
        <v>7.0862447024116842E-2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投入係数表!J19</f>
        <v>0</v>
      </c>
      <c r="E19" s="77">
        <f t="shared" si="0"/>
        <v>0</v>
      </c>
      <c r="F19" s="76">
        <f>分析係数表!C22</f>
        <v>5.390334572490707E-2</v>
      </c>
      <c r="G19" s="77">
        <f t="shared" si="1"/>
        <v>0</v>
      </c>
      <c r="H19" s="77">
        <v>1.6012890675797392E-3</v>
      </c>
      <c r="I19" s="77">
        <f t="shared" si="2"/>
        <v>1.6012890675797392E-3</v>
      </c>
      <c r="J19" s="76">
        <f>分析係数表!G22</f>
        <v>0.19475277497477295</v>
      </c>
      <c r="K19" s="78">
        <f t="shared" si="3"/>
        <v>3.1185548944792093E-4</v>
      </c>
      <c r="L19" s="79"/>
      <c r="M19" s="80"/>
      <c r="N19" s="81">
        <f>分析係数表!H22</f>
        <v>4.4826716723167009E-5</v>
      </c>
      <c r="O19" s="82">
        <f t="shared" si="4"/>
        <v>3.4611709962760766E-4</v>
      </c>
      <c r="P19" s="76">
        <f>分析係数表!C22</f>
        <v>5.390334572490707E-2</v>
      </c>
      <c r="Q19" s="82">
        <f t="shared" si="5"/>
        <v>1.8656869682529038E-5</v>
      </c>
      <c r="R19" s="83">
        <v>2.021761373203074E-4</v>
      </c>
      <c r="S19" s="84">
        <f t="shared" si="6"/>
        <v>1.8034652049000466E-3</v>
      </c>
      <c r="T19" s="85">
        <f>分析係数表!F22</f>
        <v>0.41305079044735959</v>
      </c>
      <c r="U19" s="86">
        <f t="shared" si="7"/>
        <v>7.4492272842827361E-4</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2.1632318726725474E-4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投入係数表!J21</f>
        <v>0</v>
      </c>
      <c r="E21" s="77">
        <f t="shared" si="0"/>
        <v>0</v>
      </c>
      <c r="F21" s="76">
        <f>分析係数表!C24</f>
        <v>5.4415700267618217E-2</v>
      </c>
      <c r="G21" s="77">
        <f t="shared" si="1"/>
        <v>0</v>
      </c>
      <c r="H21" s="77">
        <v>8.2015299537384573E-4</v>
      </c>
      <c r="I21" s="77">
        <f t="shared" si="2"/>
        <v>8.2015299537384573E-4</v>
      </c>
      <c r="J21" s="76">
        <f>分析係数表!G24</f>
        <v>0.2097560975609756</v>
      </c>
      <c r="K21" s="78">
        <f t="shared" si="3"/>
        <v>1.7203209171256275E-4</v>
      </c>
      <c r="L21" s="79"/>
      <c r="M21" s="80"/>
      <c r="N21" s="81">
        <f>分析係数表!H24</f>
        <v>3.5301039419494021E-4</v>
      </c>
      <c r="O21" s="82">
        <f t="shared" si="4"/>
        <v>2.7256721595674102E-3</v>
      </c>
      <c r="P21" s="76">
        <f>分析係数表!C24</f>
        <v>5.4415700267618217E-2</v>
      </c>
      <c r="Q21" s="82">
        <f t="shared" si="5"/>
        <v>1.4831935926281186E-4</v>
      </c>
      <c r="R21" s="83">
        <v>4.8112757559978607E-4</v>
      </c>
      <c r="S21" s="84">
        <f t="shared" si="6"/>
        <v>1.3012805709736318E-3</v>
      </c>
      <c r="T21" s="85">
        <f>分析係数表!F24</f>
        <v>0.39512195121951221</v>
      </c>
      <c r="U21" s="86">
        <f t="shared" si="7"/>
        <v>5.1416451828714238E-4</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投入係数表!J22</f>
        <v>0</v>
      </c>
      <c r="E22" s="77">
        <f t="shared" si="0"/>
        <v>0</v>
      </c>
      <c r="F22" s="76">
        <f>分析係数表!C25</f>
        <v>0.20008027292795505</v>
      </c>
      <c r="G22" s="77">
        <f t="shared" si="1"/>
        <v>0</v>
      </c>
      <c r="H22" s="77">
        <v>1.0262763895309453E-2</v>
      </c>
      <c r="I22" s="77">
        <f t="shared" si="2"/>
        <v>1.0262763895309453E-2</v>
      </c>
      <c r="J22" s="76">
        <f>分析係数表!G25</f>
        <v>0.19693654266958424</v>
      </c>
      <c r="K22" s="78">
        <f t="shared" si="3"/>
        <v>2.0211132397764788E-3</v>
      </c>
      <c r="L22" s="79"/>
      <c r="M22" s="80"/>
      <c r="N22" s="81">
        <f>分析係数表!H25</f>
        <v>5.2111058190681644E-4</v>
      </c>
      <c r="O22" s="82">
        <f t="shared" si="4"/>
        <v>4.0236112831709388E-3</v>
      </c>
      <c r="P22" s="76">
        <f>分析係数表!C25</f>
        <v>0.20008027292795505</v>
      </c>
      <c r="Q22" s="82">
        <f t="shared" si="5"/>
        <v>8.0504524369284086E-4</v>
      </c>
      <c r="R22" s="83">
        <v>3.6516647805278457E-3</v>
      </c>
      <c r="S22" s="84">
        <f t="shared" si="6"/>
        <v>1.3914428675837299E-2</v>
      </c>
      <c r="T22" s="85">
        <f>分析係数表!F25</f>
        <v>0.35081275398562051</v>
      </c>
      <c r="U22" s="86">
        <f t="shared" si="7"/>
        <v>4.8813590439069736E-3</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投入係数表!J23</f>
        <v>0</v>
      </c>
      <c r="E23" s="77">
        <f t="shared" si="0"/>
        <v>0</v>
      </c>
      <c r="F23" s="76">
        <f>分析係数表!C26</f>
        <v>0.134685598377282</v>
      </c>
      <c r="G23" s="77">
        <f t="shared" si="1"/>
        <v>0</v>
      </c>
      <c r="H23" s="77">
        <v>3.4456079827377773E-3</v>
      </c>
      <c r="I23" s="77">
        <f t="shared" si="2"/>
        <v>3.4456079827377773E-3</v>
      </c>
      <c r="J23" s="76">
        <f>分析係数表!G26</f>
        <v>0.19653333333333334</v>
      </c>
      <c r="K23" s="78">
        <f t="shared" si="3"/>
        <v>6.771768222073978E-4</v>
      </c>
      <c r="L23" s="79"/>
      <c r="M23" s="80"/>
      <c r="N23" s="81">
        <f>分析係数表!H26</f>
        <v>1.0932115540862354E-2</v>
      </c>
      <c r="O23" s="82">
        <f t="shared" si="4"/>
        <v>8.4409307671682809E-2</v>
      </c>
      <c r="P23" s="76">
        <f>分析係数表!C26</f>
        <v>0.134685598377282</v>
      </c>
      <c r="Q23" s="82">
        <f t="shared" si="5"/>
        <v>1.13687181123727E-2</v>
      </c>
      <c r="R23" s="83">
        <v>1.2063585062711928E-2</v>
      </c>
      <c r="S23" s="84">
        <f t="shared" si="6"/>
        <v>1.5509193045449704E-2</v>
      </c>
      <c r="T23" s="85">
        <f>分析係数表!F26</f>
        <v>0.3352</v>
      </c>
      <c r="U23" s="86">
        <f t="shared" si="7"/>
        <v>5.198681508834741E-3</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投入係数表!J24</f>
        <v>0</v>
      </c>
      <c r="E24" s="77">
        <f t="shared" si="0"/>
        <v>0</v>
      </c>
      <c r="F24" s="76">
        <f>分析係数表!C27</f>
        <v>0.20855231724796941</v>
      </c>
      <c r="G24" s="77">
        <f t="shared" si="1"/>
        <v>0</v>
      </c>
      <c r="H24" s="77">
        <v>1.1142612625975391E-3</v>
      </c>
      <c r="I24" s="77">
        <f t="shared" si="2"/>
        <v>1.1142612625975391E-3</v>
      </c>
      <c r="J24" s="76">
        <f>分析係数表!G27</f>
        <v>0.17064698219713417</v>
      </c>
      <c r="K24" s="78">
        <f t="shared" si="3"/>
        <v>1.901453218414385E-4</v>
      </c>
      <c r="L24" s="79"/>
      <c r="M24" s="80"/>
      <c r="N24" s="81">
        <f>分析係数表!H27</f>
        <v>1.1100215728574231E-2</v>
      </c>
      <c r="O24" s="82">
        <f t="shared" si="4"/>
        <v>8.5707246795286338E-2</v>
      </c>
      <c r="P24" s="76">
        <f>分析係数表!C27</f>
        <v>0.20855231724796941</v>
      </c>
      <c r="Q24" s="82">
        <f t="shared" si="5"/>
        <v>1.7874444924100567E-2</v>
      </c>
      <c r="R24" s="83">
        <v>1.8171551399417778E-2</v>
      </c>
      <c r="S24" s="84">
        <f t="shared" si="6"/>
        <v>1.9285812662015317E-2</v>
      </c>
      <c r="T24" s="85">
        <f>分析係数表!F27</f>
        <v>0.32175423360833694</v>
      </c>
      <c r="U24" s="86">
        <f t="shared" si="7"/>
        <v>6.2052918725806986E-3</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投入係数表!J25</f>
        <v>0</v>
      </c>
      <c r="E25" s="77">
        <f t="shared" si="0"/>
        <v>0</v>
      </c>
      <c r="F25" s="76">
        <f>分析係数表!C28</f>
        <v>0.10397098484143963</v>
      </c>
      <c r="G25" s="77">
        <f t="shared" si="1"/>
        <v>0</v>
      </c>
      <c r="H25" s="77">
        <v>1.293878644657198E-2</v>
      </c>
      <c r="I25" s="77">
        <f t="shared" si="2"/>
        <v>1.293878644657198E-2</v>
      </c>
      <c r="J25" s="76">
        <f>分析係数表!G28</f>
        <v>0.12478854912166558</v>
      </c>
      <c r="K25" s="78">
        <f t="shared" si="3"/>
        <v>1.6146123880627884E-3</v>
      </c>
      <c r="L25" s="79"/>
      <c r="M25" s="80"/>
      <c r="N25" s="81">
        <f>分析係数表!H28</f>
        <v>2.0592272994704845E-2</v>
      </c>
      <c r="O25" s="82">
        <f t="shared" si="4"/>
        <v>0.15899754264143226</v>
      </c>
      <c r="P25" s="76">
        <f>分析係数表!C28</f>
        <v>0.10397098484143963</v>
      </c>
      <c r="Q25" s="82">
        <f t="shared" si="5"/>
        <v>1.6531131095798506E-2</v>
      </c>
      <c r="R25" s="83">
        <v>1.9063195364558201E-2</v>
      </c>
      <c r="S25" s="84">
        <f t="shared" si="6"/>
        <v>3.2001981811130183E-2</v>
      </c>
      <c r="T25" s="85">
        <f>分析係数表!F28</f>
        <v>0.21353285621340273</v>
      </c>
      <c r="U25" s="86">
        <f t="shared" si="7"/>
        <v>6.8334745806199913E-3</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投入係数表!J26</f>
        <v>3.6588154584953122E-3</v>
      </c>
      <c r="E26" s="77">
        <f t="shared" si="0"/>
        <v>0.3658815458495312</v>
      </c>
      <c r="F26" s="76">
        <f>分析係数表!C29</f>
        <v>0.1743148003132341</v>
      </c>
      <c r="G26" s="77">
        <f t="shared" si="1"/>
        <v>6.377856860305843E-2</v>
      </c>
      <c r="H26" s="77">
        <v>7.9532606464358696E-2</v>
      </c>
      <c r="I26" s="77">
        <f t="shared" si="2"/>
        <v>7.9532606464358696E-2</v>
      </c>
      <c r="J26" s="76">
        <f>分析係数表!G29</f>
        <v>0.23934053439454236</v>
      </c>
      <c r="K26" s="78">
        <f t="shared" si="3"/>
        <v>1.9035376532970445E-2</v>
      </c>
      <c r="L26" s="79"/>
      <c r="M26" s="80"/>
      <c r="N26" s="81">
        <f>分析係数表!H29</f>
        <v>9.9683411313142636E-3</v>
      </c>
      <c r="O26" s="82">
        <f t="shared" si="4"/>
        <v>7.6967790029689245E-2</v>
      </c>
      <c r="P26" s="76">
        <f>分析係数表!C29</f>
        <v>0.1743148003132341</v>
      </c>
      <c r="Q26" s="82">
        <f t="shared" si="5"/>
        <v>1.3416624949576211E-2</v>
      </c>
      <c r="R26" s="83">
        <v>1.9185316191102194E-2</v>
      </c>
      <c r="S26" s="84">
        <f t="shared" si="6"/>
        <v>9.8717922655460894E-2</v>
      </c>
      <c r="T26" s="85">
        <f>分析係数表!F29</f>
        <v>0.40112076666937385</v>
      </c>
      <c r="U26" s="86">
        <f t="shared" si="7"/>
        <v>3.9597808819566427E-2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投入係数表!J27</f>
        <v>3.2014635261833979E-3</v>
      </c>
      <c r="E27" s="77">
        <f t="shared" si="0"/>
        <v>0.32014635261833979</v>
      </c>
      <c r="F27" s="76">
        <f>分析係数表!C30</f>
        <v>1</v>
      </c>
      <c r="G27" s="77">
        <f t="shared" si="1"/>
        <v>0.32014635261833979</v>
      </c>
      <c r="H27" s="77">
        <v>0.37420228423006702</v>
      </c>
      <c r="I27" s="77">
        <f t="shared" si="2"/>
        <v>0.37420228423006702</v>
      </c>
      <c r="J27" s="76">
        <f>分析係数表!G30</f>
        <v>0.34450555746533745</v>
      </c>
      <c r="K27" s="78">
        <f t="shared" si="3"/>
        <v>0.12891476653348188</v>
      </c>
      <c r="L27" s="79"/>
      <c r="M27" s="80"/>
      <c r="N27" s="81">
        <f>分析係数表!H30</f>
        <v>0</v>
      </c>
      <c r="O27" s="82">
        <f t="shared" si="4"/>
        <v>0</v>
      </c>
      <c r="P27" s="76">
        <f>分析係数表!C30</f>
        <v>1</v>
      </c>
      <c r="Q27" s="82">
        <f t="shared" si="5"/>
        <v>0</v>
      </c>
      <c r="R27" s="83">
        <v>2.2520151656605099E-2</v>
      </c>
      <c r="S27" s="84">
        <f t="shared" si="6"/>
        <v>0.39672243588667211</v>
      </c>
      <c r="T27" s="85">
        <f>分析係数表!F30</f>
        <v>0.44067262518620376</v>
      </c>
      <c r="U27" s="86">
        <f t="shared" si="7"/>
        <v>0.1748247172924452</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投入係数表!J28</f>
        <v>3.0185227532586324E-2</v>
      </c>
      <c r="E28" s="77">
        <f t="shared" si="0"/>
        <v>3.0185227532586323</v>
      </c>
      <c r="F28" s="76">
        <f>分析係数表!C31</f>
        <v>0.25008451656524677</v>
      </c>
      <c r="G28" s="77">
        <f t="shared" si="1"/>
        <v>0.75488580348988277</v>
      </c>
      <c r="H28" s="77">
        <v>0.80091405349654698</v>
      </c>
      <c r="I28" s="77">
        <f t="shared" si="2"/>
        <v>0.80091405349654698</v>
      </c>
      <c r="J28" s="76">
        <f>分析係数表!G31</f>
        <v>7.0035460992907805E-2</v>
      </c>
      <c r="K28" s="78">
        <f t="shared" si="3"/>
        <v>5.6092384952329093E-2</v>
      </c>
      <c r="L28" s="79"/>
      <c r="M28" s="80"/>
      <c r="N28" s="81">
        <f>分析係数表!H31</f>
        <v>2.3007312358165468E-2</v>
      </c>
      <c r="O28" s="82">
        <f t="shared" si="4"/>
        <v>0.17764460138386962</v>
      </c>
      <c r="P28" s="76">
        <f>分析係数表!C31</f>
        <v>0.25008451656524677</v>
      </c>
      <c r="Q28" s="82">
        <f t="shared" si="5"/>
        <v>4.4426164257511003E-2</v>
      </c>
      <c r="R28" s="83">
        <v>5.9981559942040505E-2</v>
      </c>
      <c r="S28" s="84">
        <f t="shared" si="6"/>
        <v>0.86089561343858745</v>
      </c>
      <c r="T28" s="85">
        <f>分析係数表!F31</f>
        <v>0.24143026004728133</v>
      </c>
      <c r="U28" s="86">
        <f t="shared" si="7"/>
        <v>0.20784625182604194</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投入係数表!J29</f>
        <v>2.515435627715527E-3</v>
      </c>
      <c r="E29" s="77">
        <f t="shared" si="0"/>
        <v>0.25154356277155271</v>
      </c>
      <c r="F29" s="76">
        <f>分析係数表!C32</f>
        <v>0.62913385826771662</v>
      </c>
      <c r="G29" s="77">
        <f t="shared" si="1"/>
        <v>0.15825457216887451</v>
      </c>
      <c r="H29" s="77">
        <v>0.17923351989483194</v>
      </c>
      <c r="I29" s="77">
        <f t="shared" si="2"/>
        <v>0.17923351989483194</v>
      </c>
      <c r="J29" s="76">
        <f>分析係数表!G32</f>
        <v>0.14045991298943444</v>
      </c>
      <c r="K29" s="78">
        <f t="shared" si="3"/>
        <v>2.5175124609218162E-2</v>
      </c>
      <c r="L29" s="79"/>
      <c r="M29" s="80"/>
      <c r="N29" s="81">
        <f>分析係数表!H32</f>
        <v>6.5503039811727788E-3</v>
      </c>
      <c r="O29" s="82">
        <f t="shared" si="4"/>
        <v>5.0576361183084159E-2</v>
      </c>
      <c r="P29" s="76">
        <f>分析係数表!C32</f>
        <v>0.62913385826771662</v>
      </c>
      <c r="Q29" s="82">
        <f t="shared" si="5"/>
        <v>3.1819301248255313E-2</v>
      </c>
      <c r="R29" s="83">
        <v>4.1625114315671764E-2</v>
      </c>
      <c r="S29" s="84">
        <f t="shared" si="6"/>
        <v>0.2208586342105037</v>
      </c>
      <c r="T29" s="85">
        <f>分析係数表!F32</f>
        <v>0.48353014294592916</v>
      </c>
      <c r="U29" s="86">
        <f t="shared" si="7"/>
        <v>0.10679180697064754</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投入係数表!J30</f>
        <v>2.515435627715527E-3</v>
      </c>
      <c r="E30" s="77">
        <f t="shared" si="0"/>
        <v>0.25154356277155271</v>
      </c>
      <c r="F30" s="76">
        <f>分析係数表!C33</f>
        <v>0.63745757482258569</v>
      </c>
      <c r="G30" s="77">
        <f t="shared" si="1"/>
        <v>0.16034834948658686</v>
      </c>
      <c r="H30" s="77">
        <v>0.17460686498024083</v>
      </c>
      <c r="I30" s="77">
        <f t="shared" si="2"/>
        <v>0.17460686498024083</v>
      </c>
      <c r="J30" s="76">
        <f>分析係数表!G33</f>
        <v>0.50772946859903378</v>
      </c>
      <c r="K30" s="78">
        <f t="shared" si="3"/>
        <v>8.8653050770160918E-2</v>
      </c>
      <c r="L30" s="79"/>
      <c r="M30" s="80"/>
      <c r="N30" s="81">
        <f>分析係数表!H33</f>
        <v>9.749810887288824E-4</v>
      </c>
      <c r="O30" s="82">
        <f t="shared" si="4"/>
        <v>7.5280469169004653E-3</v>
      </c>
      <c r="P30" s="76">
        <f>分析係数表!C33</f>
        <v>0.63745757482258569</v>
      </c>
      <c r="Q30" s="82">
        <f t="shared" si="5"/>
        <v>4.7988105307980138E-3</v>
      </c>
      <c r="R30" s="83">
        <v>1.9155295534373271E-2</v>
      </c>
      <c r="S30" s="84">
        <f t="shared" si="6"/>
        <v>0.19376216051461409</v>
      </c>
      <c r="T30" s="85">
        <f>分析係数表!F33</f>
        <v>0.6463768115942029</v>
      </c>
      <c r="U30" s="86">
        <f t="shared" si="7"/>
        <v>0.1252433675210404</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投入係数表!J31</f>
        <v>4.0246970043448432E-2</v>
      </c>
      <c r="E31" s="77">
        <f t="shared" si="0"/>
        <v>4.0246970043448433</v>
      </c>
      <c r="F31" s="76">
        <f>分析係数表!C34</f>
        <v>0.37050679800509079</v>
      </c>
      <c r="G31" s="77">
        <f t="shared" si="1"/>
        <v>1.4911776000204888</v>
      </c>
      <c r="H31" s="77">
        <v>1.5856821956996392</v>
      </c>
      <c r="I31" s="77">
        <f t="shared" si="2"/>
        <v>1.5856821956996392</v>
      </c>
      <c r="J31" s="76">
        <f>分析係数表!G34</f>
        <v>0.42483593457785029</v>
      </c>
      <c r="K31" s="78">
        <f t="shared" si="3"/>
        <v>0.67365477755351388</v>
      </c>
      <c r="L31" s="79"/>
      <c r="M31" s="80"/>
      <c r="N31" s="81">
        <f>分析係数表!H34</f>
        <v>0.16269856834673466</v>
      </c>
      <c r="O31" s="82">
        <f t="shared" si="4"/>
        <v>1.2562320130984019</v>
      </c>
      <c r="P31" s="76">
        <f>分析係数表!C34</f>
        <v>0.37050679800509079</v>
      </c>
      <c r="Q31" s="82">
        <f t="shared" si="5"/>
        <v>0.46544250072457816</v>
      </c>
      <c r="R31" s="83">
        <v>0.50551616250926845</v>
      </c>
      <c r="S31" s="84">
        <f t="shared" si="6"/>
        <v>2.0911983582089078</v>
      </c>
      <c r="T31" s="85">
        <f>分析係数表!F34</f>
        <v>0.70009180863001119</v>
      </c>
      <c r="U31" s="86">
        <f t="shared" si="7"/>
        <v>1.4640308408025842</v>
      </c>
      <c r="V31" s="87">
        <f>分析係数表!D34</f>
        <v>0.29654187493624401</v>
      </c>
      <c r="W31" s="88">
        <f t="shared" si="8"/>
        <v>1</v>
      </c>
      <c r="X31" s="76">
        <f>分析係数表!E34</f>
        <v>0.20143493488387909</v>
      </c>
      <c r="Y31" s="89">
        <f t="shared" si="9"/>
        <v>0</v>
      </c>
    </row>
    <row r="32" spans="1:25" x14ac:dyDescent="0.2">
      <c r="A32" s="6" t="s">
        <v>20</v>
      </c>
      <c r="B32" s="5" t="s">
        <v>37</v>
      </c>
      <c r="C32" s="90"/>
      <c r="D32" s="76">
        <f>投入係数表!J32</f>
        <v>5.9455751200548825E-3</v>
      </c>
      <c r="E32" s="77">
        <f t="shared" si="0"/>
        <v>0.59455751200548823</v>
      </c>
      <c r="F32" s="76">
        <f>分析係数表!C35</f>
        <v>0.91764041772509175</v>
      </c>
      <c r="G32" s="77">
        <f t="shared" si="1"/>
        <v>0.54559000367830746</v>
      </c>
      <c r="H32" s="77">
        <v>0.69358959023611499</v>
      </c>
      <c r="I32" s="77">
        <f t="shared" si="2"/>
        <v>0.69358959023611499</v>
      </c>
      <c r="J32" s="76">
        <f>分析係数表!G35</f>
        <v>0.31368591037545418</v>
      </c>
      <c r="K32" s="78">
        <f t="shared" si="3"/>
        <v>0.21756928204015397</v>
      </c>
      <c r="L32" s="79"/>
      <c r="M32" s="80"/>
      <c r="N32" s="81">
        <f>分析係数表!H35</f>
        <v>6.1244501723026923E-2</v>
      </c>
      <c r="O32" s="82">
        <f t="shared" si="4"/>
        <v>0.47288248736621891</v>
      </c>
      <c r="P32" s="76">
        <f>分析係数表!C35</f>
        <v>0.91764041772509175</v>
      </c>
      <c r="Q32" s="82">
        <f t="shared" si="5"/>
        <v>0.43393608324161753</v>
      </c>
      <c r="R32" s="83">
        <v>0.56720543330748741</v>
      </c>
      <c r="S32" s="84">
        <f t="shared" si="6"/>
        <v>1.2607950235436025</v>
      </c>
      <c r="T32" s="85">
        <f>分析係数表!F35</f>
        <v>0.64438548935924789</v>
      </c>
      <c r="U32" s="86">
        <f t="shared" si="7"/>
        <v>0.81243801822784878</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投入係数表!J33</f>
        <v>1.600731763091699E-3</v>
      </c>
      <c r="E33" s="77">
        <f t="shared" si="0"/>
        <v>0.1600731763091699</v>
      </c>
      <c r="F33" s="76">
        <f>分析係数表!C36</f>
        <v>0.797599795727296</v>
      </c>
      <c r="G33" s="77">
        <f t="shared" si="1"/>
        <v>0.12767433272561335</v>
      </c>
      <c r="H33" s="77">
        <v>0.2016471335338503</v>
      </c>
      <c r="I33" s="77">
        <f t="shared" si="2"/>
        <v>0.2016471335338503</v>
      </c>
      <c r="J33" s="76">
        <f>分析係数表!G36</f>
        <v>2.1812378081220076E-2</v>
      </c>
      <c r="K33" s="78">
        <f t="shared" si="3"/>
        <v>4.3984035156346144E-3</v>
      </c>
      <c r="L33" s="79"/>
      <c r="M33" s="80"/>
      <c r="N33" s="81">
        <f>分析係数表!H36</f>
        <v>0.17613537668450396</v>
      </c>
      <c r="O33" s="82">
        <f t="shared" si="4"/>
        <v>1.3599806137117771</v>
      </c>
      <c r="P33" s="76">
        <f>分析係数表!C36</f>
        <v>0.797599795727296</v>
      </c>
      <c r="Q33" s="82">
        <f t="shared" si="5"/>
        <v>1.0847202596895962</v>
      </c>
      <c r="R33" s="83">
        <v>1.1310591960746759</v>
      </c>
      <c r="S33" s="84">
        <f t="shared" si="6"/>
        <v>1.3327063296085262</v>
      </c>
      <c r="T33" s="85">
        <f>分析係数表!F36</f>
        <v>0.87948217769107995</v>
      </c>
      <c r="U33" s="86">
        <f t="shared" si="7"/>
        <v>1.1720914649867928</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投入係数表!J34</f>
        <v>2.1952892750971873E-2</v>
      </c>
      <c r="E34" s="77">
        <f t="shared" si="0"/>
        <v>2.1952892750971875</v>
      </c>
      <c r="F34" s="76">
        <f>分析係数表!C37</f>
        <v>0.41107468497080213</v>
      </c>
      <c r="G34" s="77">
        <f t="shared" si="1"/>
        <v>0.90242784718035696</v>
      </c>
      <c r="H34" s="77">
        <v>1.0069753101943277</v>
      </c>
      <c r="I34" s="77">
        <f t="shared" si="2"/>
        <v>1.0069753101943277</v>
      </c>
      <c r="J34" s="76">
        <f>分析係数表!G37</f>
        <v>0.35489014883061659</v>
      </c>
      <c r="K34" s="78">
        <f t="shared" si="3"/>
        <v>0.3573656177036213</v>
      </c>
      <c r="L34" s="79"/>
      <c r="M34" s="80"/>
      <c r="N34" s="81">
        <f>分析係数表!H37</f>
        <v>4.9102064830639058E-2</v>
      </c>
      <c r="O34" s="82">
        <f t="shared" si="4"/>
        <v>0.37912801800459067</v>
      </c>
      <c r="P34" s="76">
        <f>分析係数表!C37</f>
        <v>0.41107468497080213</v>
      </c>
      <c r="Q34" s="82">
        <f t="shared" si="5"/>
        <v>0.1558499305648417</v>
      </c>
      <c r="R34" s="83">
        <v>0.19178412569398579</v>
      </c>
      <c r="S34" s="84">
        <f t="shared" si="6"/>
        <v>1.1987594358883136</v>
      </c>
      <c r="T34" s="85">
        <f>分析係数表!F37</f>
        <v>0.67103708953460905</v>
      </c>
      <c r="U34" s="86">
        <f t="shared" si="7"/>
        <v>0.80441204291064372</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投入係数表!J35</f>
        <v>1.1205122341641893E-2</v>
      </c>
      <c r="E35" s="77">
        <f t="shared" si="0"/>
        <v>1.1205122341641893</v>
      </c>
      <c r="F35" s="76">
        <f>分析係数表!C38</f>
        <v>8.5657149205643823E-2</v>
      </c>
      <c r="G35" s="77">
        <f t="shared" si="1"/>
        <v>9.5979883628551269E-2</v>
      </c>
      <c r="H35" s="77">
        <v>0.1227797649310252</v>
      </c>
      <c r="I35" s="77">
        <f t="shared" si="2"/>
        <v>0.1227797649310252</v>
      </c>
      <c r="J35" s="76">
        <f>分析係数表!G38</f>
        <v>0.23768844221105528</v>
      </c>
      <c r="K35" s="78">
        <f t="shared" si="3"/>
        <v>2.9183331061494934E-2</v>
      </c>
      <c r="L35" s="79"/>
      <c r="M35" s="80"/>
      <c r="N35" s="81">
        <f>分析係数表!H38</f>
        <v>4.3280194996217748E-2</v>
      </c>
      <c r="O35" s="82">
        <f t="shared" si="4"/>
        <v>0.33417605969045516</v>
      </c>
      <c r="P35" s="76">
        <f>分析係数表!C38</f>
        <v>8.5657149205643823E-2</v>
      </c>
      <c r="Q35" s="82">
        <f t="shared" si="5"/>
        <v>2.8624568605859456E-2</v>
      </c>
      <c r="R35" s="83">
        <v>3.7880270340776886E-2</v>
      </c>
      <c r="S35" s="84">
        <f t="shared" si="6"/>
        <v>0.16066003527180209</v>
      </c>
      <c r="T35" s="85">
        <f>分析係数表!F38</f>
        <v>0.42412060301507537</v>
      </c>
      <c r="U35" s="86">
        <f t="shared" si="7"/>
        <v>6.8139231039899981E-2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投入係数表!J36</f>
        <v>0</v>
      </c>
      <c r="E36" s="77">
        <f t="shared" si="0"/>
        <v>0</v>
      </c>
      <c r="F36" s="76">
        <f>分析係数表!C39</f>
        <v>1</v>
      </c>
      <c r="G36" s="77">
        <f t="shared" si="1"/>
        <v>0</v>
      </c>
      <c r="H36" s="77">
        <v>4.4398515232146989E-3</v>
      </c>
      <c r="I36" s="77">
        <f t="shared" si="2"/>
        <v>4.4398515232146989E-3</v>
      </c>
      <c r="J36" s="76">
        <f>分析係数表!G39</f>
        <v>0.35357454228421969</v>
      </c>
      <c r="K36" s="78">
        <f t="shared" si="3"/>
        <v>1.5698184701305328E-3</v>
      </c>
      <c r="L36" s="79"/>
      <c r="M36" s="80"/>
      <c r="N36" s="81">
        <f>分析係数表!H39</f>
        <v>3.8775109965539459E-3</v>
      </c>
      <c r="O36" s="82">
        <f t="shared" si="4"/>
        <v>2.9939129117788059E-2</v>
      </c>
      <c r="P36" s="76">
        <f>分析係数表!C39</f>
        <v>1</v>
      </c>
      <c r="Q36" s="82">
        <f t="shared" si="5"/>
        <v>2.9939129117788059E-2</v>
      </c>
      <c r="R36" s="83">
        <v>3.3465264225409533E-2</v>
      </c>
      <c r="S36" s="84">
        <f t="shared" si="6"/>
        <v>3.7905115748624235E-2</v>
      </c>
      <c r="T36" s="85">
        <f>分析係数表!F39</f>
        <v>0.70431560592850917</v>
      </c>
      <c r="U36" s="86">
        <f t="shared" si="7"/>
        <v>2.6697164566282554E-2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投入係数表!J37</f>
        <v>2.2867596615595701E-4</v>
      </c>
      <c r="E37" s="77">
        <f t="shared" si="0"/>
        <v>2.28675966155957E-2</v>
      </c>
      <c r="F37" s="76">
        <f>分析係数表!C40</f>
        <v>0.65826444414328944</v>
      </c>
      <c r="G37" s="77">
        <f t="shared" si="1"/>
        <v>1.505292577505807E-2</v>
      </c>
      <c r="H37" s="77">
        <v>1.8658272302805382E-2</v>
      </c>
      <c r="I37" s="77">
        <f t="shared" si="2"/>
        <v>1.8658272302805382E-2</v>
      </c>
      <c r="J37" s="76">
        <f>分析係数表!G40</f>
        <v>0.50866941886313111</v>
      </c>
      <c r="K37" s="78">
        <f t="shared" si="3"/>
        <v>9.4908925292580687E-3</v>
      </c>
      <c r="L37" s="79"/>
      <c r="M37" s="80"/>
      <c r="N37" s="81">
        <f>分析係数表!H40</f>
        <v>2.9977866808617935E-2</v>
      </c>
      <c r="O37" s="82">
        <f t="shared" si="4"/>
        <v>0.23146581037596259</v>
      </c>
      <c r="P37" s="76">
        <f>分析係数表!C40</f>
        <v>0.65826444414328944</v>
      </c>
      <c r="Q37" s="82">
        <f t="shared" si="5"/>
        <v>0.15236571300530904</v>
      </c>
      <c r="R37" s="83">
        <v>0.15318751303745631</v>
      </c>
      <c r="S37" s="84">
        <f t="shared" si="6"/>
        <v>0.17184578534026168</v>
      </c>
      <c r="T37" s="85">
        <f>分析係数表!F40</f>
        <v>0.70612892981899011</v>
      </c>
      <c r="U37" s="86">
        <f t="shared" si="7"/>
        <v>0.12134528049622288</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投入係数表!J38</f>
        <v>0</v>
      </c>
      <c r="E38" s="77">
        <f t="shared" si="0"/>
        <v>0</v>
      </c>
      <c r="F38" s="76">
        <f>分析係数表!C41</f>
        <v>0.70759650636187188</v>
      </c>
      <c r="G38" s="77">
        <f t="shared" si="1"/>
        <v>0</v>
      </c>
      <c r="H38" s="77">
        <v>4.8006948335856982E-4</v>
      </c>
      <c r="I38" s="77">
        <f t="shared" si="2"/>
        <v>4.8006948335856982E-4</v>
      </c>
      <c r="J38" s="76">
        <f>分析係数表!G41</f>
        <v>0.45936542752335213</v>
      </c>
      <c r="K38" s="78">
        <f t="shared" si="3"/>
        <v>2.205273234639242E-4</v>
      </c>
      <c r="L38" s="79"/>
      <c r="M38" s="80"/>
      <c r="N38" s="81">
        <f>分析係数表!H41</f>
        <v>5.1332193987616619E-2</v>
      </c>
      <c r="O38" s="82">
        <f t="shared" si="4"/>
        <v>0.39634734371106417</v>
      </c>
      <c r="P38" s="76">
        <f>分析係数表!C41</f>
        <v>0.70759650636187188</v>
      </c>
      <c r="Q38" s="82">
        <f t="shared" si="5"/>
        <v>0.28045399571575702</v>
      </c>
      <c r="R38" s="83">
        <v>0.28468915386996735</v>
      </c>
      <c r="S38" s="84">
        <f t="shared" si="6"/>
        <v>0.2851692233533259</v>
      </c>
      <c r="T38" s="85">
        <f>分析係数表!F41</f>
        <v>0.56264417804333855</v>
      </c>
      <c r="U38" s="86">
        <f t="shared" si="7"/>
        <v>0.16044880327688926</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投入係数表!J39</f>
        <v>1.3720557969357421E-3</v>
      </c>
      <c r="E39" s="77">
        <f>$C$12*D39</f>
        <v>0.13720557969357422</v>
      </c>
      <c r="F39" s="76">
        <f>分析係数表!C42</f>
        <v>0.74805928016937195</v>
      </c>
      <c r="G39" s="77">
        <f>E39*F39</f>
        <v>0.10263790718079653</v>
      </c>
      <c r="H39" s="77">
        <v>0.11301909162360183</v>
      </c>
      <c r="I39" s="77">
        <f>C39+H39</f>
        <v>0.11301909162360183</v>
      </c>
      <c r="J39" s="76">
        <f>分析係数表!G42</f>
        <v>0.48689138576779029</v>
      </c>
      <c r="K39" s="78">
        <f>I39*J39</f>
        <v>5.5028022138832351E-2</v>
      </c>
      <c r="L39" s="79"/>
      <c r="M39" s="80"/>
      <c r="N39" s="81">
        <f>分析係数表!H42</f>
        <v>1.3363964923094164E-2</v>
      </c>
      <c r="O39" s="82">
        <f t="shared" si="4"/>
        <v>0.10318616032648052</v>
      </c>
      <c r="P39" s="76">
        <f>分析係数表!C42</f>
        <v>0.74805928016937195</v>
      </c>
      <c r="Q39" s="82">
        <f>O39*P39</f>
        <v>7.718936481726843E-2</v>
      </c>
      <c r="R39" s="83">
        <v>8.0901638892771036E-2</v>
      </c>
      <c r="S39" s="84">
        <f>I39+R39</f>
        <v>0.19392073051637287</v>
      </c>
      <c r="T39" s="85">
        <f>分析係数表!F42</f>
        <v>0.55945692883895126</v>
      </c>
      <c r="U39" s="86">
        <f t="shared" si="7"/>
        <v>0.10849029633289586</v>
      </c>
      <c r="V39" s="87">
        <f>分析係数表!D42</f>
        <v>0.33754681647940077</v>
      </c>
      <c r="W39" s="88">
        <f t="shared" si="8"/>
        <v>0</v>
      </c>
      <c r="X39" s="76">
        <f>分析係数表!E42</f>
        <v>0.2612359550561798</v>
      </c>
      <c r="Y39" s="89">
        <f t="shared" si="9"/>
        <v>0</v>
      </c>
    </row>
    <row r="40" spans="1:25" x14ac:dyDescent="0.2">
      <c r="A40" s="6" t="s">
        <v>195</v>
      </c>
      <c r="B40" s="5" t="s">
        <v>41</v>
      </c>
      <c r="C40" s="90"/>
      <c r="D40" s="76">
        <f>投入係数表!J40</f>
        <v>4.4820489366567573E-2</v>
      </c>
      <c r="E40" s="77">
        <f>$C$12*D40</f>
        <v>4.4820489366567573</v>
      </c>
      <c r="F40" s="76">
        <f>分析係数表!C43</f>
        <v>0.45392782766037354</v>
      </c>
      <c r="G40" s="77">
        <f>E40*F40</f>
        <v>2.0345267372840889</v>
      </c>
      <c r="H40" s="77">
        <v>2.3883374124176688</v>
      </c>
      <c r="I40" s="77">
        <f>C40+H40</f>
        <v>2.3883374124176688</v>
      </c>
      <c r="J40" s="76">
        <f>分析係数表!G43</f>
        <v>0.33057238224749658</v>
      </c>
      <c r="K40" s="78">
        <f>I40*J40</f>
        <v>0.78951838803373053</v>
      </c>
      <c r="L40" s="79"/>
      <c r="M40" s="80"/>
      <c r="N40" s="81">
        <f>分析係数表!H43</f>
        <v>3.6399293979211607E-2</v>
      </c>
      <c r="O40" s="82">
        <f t="shared" si="4"/>
        <v>0.28104708489761737</v>
      </c>
      <c r="P40" s="76">
        <f>分析係数表!C43</f>
        <v>0.45392782766037354</v>
      </c>
      <c r="Q40" s="82">
        <f>O40*P40</f>
        <v>0.12757509271785603</v>
      </c>
      <c r="R40" s="83">
        <v>0.23532461339094954</v>
      </c>
      <c r="S40" s="84">
        <f>I40+R40</f>
        <v>2.6236620258086183</v>
      </c>
      <c r="T40" s="85">
        <f>分析係数表!F43</f>
        <v>0.59568549882556554</v>
      </c>
      <c r="U40" s="86">
        <f t="shared" si="7"/>
        <v>1.5628774225935005</v>
      </c>
      <c r="V40" s="87">
        <f>分析係数表!D43</f>
        <v>0.1984794164915317</v>
      </c>
      <c r="W40" s="88">
        <f t="shared" si="8"/>
        <v>1</v>
      </c>
      <c r="X40" s="76">
        <f>分析係数表!E43</f>
        <v>0.16343182099146988</v>
      </c>
      <c r="Y40" s="89">
        <f t="shared" si="9"/>
        <v>0</v>
      </c>
    </row>
    <row r="41" spans="1:25" x14ac:dyDescent="0.2">
      <c r="A41" s="6" t="s">
        <v>341</v>
      </c>
      <c r="B41" s="5" t="s">
        <v>42</v>
      </c>
      <c r="C41" s="90"/>
      <c r="D41" s="76">
        <f>投入係数表!J41</f>
        <v>0</v>
      </c>
      <c r="E41" s="77">
        <f>$C$12*D41</f>
        <v>0</v>
      </c>
      <c r="F41" s="76">
        <f>分析係数表!C44</f>
        <v>0.56717687074829937</v>
      </c>
      <c r="G41" s="77">
        <f>E41*F41</f>
        <v>0</v>
      </c>
      <c r="H41" s="77">
        <v>4.9150082921895913E-3</v>
      </c>
      <c r="I41" s="77">
        <f>C41+H41</f>
        <v>4.9150082921895913E-3</v>
      </c>
      <c r="J41" s="76">
        <f>分析係数表!G44</f>
        <v>0.26470888557600014</v>
      </c>
      <c r="K41" s="78">
        <f>I41*J41</f>
        <v>1.3010463676223064E-3</v>
      </c>
      <c r="L41" s="79"/>
      <c r="M41" s="80"/>
      <c r="N41" s="81">
        <f>分析係数表!H44</f>
        <v>0.11401115064578489</v>
      </c>
      <c r="O41" s="82">
        <f t="shared" si="4"/>
        <v>0.8803055782653666</v>
      </c>
      <c r="P41" s="76">
        <f>分析係数表!C44</f>
        <v>0.56717687074829937</v>
      </c>
      <c r="Q41" s="82">
        <f>O41*P41</f>
        <v>0.49928896318282279</v>
      </c>
      <c r="R41" s="83">
        <v>0.50883505699468201</v>
      </c>
      <c r="S41" s="84">
        <f>I41+R41</f>
        <v>0.51375006528687162</v>
      </c>
      <c r="T41" s="85">
        <f>分析係数表!F44</f>
        <v>0.48034390507893071</v>
      </c>
      <c r="U41" s="86">
        <f t="shared" si="7"/>
        <v>0.24677671259445152</v>
      </c>
      <c r="V41" s="87">
        <f>分析係数表!D44</f>
        <v>0.15906630996385321</v>
      </c>
      <c r="W41" s="88">
        <f t="shared" si="8"/>
        <v>0</v>
      </c>
      <c r="X41" s="76">
        <f>分析係数表!E44</f>
        <v>0.10558130986174362</v>
      </c>
      <c r="Y41" s="89">
        <f t="shared" si="9"/>
        <v>0</v>
      </c>
    </row>
    <row r="42" spans="1:25" x14ac:dyDescent="0.2">
      <c r="A42" s="6" t="s">
        <v>342</v>
      </c>
      <c r="B42" s="5" t="s">
        <v>279</v>
      </c>
      <c r="C42" s="90"/>
      <c r="D42" s="76">
        <f>投入係数表!J42</f>
        <v>4.5735193231191402E-4</v>
      </c>
      <c r="E42" s="77">
        <f>$C$12*D42</f>
        <v>4.57351932311914E-2</v>
      </c>
      <c r="F42" s="76">
        <f>分析係数表!C45</f>
        <v>1</v>
      </c>
      <c r="G42" s="77">
        <f>E42*F42</f>
        <v>4.57351932311914E-2</v>
      </c>
      <c r="H42" s="77">
        <v>5.7715850742721855E-2</v>
      </c>
      <c r="I42" s="77">
        <f>C42+H42</f>
        <v>5.7715850742721855E-2</v>
      </c>
      <c r="J42" s="76">
        <f>分析係数表!G45</f>
        <v>0</v>
      </c>
      <c r="K42" s="78">
        <f>I42*J42</f>
        <v>0</v>
      </c>
      <c r="L42" s="79"/>
      <c r="M42" s="80"/>
      <c r="N42" s="81">
        <f>分析係数表!H45</f>
        <v>0</v>
      </c>
      <c r="O42" s="82">
        <f t="shared" si="4"/>
        <v>0</v>
      </c>
      <c r="P42" s="76">
        <f>分析係数表!C45</f>
        <v>1</v>
      </c>
      <c r="Q42" s="82">
        <f>O42*P42</f>
        <v>0</v>
      </c>
      <c r="R42" s="83">
        <v>5.9930045466389595E-3</v>
      </c>
      <c r="S42" s="84">
        <f>I42+R42</f>
        <v>6.3708855289360822E-2</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1.8294077292476561E-3</v>
      </c>
      <c r="E43" s="77">
        <f>$C$12*D43</f>
        <v>0.1829407729247656</v>
      </c>
      <c r="F43" s="76">
        <f>分析係数表!C46</f>
        <v>9.5571095571095555E-2</v>
      </c>
      <c r="G43" s="77">
        <f>E43*F43</f>
        <v>1.7483850093042864E-2</v>
      </c>
      <c r="H43" s="77">
        <v>2.3577142571553914E-2</v>
      </c>
      <c r="I43" s="77">
        <f>C43+H43</f>
        <v>2.3577142571553914E-2</v>
      </c>
      <c r="J43" s="76">
        <f>分析係数表!G46</f>
        <v>9.74025974025974E-3</v>
      </c>
      <c r="K43" s="78">
        <f>I43*J43</f>
        <v>2.296474925800706E-4</v>
      </c>
      <c r="L43" s="79"/>
      <c r="M43" s="80"/>
      <c r="N43" s="81">
        <f>分析係数表!H46</f>
        <v>2.2385341663631524E-2</v>
      </c>
      <c r="O43" s="82">
        <f t="shared" si="4"/>
        <v>0.17284222662653656</v>
      </c>
      <c r="P43" s="76">
        <f>分析係数表!C46</f>
        <v>9.5571095571095555E-2</v>
      </c>
      <c r="Q43" s="82">
        <f>O43*P43</f>
        <v>1.6518720959645683E-2</v>
      </c>
      <c r="R43" s="83">
        <v>1.8724993330127816E-2</v>
      </c>
      <c r="S43" s="84">
        <f>I43+R43</f>
        <v>4.2302135901681734E-2</v>
      </c>
      <c r="T43" s="85">
        <f>分析係数表!F46</f>
        <v>0.31493506493506496</v>
      </c>
      <c r="U43" s="86">
        <f t="shared" si="7"/>
        <v>1.332242591708808E-2</v>
      </c>
      <c r="V43" s="87">
        <f>分析係数表!D46</f>
        <v>1.461038961038961E-2</v>
      </c>
      <c r="W43" s="88">
        <f t="shared" si="8"/>
        <v>0</v>
      </c>
      <c r="X43" s="76">
        <f>分析係数表!E46</f>
        <v>3.7337662337662336E-2</v>
      </c>
      <c r="Y43" s="89">
        <f t="shared" si="9"/>
        <v>0</v>
      </c>
    </row>
    <row r="44" spans="1:25" x14ac:dyDescent="0.2">
      <c r="A44" s="192">
        <v>40</v>
      </c>
      <c r="B44" s="14" t="s">
        <v>151</v>
      </c>
      <c r="C44" s="197">
        <f>SUM(C5:C43)</f>
        <v>100</v>
      </c>
      <c r="D44" s="92">
        <f>投入係数表!J44</f>
        <v>0.68351246284015554</v>
      </c>
      <c r="E44" s="91">
        <f>SUM(E5:E43)</f>
        <v>68.351246284015545</v>
      </c>
      <c r="F44" s="92">
        <f>分析係数表!C47</f>
        <v>0.47742146938417629</v>
      </c>
      <c r="G44" s="91">
        <f>SUM(G5:G43)</f>
        <v>8.2002603149538942</v>
      </c>
      <c r="H44" s="91">
        <f>SUM(H5:H43)</f>
        <v>9.4058433066418132</v>
      </c>
      <c r="I44" s="91">
        <f>SUM(I5:I43)</f>
        <v>109.40584330664181</v>
      </c>
      <c r="J44" s="92">
        <f>分析係数表!G47</f>
        <v>0.27235298925258467</v>
      </c>
      <c r="K44" s="93">
        <f>SUM(K5:K43)</f>
        <v>12.308007741440154</v>
      </c>
      <c r="L44" s="94">
        <f>最終需要_まとめ!$L$33</f>
        <v>0.62733333333333341</v>
      </c>
      <c r="M44" s="91">
        <f>K44*L44</f>
        <v>7.7212235231301243</v>
      </c>
      <c r="N44" s="95">
        <f>分析係数表!H47</f>
        <v>1</v>
      </c>
      <c r="O44" s="91">
        <f>SUM(O5:O43)</f>
        <v>7.7212235231301234</v>
      </c>
      <c r="P44" s="92">
        <f>分析係数表!C47</f>
        <v>0.47742146938417629</v>
      </c>
      <c r="Q44" s="96">
        <f>SUM(Q5:Q43)</f>
        <v>3.6405664424927604</v>
      </c>
      <c r="R44" s="91">
        <f>SUM(R5:R43)</f>
        <v>4.1784333965928537</v>
      </c>
      <c r="S44" s="97">
        <f>SUM(S5:S43)</f>
        <v>113.58427670323468</v>
      </c>
      <c r="T44" s="98">
        <f>分析係数表!F47</f>
        <v>0.52570900249274655</v>
      </c>
      <c r="U44" s="99">
        <f>SUM(U5:U43)</f>
        <v>38.246794735618145</v>
      </c>
      <c r="V44" s="100">
        <f>分析係数表!D47</f>
        <v>0.1239937068366638</v>
      </c>
      <c r="W44" s="101">
        <f>SUM(W5:W43)</f>
        <v>6</v>
      </c>
      <c r="X44" s="92">
        <f>分析係数表!E47</f>
        <v>9.5199419721302761E-2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303</v>
      </c>
      <c r="S2" s="3" t="s">
        <v>153</v>
      </c>
      <c r="U2" s="64" t="s">
        <v>210</v>
      </c>
      <c r="W2" s="3" t="s">
        <v>130</v>
      </c>
      <c r="Y2" s="3" t="s">
        <v>154</v>
      </c>
    </row>
    <row r="3" spans="1:25" ht="44" x14ac:dyDescent="0.2">
      <c r="B3" s="65"/>
      <c r="C3" s="66" t="s">
        <v>228</v>
      </c>
      <c r="D3" s="66" t="s">
        <v>244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0.95102319236016375</v>
      </c>
      <c r="G5" s="110">
        <f t="shared" ref="G5:G38" si="1">E5*F5</f>
        <v>0</v>
      </c>
      <c r="H5" s="110">
        <f t="array" ref="H5:H43">MMULT(逆行列係数!C5:AO43,'9'!G5:G43)</f>
        <v>1.8962554645952185E-4</v>
      </c>
      <c r="I5" s="110">
        <f t="shared" ref="I5:I38" si="2">C5+H5</f>
        <v>1.8962554645952185E-4</v>
      </c>
      <c r="J5" s="107">
        <f>分析係数表!G8</f>
        <v>0.119707121641224</v>
      </c>
      <c r="K5" s="111">
        <f t="shared" ref="K5:K38" si="3">I5*J5</f>
        <v>2.2699528356313556E-5</v>
      </c>
      <c r="L5" s="79" t="s">
        <v>183</v>
      </c>
      <c r="M5" s="80" t="s">
        <v>183</v>
      </c>
      <c r="N5" s="81">
        <f>分析係数表!H8</f>
        <v>1.1795029837783319E-2</v>
      </c>
      <c r="O5" s="82">
        <f t="shared" ref="O5:O43" si="4">$M$44*N5</f>
        <v>3.0518679895790834E-2</v>
      </c>
      <c r="P5" s="76">
        <f>分析係数表!C8</f>
        <v>0.95102319236016375</v>
      </c>
      <c r="Q5" s="82">
        <f t="shared" ref="Q5:Q38" si="5">O5*P5</f>
        <v>2.9023972381112949E-2</v>
      </c>
      <c r="R5" s="83">
        <f t="array" ref="R5:R43">MMULT(逆行列係数!C5:AO43,'9'!Q5:Q43)</f>
        <v>4.0592720961483579E-2</v>
      </c>
      <c r="S5" s="84">
        <f t="shared" ref="S5:S38" si="6">I5+R5</f>
        <v>4.0782346507943101E-2</v>
      </c>
      <c r="T5" s="85">
        <f>分析係数表!F8</f>
        <v>0.45161290322580644</v>
      </c>
      <c r="U5" s="86">
        <f t="shared" ref="U5:U43" si="7">S5*T5</f>
        <v>1.8417833906813012E-2</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107">
        <f>投入係数表!K6</f>
        <v>0</v>
      </c>
      <c r="E6" s="110">
        <f t="shared" si="0"/>
        <v>0</v>
      </c>
      <c r="F6" s="76">
        <f>分析係数表!C9</f>
        <v>1</v>
      </c>
      <c r="G6" s="110">
        <f t="shared" si="1"/>
        <v>0</v>
      </c>
      <c r="H6" s="110">
        <v>1.4138296738528604E-4</v>
      </c>
      <c r="I6" s="110">
        <f t="shared" si="2"/>
        <v>1.4138296738528604E-4</v>
      </c>
      <c r="J6" s="107">
        <f>分析係数表!G9</f>
        <v>0.24911032028469751</v>
      </c>
      <c r="K6" s="111">
        <f t="shared" si="3"/>
        <v>3.5219956288149548E-5</v>
      </c>
      <c r="L6" s="79"/>
      <c r="M6" s="80"/>
      <c r="N6" s="81">
        <f>分析係数表!H9</f>
        <v>6.1636735494354639E-4</v>
      </c>
      <c r="O6" s="82">
        <f t="shared" si="4"/>
        <v>1.5948003746018965E-3</v>
      </c>
      <c r="P6" s="76">
        <f>分析係数表!C9</f>
        <v>1</v>
      </c>
      <c r="Q6" s="82">
        <f t="shared" si="5"/>
        <v>1.5948003746018965E-3</v>
      </c>
      <c r="R6" s="83">
        <v>2.2446756341612663E-3</v>
      </c>
      <c r="S6" s="84">
        <f t="shared" si="6"/>
        <v>2.3860586015465521E-3</v>
      </c>
      <c r="T6" s="85">
        <f>分析係数表!F9</f>
        <v>0.6773428232502966</v>
      </c>
      <c r="U6" s="86">
        <f t="shared" si="7"/>
        <v>1.6161796696121961E-3</v>
      </c>
      <c r="V6" s="87">
        <f>分析係数表!D9</f>
        <v>0.14590747330960854</v>
      </c>
      <c r="W6" s="167">
        <f t="shared" si="8"/>
        <v>0</v>
      </c>
      <c r="X6" s="76">
        <f>分析係数表!E9</f>
        <v>0.10201660735468565</v>
      </c>
      <c r="Y6" s="166">
        <f t="shared" si="9"/>
        <v>0</v>
      </c>
    </row>
    <row r="7" spans="1:25" x14ac:dyDescent="0.2">
      <c r="A7" s="6" t="s">
        <v>221</v>
      </c>
      <c r="B7" s="5" t="s">
        <v>267</v>
      </c>
      <c r="C7" s="90"/>
      <c r="D7" s="107">
        <f>投入係数表!K7</f>
        <v>0</v>
      </c>
      <c r="E7" s="110">
        <f t="shared" si="0"/>
        <v>0</v>
      </c>
      <c r="F7" s="76">
        <f>分析係数表!C10</f>
        <v>1</v>
      </c>
      <c r="G7" s="110">
        <f t="shared" si="1"/>
        <v>0</v>
      </c>
      <c r="H7" s="110">
        <v>1.3685124944414605E-5</v>
      </c>
      <c r="I7" s="110">
        <f t="shared" si="2"/>
        <v>1.3685124944414605E-5</v>
      </c>
      <c r="J7" s="107">
        <f>分析係数表!G10</f>
        <v>0.17950310559006211</v>
      </c>
      <c r="K7" s="111">
        <f t="shared" si="3"/>
        <v>2.4565224279104476E-6</v>
      </c>
      <c r="L7" s="79"/>
      <c r="M7" s="80"/>
      <c r="N7" s="81">
        <f>分析係数表!H10</f>
        <v>1.1935113327543217E-3</v>
      </c>
      <c r="O7" s="82">
        <f t="shared" si="4"/>
        <v>3.0881134526382177E-3</v>
      </c>
      <c r="P7" s="76">
        <f>分析係数表!C10</f>
        <v>1</v>
      </c>
      <c r="Q7" s="82">
        <f t="shared" si="5"/>
        <v>3.0881134526382177E-3</v>
      </c>
      <c r="R7" s="83">
        <v>4.6288950274295266E-3</v>
      </c>
      <c r="S7" s="84">
        <f t="shared" si="6"/>
        <v>4.642580152373941E-3</v>
      </c>
      <c r="T7" s="85">
        <f>分析係数表!F10</f>
        <v>0.51863354037267084</v>
      </c>
      <c r="U7" s="86">
        <f t="shared" si="7"/>
        <v>2.4077977808895906E-3</v>
      </c>
      <c r="V7" s="87">
        <f>分析係数表!D10</f>
        <v>0.10062111801242236</v>
      </c>
      <c r="W7" s="167">
        <f t="shared" si="8"/>
        <v>0</v>
      </c>
      <c r="X7" s="76">
        <f>分析係数表!E10</f>
        <v>6.273291925465839E-2</v>
      </c>
      <c r="Y7" s="166">
        <f t="shared" si="9"/>
        <v>0</v>
      </c>
    </row>
    <row r="8" spans="1:25" x14ac:dyDescent="0.2">
      <c r="A8" s="6" t="s">
        <v>222</v>
      </c>
      <c r="B8" s="5" t="s">
        <v>27</v>
      </c>
      <c r="C8" s="90"/>
      <c r="D8" s="107">
        <f>投入係数表!K8</f>
        <v>0.58510638297872342</v>
      </c>
      <c r="E8" s="110">
        <f t="shared" si="0"/>
        <v>58.51063829787234</v>
      </c>
      <c r="F8" s="76">
        <f>分析係数表!C11</f>
        <v>5.7355893318034035E-4</v>
      </c>
      <c r="G8" s="110">
        <f t="shared" si="1"/>
        <v>3.3559299281828422E-2</v>
      </c>
      <c r="H8" s="110">
        <v>3.3664146337944116E-2</v>
      </c>
      <c r="I8" s="110">
        <f t="shared" si="2"/>
        <v>3.3664146337944116E-2</v>
      </c>
      <c r="J8" s="107">
        <f>分析係数表!G11</f>
        <v>0.5</v>
      </c>
      <c r="K8" s="111">
        <f t="shared" si="3"/>
        <v>1.6832073168972058E-2</v>
      </c>
      <c r="L8" s="79"/>
      <c r="M8" s="80"/>
      <c r="N8" s="81">
        <f>分析係数表!H11</f>
        <v>-2.2413358361583505E-5</v>
      </c>
      <c r="O8" s="82">
        <f t="shared" si="4"/>
        <v>-5.7992740894614414E-5</v>
      </c>
      <c r="P8" s="76">
        <f>分析係数表!C11</f>
        <v>5.7355893318034035E-4</v>
      </c>
      <c r="Q8" s="82">
        <f t="shared" si="5"/>
        <v>-3.3262254599718939E-8</v>
      </c>
      <c r="R8" s="83">
        <v>5.7960276469962172E-6</v>
      </c>
      <c r="S8" s="84">
        <f t="shared" si="6"/>
        <v>3.3669942365591114E-2</v>
      </c>
      <c r="T8" s="85">
        <f>分析係数表!F11</f>
        <v>0.7</v>
      </c>
      <c r="U8" s="86">
        <f t="shared" si="7"/>
        <v>2.3568959655913779E-2</v>
      </c>
      <c r="V8" s="87">
        <f>分析係数表!D11</f>
        <v>1.2</v>
      </c>
      <c r="W8" s="167">
        <f t="shared" si="8"/>
        <v>0</v>
      </c>
      <c r="X8" s="76">
        <f>分析係数表!E11</f>
        <v>0</v>
      </c>
      <c r="Y8" s="166">
        <f t="shared" si="9"/>
        <v>0</v>
      </c>
    </row>
    <row r="9" spans="1:25" x14ac:dyDescent="0.2">
      <c r="A9" s="6" t="s">
        <v>223</v>
      </c>
      <c r="B9" s="5" t="s">
        <v>191</v>
      </c>
      <c r="C9" s="90"/>
      <c r="D9" s="107">
        <f>投入係数表!K9</f>
        <v>0</v>
      </c>
      <c r="E9" s="110">
        <f t="shared" si="0"/>
        <v>0</v>
      </c>
      <c r="F9" s="76">
        <f>分析係数表!C12</f>
        <v>4.8423187189707062E-2</v>
      </c>
      <c r="G9" s="110">
        <f t="shared" si="1"/>
        <v>0</v>
      </c>
      <c r="H9" s="110">
        <v>2.7074398756820029E-5</v>
      </c>
      <c r="I9" s="110">
        <f t="shared" si="2"/>
        <v>2.7074398756820029E-5</v>
      </c>
      <c r="J9" s="107">
        <f>分析係数表!G12</f>
        <v>0.1441768393269548</v>
      </c>
      <c r="K9" s="111">
        <f t="shared" si="3"/>
        <v>3.9035012394359458E-6</v>
      </c>
      <c r="L9" s="79"/>
      <c r="M9" s="80"/>
      <c r="N9" s="81">
        <f>分析係数表!H12</f>
        <v>9.2936990446306003E-2</v>
      </c>
      <c r="O9" s="82">
        <f t="shared" si="4"/>
        <v>0.24046690011951868</v>
      </c>
      <c r="P9" s="76">
        <f>分析係数表!C12</f>
        <v>4.8423187189707062E-2</v>
      </c>
      <c r="Q9" s="82">
        <f t="shared" si="5"/>
        <v>1.1644173717416044E-2</v>
      </c>
      <c r="R9" s="83">
        <v>1.3268578067563782E-2</v>
      </c>
      <c r="S9" s="84">
        <f t="shared" si="6"/>
        <v>1.3295652466320602E-2</v>
      </c>
      <c r="T9" s="85">
        <f>分析係数表!F12</f>
        <v>0.28846365335972729</v>
      </c>
      <c r="U9" s="86">
        <f t="shared" si="7"/>
        <v>3.8353124842361091E-3</v>
      </c>
      <c r="V9" s="87">
        <f>分析係数表!D12</f>
        <v>0.1115143516991092</v>
      </c>
      <c r="W9" s="167">
        <f t="shared" si="8"/>
        <v>0</v>
      </c>
      <c r="X9" s="76">
        <f>分析係数表!E12</f>
        <v>0.10909490817112064</v>
      </c>
      <c r="Y9" s="166">
        <f t="shared" si="9"/>
        <v>0</v>
      </c>
    </row>
    <row r="10" spans="1:25" x14ac:dyDescent="0.2">
      <c r="A10" s="6" t="s">
        <v>224</v>
      </c>
      <c r="B10" s="5" t="s">
        <v>28</v>
      </c>
      <c r="C10" s="90"/>
      <c r="D10" s="107">
        <f>投入係数表!K10</f>
        <v>0</v>
      </c>
      <c r="E10" s="110">
        <f t="shared" si="0"/>
        <v>0</v>
      </c>
      <c r="F10" s="76">
        <f>分析係数表!C13</f>
        <v>0</v>
      </c>
      <c r="G10" s="110">
        <f t="shared" si="1"/>
        <v>0</v>
      </c>
      <c r="H10" s="110">
        <v>0</v>
      </c>
      <c r="I10" s="110">
        <f t="shared" si="2"/>
        <v>0</v>
      </c>
      <c r="J10" s="107">
        <f>分析係数表!G13</f>
        <v>0.24353876739562624</v>
      </c>
      <c r="K10" s="111">
        <f t="shared" si="3"/>
        <v>0</v>
      </c>
      <c r="L10" s="79"/>
      <c r="M10" s="80"/>
      <c r="N10" s="81">
        <f>分析係数表!H13</f>
        <v>1.4282912615919088E-2</v>
      </c>
      <c r="O10" s="82">
        <f t="shared" si="4"/>
        <v>3.6955874135093034E-2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107">
        <f>投入係数表!K11</f>
        <v>0</v>
      </c>
      <c r="E11" s="110">
        <f t="shared" si="0"/>
        <v>0</v>
      </c>
      <c r="F11" s="76">
        <f>分析係数表!C14</f>
        <v>0.13711248892825512</v>
      </c>
      <c r="G11" s="110">
        <f t="shared" si="1"/>
        <v>0</v>
      </c>
      <c r="H11" s="110">
        <v>1.7880689842024624E-3</v>
      </c>
      <c r="I11" s="110">
        <f t="shared" si="2"/>
        <v>1.7880689842024624E-3</v>
      </c>
      <c r="J11" s="107">
        <f>分析係数表!G14</f>
        <v>0.16281628162816281</v>
      </c>
      <c r="K11" s="111">
        <f t="shared" si="3"/>
        <v>2.9112674330249112E-4</v>
      </c>
      <c r="L11" s="79"/>
      <c r="M11" s="80"/>
      <c r="N11" s="81">
        <f>分析係数表!H14</f>
        <v>1.1654946348023422E-3</v>
      </c>
      <c r="O11" s="82">
        <f t="shared" si="4"/>
        <v>3.0156225265199495E-3</v>
      </c>
      <c r="P11" s="76">
        <f>分析係数表!C14</f>
        <v>0.13711248892825512</v>
      </c>
      <c r="Q11" s="82">
        <f t="shared" si="5"/>
        <v>4.134795102792633E-4</v>
      </c>
      <c r="R11" s="83">
        <v>1.6942556332587601E-3</v>
      </c>
      <c r="S11" s="84">
        <f t="shared" si="6"/>
        <v>3.4823246174612225E-3</v>
      </c>
      <c r="T11" s="85">
        <f>分析係数表!F14</f>
        <v>0.337000366703337</v>
      </c>
      <c r="U11" s="86">
        <f t="shared" si="7"/>
        <v>1.1735446730644897E-3</v>
      </c>
      <c r="V11" s="87">
        <f>分析係数表!D14</f>
        <v>0.17491749174917492</v>
      </c>
      <c r="W11" s="167">
        <f t="shared" si="8"/>
        <v>0</v>
      </c>
      <c r="X11" s="76">
        <f>分析係数表!E14</f>
        <v>0.13458012467913458</v>
      </c>
      <c r="Y11" s="166">
        <f t="shared" si="9"/>
        <v>0</v>
      </c>
    </row>
    <row r="12" spans="1:25" x14ac:dyDescent="0.2">
      <c r="A12" s="6" t="s">
        <v>226</v>
      </c>
      <c r="B12" s="5" t="s">
        <v>29</v>
      </c>
      <c r="C12" s="90"/>
      <c r="D12" s="107">
        <f>投入係数表!K12</f>
        <v>5.3191489361702126E-3</v>
      </c>
      <c r="E12" s="110">
        <f t="shared" si="0"/>
        <v>0.53191489361702127</v>
      </c>
      <c r="F12" s="76">
        <f>分析係数表!C15</f>
        <v>0</v>
      </c>
      <c r="G12" s="110">
        <f t="shared" si="1"/>
        <v>0</v>
      </c>
      <c r="H12" s="110">
        <v>0</v>
      </c>
      <c r="I12" s="110">
        <f t="shared" si="2"/>
        <v>0</v>
      </c>
      <c r="J12" s="107">
        <f>分析係数表!G15</f>
        <v>9.5586553853190023E-2</v>
      </c>
      <c r="K12" s="111">
        <f t="shared" si="3"/>
        <v>0</v>
      </c>
      <c r="L12" s="79"/>
      <c r="M12" s="80"/>
      <c r="N12" s="81">
        <f>分析係数表!H15</f>
        <v>8.5619028941248988E-3</v>
      </c>
      <c r="O12" s="82">
        <f t="shared" si="4"/>
        <v>2.2153227021742706E-2</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75">
        <f>最終需要_まとめ!C14</f>
        <v>100</v>
      </c>
      <c r="D13" s="107">
        <f>投入係数表!K13</f>
        <v>5.8510638297872342E-2</v>
      </c>
      <c r="E13" s="110">
        <f t="shared" si="0"/>
        <v>5.8510638297872344</v>
      </c>
      <c r="F13" s="76">
        <f>分析係数表!C16</f>
        <v>1.385979049153907E-2</v>
      </c>
      <c r="G13" s="110">
        <f t="shared" si="1"/>
        <v>8.1094518833473281E-2</v>
      </c>
      <c r="H13" s="110">
        <v>8.1739205315920341E-2</v>
      </c>
      <c r="I13" s="110">
        <f t="shared" si="2"/>
        <v>100.08173920531593</v>
      </c>
      <c r="J13" s="107">
        <f>分析係数表!G16</f>
        <v>3.1914893617021274E-2</v>
      </c>
      <c r="K13" s="111">
        <f t="shared" si="3"/>
        <v>3.1940980597441251</v>
      </c>
      <c r="L13" s="79"/>
      <c r="M13" s="80"/>
      <c r="N13" s="81">
        <f>分析係数表!H16</f>
        <v>1.6877258846272378E-2</v>
      </c>
      <c r="O13" s="82">
        <f t="shared" si="4"/>
        <v>4.3668533893644654E-2</v>
      </c>
      <c r="P13" s="76">
        <f>分析係数表!C16</f>
        <v>1.385979049153907E-2</v>
      </c>
      <c r="Q13" s="82">
        <f t="shared" si="5"/>
        <v>6.0523673083858777E-4</v>
      </c>
      <c r="R13" s="83">
        <v>6.8598495140757582E-4</v>
      </c>
      <c r="S13" s="84">
        <f t="shared" si="6"/>
        <v>100.08242519026733</v>
      </c>
      <c r="T13" s="85">
        <f>分析係数表!F16</f>
        <v>0.28191489361702127</v>
      </c>
      <c r="U13" s="86">
        <f t="shared" si="7"/>
        <v>28.214726250447704</v>
      </c>
      <c r="V13" s="87">
        <f>分析係数表!D16</f>
        <v>0</v>
      </c>
      <c r="W13" s="167">
        <f t="shared" si="8"/>
        <v>0</v>
      </c>
      <c r="X13" s="76">
        <f>分析係数表!E16</f>
        <v>0</v>
      </c>
      <c r="Y13" s="166">
        <f t="shared" si="9"/>
        <v>0</v>
      </c>
    </row>
    <row r="14" spans="1:25" x14ac:dyDescent="0.2">
      <c r="A14" s="6" t="s">
        <v>2</v>
      </c>
      <c r="B14" s="5" t="s">
        <v>365</v>
      </c>
      <c r="C14" s="90"/>
      <c r="D14" s="107">
        <f>投入係数表!K14</f>
        <v>0</v>
      </c>
      <c r="E14" s="110">
        <f t="shared" si="0"/>
        <v>0</v>
      </c>
      <c r="F14" s="76">
        <f>分析係数表!C17</f>
        <v>0.32300986464785497</v>
      </c>
      <c r="G14" s="110">
        <f t="shared" si="1"/>
        <v>0</v>
      </c>
      <c r="H14" s="110">
        <v>5.0974648887194465E-3</v>
      </c>
      <c r="I14" s="110">
        <f t="shared" si="2"/>
        <v>5.0974648887194465E-3</v>
      </c>
      <c r="J14" s="107">
        <f>分析係数表!G17</f>
        <v>0.21187484602118747</v>
      </c>
      <c r="K14" s="111">
        <f t="shared" si="3"/>
        <v>1.0800245883958422E-3</v>
      </c>
      <c r="L14" s="79"/>
      <c r="M14" s="80"/>
      <c r="N14" s="81">
        <f>分析係数表!H17</f>
        <v>2.8857198890538762E-3</v>
      </c>
      <c r="O14" s="82">
        <f t="shared" si="4"/>
        <v>7.4665653901816063E-3</v>
      </c>
      <c r="P14" s="76">
        <f>分析係数表!C17</f>
        <v>0.32300986464785497</v>
      </c>
      <c r="Q14" s="82">
        <f t="shared" si="5"/>
        <v>2.4117742760669191E-3</v>
      </c>
      <c r="R14" s="83">
        <v>5.1001064364249961E-3</v>
      </c>
      <c r="S14" s="84">
        <f t="shared" si="6"/>
        <v>1.0197571325144442E-2</v>
      </c>
      <c r="T14" s="85">
        <f>分析係数表!F17</f>
        <v>0.32156935205715692</v>
      </c>
      <c r="U14" s="86">
        <f t="shared" si="7"/>
        <v>3.2792264035833413E-3</v>
      </c>
      <c r="V14" s="87">
        <f>分析係数表!D17</f>
        <v>5.6541019955654102E-2</v>
      </c>
      <c r="W14" s="167">
        <f t="shared" si="8"/>
        <v>0</v>
      </c>
      <c r="X14" s="76">
        <f>分析係数表!E17</f>
        <v>5.444690810544469E-2</v>
      </c>
      <c r="Y14" s="166">
        <f t="shared" si="9"/>
        <v>0</v>
      </c>
    </row>
    <row r="15" spans="1:25" x14ac:dyDescent="0.2">
      <c r="A15" s="6" t="s">
        <v>3</v>
      </c>
      <c r="B15" s="5" t="s">
        <v>31</v>
      </c>
      <c r="C15" s="90"/>
      <c r="D15" s="107">
        <f>投入係数表!K15</f>
        <v>0</v>
      </c>
      <c r="E15" s="110">
        <f t="shared" si="0"/>
        <v>0</v>
      </c>
      <c r="F15" s="76">
        <f>分析係数表!C18</f>
        <v>9.2469018112488088E-2</v>
      </c>
      <c r="G15" s="110">
        <f t="shared" si="1"/>
        <v>0</v>
      </c>
      <c r="H15" s="110">
        <v>1.9110146833147218E-4</v>
      </c>
      <c r="I15" s="110">
        <f t="shared" si="2"/>
        <v>1.9110146833147218E-4</v>
      </c>
      <c r="J15" s="107">
        <f>分析係数表!G18</f>
        <v>0.21541950113378686</v>
      </c>
      <c r="K15" s="111">
        <f t="shared" si="3"/>
        <v>4.1166982973899907E-5</v>
      </c>
      <c r="L15" s="79"/>
      <c r="M15" s="80"/>
      <c r="N15" s="81">
        <f>分析係数表!H18</f>
        <v>4.5387050682206597E-4</v>
      </c>
      <c r="O15" s="82">
        <f t="shared" si="4"/>
        <v>1.1743530031159419E-3</v>
      </c>
      <c r="P15" s="76">
        <f>分析係数表!C18</f>
        <v>9.2469018112488088E-2</v>
      </c>
      <c r="Q15" s="82">
        <f t="shared" si="5"/>
        <v>1.0859126911558281E-4</v>
      </c>
      <c r="R15" s="83">
        <v>2.4618966927977121E-4</v>
      </c>
      <c r="S15" s="84">
        <f t="shared" si="6"/>
        <v>4.3729113761124339E-4</v>
      </c>
      <c r="T15" s="85">
        <f>分析係数表!F18</f>
        <v>0.45918367346938777</v>
      </c>
      <c r="U15" s="86">
        <f t="shared" si="7"/>
        <v>2.0079695094393831E-4</v>
      </c>
      <c r="V15" s="87">
        <f>分析係数表!D18</f>
        <v>0.12244897959183673</v>
      </c>
      <c r="W15" s="167">
        <f t="shared" si="8"/>
        <v>0</v>
      </c>
      <c r="X15" s="76">
        <f>分析係数表!E18</f>
        <v>0.11734693877551021</v>
      </c>
      <c r="Y15" s="166">
        <f t="shared" si="9"/>
        <v>0</v>
      </c>
    </row>
    <row r="16" spans="1:25" x14ac:dyDescent="0.2">
      <c r="A16" s="6" t="s">
        <v>4</v>
      </c>
      <c r="B16" s="5" t="s">
        <v>32</v>
      </c>
      <c r="C16" s="90"/>
      <c r="D16" s="107">
        <f>投入係数表!K16</f>
        <v>0</v>
      </c>
      <c r="E16" s="110">
        <f t="shared" si="0"/>
        <v>0</v>
      </c>
      <c r="F16" s="76">
        <f>分析係数表!C19</f>
        <v>3.1628366691376364E-2</v>
      </c>
      <c r="G16" s="110">
        <f t="shared" si="1"/>
        <v>0</v>
      </c>
      <c r="H16" s="110">
        <v>4.1631333138583873E-5</v>
      </c>
      <c r="I16" s="110">
        <f t="shared" si="2"/>
        <v>4.1631333138583873E-5</v>
      </c>
      <c r="J16" s="107">
        <f>分析係数表!G19</f>
        <v>5.8098591549295774E-2</v>
      </c>
      <c r="K16" s="111">
        <f t="shared" si="3"/>
        <v>2.418721819671246E-6</v>
      </c>
      <c r="L16" s="79"/>
      <c r="M16" s="80"/>
      <c r="N16" s="81">
        <f>分析係数表!H19</f>
        <v>-1.1767013139831339E-4</v>
      </c>
      <c r="O16" s="82">
        <f t="shared" si="4"/>
        <v>-3.0446188969672565E-4</v>
      </c>
      <c r="P16" s="76">
        <f>分析係数表!C19</f>
        <v>3.1628366691376364E-2</v>
      </c>
      <c r="Q16" s="82">
        <f t="shared" si="5"/>
        <v>-9.6296322908774221E-6</v>
      </c>
      <c r="R16" s="83">
        <v>2.4641163683702453E-5</v>
      </c>
      <c r="S16" s="84">
        <f t="shared" si="6"/>
        <v>6.6272496822286333E-5</v>
      </c>
      <c r="T16" s="85">
        <f>分析係数表!F19</f>
        <v>0.23943661971830985</v>
      </c>
      <c r="U16" s="86">
        <f t="shared" si="7"/>
        <v>1.586806261942067E-5</v>
      </c>
      <c r="V16" s="87">
        <f>分析係数表!D19</f>
        <v>5.9859154929577461E-2</v>
      </c>
      <c r="W16" s="167">
        <f t="shared" si="8"/>
        <v>0</v>
      </c>
      <c r="X16" s="76">
        <f>分析係数表!E19</f>
        <v>4.5774647887323945E-2</v>
      </c>
      <c r="Y16" s="166">
        <f t="shared" si="9"/>
        <v>0</v>
      </c>
    </row>
    <row r="17" spans="1:25" x14ac:dyDescent="0.2">
      <c r="A17" s="6" t="s">
        <v>5</v>
      </c>
      <c r="B17" s="5" t="s">
        <v>33</v>
      </c>
      <c r="C17" s="90"/>
      <c r="D17" s="107">
        <f>投入係数表!K17</f>
        <v>0</v>
      </c>
      <c r="E17" s="110">
        <f t="shared" si="0"/>
        <v>0</v>
      </c>
      <c r="F17" s="76">
        <f>分析係数表!C20</f>
        <v>9.0136054421768752E-2</v>
      </c>
      <c r="G17" s="110">
        <f t="shared" si="1"/>
        <v>0</v>
      </c>
      <c r="H17" s="110">
        <v>8.5425991713588816E-5</v>
      </c>
      <c r="I17" s="110">
        <f t="shared" si="2"/>
        <v>8.5425991713588816E-5</v>
      </c>
      <c r="J17" s="107">
        <f>分析係数表!G20</f>
        <v>0.10038610038610038</v>
      </c>
      <c r="K17" s="111">
        <f t="shared" si="3"/>
        <v>8.5755821797425061E-6</v>
      </c>
      <c r="L17" s="79"/>
      <c r="M17" s="80"/>
      <c r="N17" s="81">
        <f>分析係数表!H20</f>
        <v>5.6033395903958764E-4</v>
      </c>
      <c r="O17" s="82">
        <f t="shared" si="4"/>
        <v>1.4498185223653605E-3</v>
      </c>
      <c r="P17" s="76">
        <f>分析係数表!C20</f>
        <v>9.0136054421768752E-2</v>
      </c>
      <c r="Q17" s="82">
        <f t="shared" si="5"/>
        <v>1.306809212336125E-4</v>
      </c>
      <c r="R17" s="83">
        <v>2.5284971412949824E-4</v>
      </c>
      <c r="S17" s="84">
        <f t="shared" si="6"/>
        <v>3.3827570584308707E-4</v>
      </c>
      <c r="T17" s="85">
        <f>分析係数表!F20</f>
        <v>0.22393822393822393</v>
      </c>
      <c r="U17" s="86">
        <f t="shared" si="7"/>
        <v>7.5752860767950002E-5</v>
      </c>
      <c r="V17" s="87">
        <f>分析係数表!D20</f>
        <v>0.27258687258687259</v>
      </c>
      <c r="W17" s="167">
        <f t="shared" si="8"/>
        <v>0</v>
      </c>
      <c r="X17" s="76">
        <f>分析係数表!E20</f>
        <v>0.29498069498069496</v>
      </c>
      <c r="Y17" s="166">
        <f t="shared" si="9"/>
        <v>0</v>
      </c>
    </row>
    <row r="18" spans="1:25" x14ac:dyDescent="0.2">
      <c r="A18" s="6" t="s">
        <v>6</v>
      </c>
      <c r="B18" s="5" t="s">
        <v>34</v>
      </c>
      <c r="C18" s="90"/>
      <c r="D18" s="107">
        <f>投入係数表!K18</f>
        <v>0</v>
      </c>
      <c r="E18" s="110">
        <f t="shared" si="0"/>
        <v>0</v>
      </c>
      <c r="F18" s="76">
        <f>分析係数表!C21</f>
        <v>0.16689993002099368</v>
      </c>
      <c r="G18" s="110">
        <f t="shared" si="1"/>
        <v>0</v>
      </c>
      <c r="H18" s="110">
        <v>9.1877362344306498E-4</v>
      </c>
      <c r="I18" s="110">
        <f t="shared" si="2"/>
        <v>9.1877362344306498E-4</v>
      </c>
      <c r="J18" s="107">
        <f>分析係数表!G21</f>
        <v>0.28496229904680609</v>
      </c>
      <c r="K18" s="111">
        <f t="shared" si="3"/>
        <v>2.618158440399003E-4</v>
      </c>
      <c r="L18" s="79"/>
      <c r="M18" s="80"/>
      <c r="N18" s="81">
        <f>分析係数表!H21</f>
        <v>9.3015437200571539E-4</v>
      </c>
      <c r="O18" s="82">
        <f t="shared" si="4"/>
        <v>2.4066987471264983E-3</v>
      </c>
      <c r="P18" s="76">
        <f>分析係数表!C21</f>
        <v>0.16689993002099368</v>
      </c>
      <c r="Q18" s="82">
        <f t="shared" si="5"/>
        <v>4.0167785247702573E-4</v>
      </c>
      <c r="R18" s="83">
        <v>8.7875667467466397E-4</v>
      </c>
      <c r="S18" s="84">
        <f t="shared" si="6"/>
        <v>1.7975302981177289E-3</v>
      </c>
      <c r="T18" s="85">
        <f>分析係数表!F21</f>
        <v>0.42580736946934128</v>
      </c>
      <c r="U18" s="86">
        <f t="shared" si="7"/>
        <v>7.6540164778295095E-4</v>
      </c>
      <c r="V18" s="87">
        <f>分析係数表!D21</f>
        <v>9.4323516858728126E-2</v>
      </c>
      <c r="W18" s="167">
        <f t="shared" si="8"/>
        <v>0</v>
      </c>
      <c r="X18" s="76">
        <f>分析係数表!E21</f>
        <v>8.3795703514013373E-2</v>
      </c>
      <c r="Y18" s="166">
        <f t="shared" si="9"/>
        <v>0</v>
      </c>
    </row>
    <row r="19" spans="1:25" x14ac:dyDescent="0.2">
      <c r="A19" s="6" t="s">
        <v>7</v>
      </c>
      <c r="B19" s="5" t="s">
        <v>269</v>
      </c>
      <c r="C19" s="90"/>
      <c r="D19" s="107">
        <f>投入係数表!K19</f>
        <v>0</v>
      </c>
      <c r="E19" s="110">
        <f t="shared" si="0"/>
        <v>0</v>
      </c>
      <c r="F19" s="76">
        <f>分析係数表!C22</f>
        <v>5.390334572490707E-2</v>
      </c>
      <c r="G19" s="110">
        <f t="shared" si="1"/>
        <v>0</v>
      </c>
      <c r="H19" s="110">
        <v>3.4280221188139168E-4</v>
      </c>
      <c r="I19" s="110">
        <f t="shared" si="2"/>
        <v>3.4280221188139168E-4</v>
      </c>
      <c r="J19" s="107">
        <f>分析係数表!G22</f>
        <v>0.19475277497477295</v>
      </c>
      <c r="K19" s="111">
        <f t="shared" si="3"/>
        <v>6.6761682031391114E-5</v>
      </c>
      <c r="L19" s="79"/>
      <c r="M19" s="80"/>
      <c r="N19" s="81">
        <f>分析係数表!H22</f>
        <v>4.4826716723167009E-5</v>
      </c>
      <c r="O19" s="82">
        <f t="shared" si="4"/>
        <v>1.1598548178922883E-4</v>
      </c>
      <c r="P19" s="76">
        <f>分析係数表!C22</f>
        <v>5.390334572490707E-2</v>
      </c>
      <c r="Q19" s="82">
        <f t="shared" si="5"/>
        <v>6.2520055239547148E-6</v>
      </c>
      <c r="R19" s="83">
        <v>6.7750182578701798E-5</v>
      </c>
      <c r="S19" s="84">
        <f t="shared" si="6"/>
        <v>4.105523944600935E-4</v>
      </c>
      <c r="T19" s="85">
        <f>分析係数表!F22</f>
        <v>0.41305079044735959</v>
      </c>
      <c r="U19" s="86">
        <f t="shared" si="7"/>
        <v>1.6957899105179779E-4</v>
      </c>
      <c r="V19" s="87">
        <f>分析係数表!D22</f>
        <v>5.2808610830810628E-2</v>
      </c>
      <c r="W19" s="167">
        <f t="shared" si="8"/>
        <v>0</v>
      </c>
      <c r="X19" s="76">
        <f>分析係数表!E22</f>
        <v>5.6844937773292969E-2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0.21585244267198406</v>
      </c>
      <c r="K20" s="111">
        <f t="shared" si="3"/>
        <v>0</v>
      </c>
      <c r="L20" s="79"/>
      <c r="M20" s="80"/>
      <c r="N20" s="81">
        <f>分析係数表!H23</f>
        <v>2.8016697951979378E-5</v>
      </c>
      <c r="O20" s="82">
        <f t="shared" si="4"/>
        <v>7.2490926118268017E-5</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107">
        <f>投入係数表!K21</f>
        <v>0</v>
      </c>
      <c r="E21" s="110">
        <f t="shared" si="0"/>
        <v>0</v>
      </c>
      <c r="F21" s="76">
        <f>分析係数表!C24</f>
        <v>5.4415700267618217E-2</v>
      </c>
      <c r="G21" s="110">
        <f t="shared" si="1"/>
        <v>0</v>
      </c>
      <c r="H21" s="110">
        <v>2.0043761203312593E-4</v>
      </c>
      <c r="I21" s="110">
        <f t="shared" si="2"/>
        <v>2.0043761203312593E-4</v>
      </c>
      <c r="J21" s="107">
        <f>分析係数表!G24</f>
        <v>0.2097560975609756</v>
      </c>
      <c r="K21" s="111">
        <f t="shared" si="3"/>
        <v>4.2043011304509341E-5</v>
      </c>
      <c r="L21" s="79"/>
      <c r="M21" s="80"/>
      <c r="N21" s="81">
        <f>分析係数表!H24</f>
        <v>3.5301039419494021E-4</v>
      </c>
      <c r="O21" s="82">
        <f t="shared" si="4"/>
        <v>9.133856690901771E-4</v>
      </c>
      <c r="P21" s="76">
        <f>分析係数表!C24</f>
        <v>5.4415700267618217E-2</v>
      </c>
      <c r="Q21" s="82">
        <f t="shared" si="5"/>
        <v>4.9702520797948996E-5</v>
      </c>
      <c r="R21" s="83">
        <v>1.6122813266973779E-4</v>
      </c>
      <c r="S21" s="84">
        <f t="shared" si="6"/>
        <v>3.6166574470286372E-4</v>
      </c>
      <c r="T21" s="85">
        <f>分析係数表!F24</f>
        <v>0.39512195121951221</v>
      </c>
      <c r="U21" s="86">
        <f t="shared" si="7"/>
        <v>1.4290207473625349E-4</v>
      </c>
      <c r="V21" s="87">
        <f>分析係数表!D24</f>
        <v>0.89756097560975612</v>
      </c>
      <c r="W21" s="167">
        <f t="shared" si="8"/>
        <v>0</v>
      </c>
      <c r="X21" s="76">
        <f>分析係数表!E24</f>
        <v>0.92682926829268297</v>
      </c>
      <c r="Y21" s="166">
        <f t="shared" si="9"/>
        <v>0</v>
      </c>
    </row>
    <row r="22" spans="1:25" x14ac:dyDescent="0.2">
      <c r="A22" s="6" t="s">
        <v>10</v>
      </c>
      <c r="B22" s="5" t="s">
        <v>272</v>
      </c>
      <c r="C22" s="90"/>
      <c r="D22" s="107">
        <f>投入係数表!K22</f>
        <v>0</v>
      </c>
      <c r="E22" s="110">
        <f t="shared" si="0"/>
        <v>0</v>
      </c>
      <c r="F22" s="76">
        <f>分析係数表!C25</f>
        <v>0.20008027292795505</v>
      </c>
      <c r="G22" s="110">
        <f t="shared" si="1"/>
        <v>0</v>
      </c>
      <c r="H22" s="110">
        <v>2.1342861081624204E-3</v>
      </c>
      <c r="I22" s="110">
        <f t="shared" si="2"/>
        <v>2.1342861081624204E-3</v>
      </c>
      <c r="J22" s="107">
        <f>分析係数表!G25</f>
        <v>0.19693654266958424</v>
      </c>
      <c r="K22" s="111">
        <f t="shared" si="3"/>
        <v>4.2031892720922941E-4</v>
      </c>
      <c r="L22" s="79"/>
      <c r="M22" s="80"/>
      <c r="N22" s="81">
        <f>分析係数表!H25</f>
        <v>5.2111058190681644E-4</v>
      </c>
      <c r="O22" s="82">
        <f t="shared" si="4"/>
        <v>1.348331225799785E-3</v>
      </c>
      <c r="P22" s="76">
        <f>分析係数表!C25</f>
        <v>0.20008027292795505</v>
      </c>
      <c r="Q22" s="82">
        <f t="shared" si="5"/>
        <v>2.6977447965530519E-4</v>
      </c>
      <c r="R22" s="83">
        <v>1.2236901885459392E-3</v>
      </c>
      <c r="S22" s="84">
        <f t="shared" si="6"/>
        <v>3.3579762967083596E-3</v>
      </c>
      <c r="T22" s="85">
        <f>分析係数表!F25</f>
        <v>0.35081275398562051</v>
      </c>
      <c r="U22" s="86">
        <f t="shared" si="7"/>
        <v>1.1780209124666948E-3</v>
      </c>
      <c r="V22" s="87">
        <f>分析係数表!D25</f>
        <v>2.0787746170678335E-2</v>
      </c>
      <c r="W22" s="167">
        <f t="shared" si="8"/>
        <v>0</v>
      </c>
      <c r="X22" s="76">
        <f>分析係数表!E25</f>
        <v>2.031884964051266E-2</v>
      </c>
      <c r="Y22" s="166">
        <f t="shared" si="9"/>
        <v>0</v>
      </c>
    </row>
    <row r="23" spans="1:25" x14ac:dyDescent="0.2">
      <c r="A23" s="6" t="s">
        <v>11</v>
      </c>
      <c r="B23" s="5" t="s">
        <v>35</v>
      </c>
      <c r="C23" s="90"/>
      <c r="D23" s="107">
        <f>投入係数表!K23</f>
        <v>0</v>
      </c>
      <c r="E23" s="110">
        <f t="shared" si="0"/>
        <v>0</v>
      </c>
      <c r="F23" s="76">
        <f>分析係数表!C26</f>
        <v>0.134685598377282</v>
      </c>
      <c r="G23" s="110">
        <f t="shared" si="1"/>
        <v>0</v>
      </c>
      <c r="H23" s="110">
        <v>7.9393654966946258E-4</v>
      </c>
      <c r="I23" s="110">
        <f t="shared" si="2"/>
        <v>7.9393654966946258E-4</v>
      </c>
      <c r="J23" s="107">
        <f>分析係数表!G26</f>
        <v>0.19653333333333334</v>
      </c>
      <c r="K23" s="111">
        <f t="shared" si="3"/>
        <v>1.5603499656170506E-4</v>
      </c>
      <c r="L23" s="79"/>
      <c r="M23" s="80"/>
      <c r="N23" s="81">
        <f>分析係数表!H26</f>
        <v>1.0932115540862354E-2</v>
      </c>
      <c r="O23" s="82">
        <f t="shared" si="4"/>
        <v>2.8285959371348181E-2</v>
      </c>
      <c r="P23" s="76">
        <f>分析係数表!C26</f>
        <v>0.134685598377282</v>
      </c>
      <c r="Q23" s="82">
        <f t="shared" si="5"/>
        <v>3.8097113636055171E-3</v>
      </c>
      <c r="R23" s="83">
        <v>4.0425645745599008E-3</v>
      </c>
      <c r="S23" s="84">
        <f t="shared" si="6"/>
        <v>4.8365011242293629E-3</v>
      </c>
      <c r="T23" s="85">
        <f>分析係数表!F26</f>
        <v>0.3352</v>
      </c>
      <c r="U23" s="86">
        <f t="shared" si="7"/>
        <v>1.6211951768416823E-3</v>
      </c>
      <c r="V23" s="87">
        <f>分析係数表!D26</f>
        <v>6.5333333333333327E-2</v>
      </c>
      <c r="W23" s="167">
        <f t="shared" si="8"/>
        <v>0</v>
      </c>
      <c r="X23" s="76">
        <f>分析係数表!E26</f>
        <v>6.826666666666667E-2</v>
      </c>
      <c r="Y23" s="166">
        <f t="shared" si="9"/>
        <v>0</v>
      </c>
    </row>
    <row r="24" spans="1:25" x14ac:dyDescent="0.2">
      <c r="A24" s="6" t="s">
        <v>12</v>
      </c>
      <c r="B24" s="5" t="s">
        <v>366</v>
      </c>
      <c r="C24" s="90"/>
      <c r="D24" s="107">
        <f>投入係数表!K24</f>
        <v>0</v>
      </c>
      <c r="E24" s="110">
        <f t="shared" si="0"/>
        <v>0</v>
      </c>
      <c r="F24" s="76">
        <f>分析係数表!C27</f>
        <v>0.20855231724796941</v>
      </c>
      <c r="G24" s="110">
        <f t="shared" si="1"/>
        <v>0</v>
      </c>
      <c r="H24" s="110">
        <v>2.8436322438055053E-4</v>
      </c>
      <c r="I24" s="110">
        <f t="shared" si="2"/>
        <v>2.8436322438055053E-4</v>
      </c>
      <c r="J24" s="107">
        <f>分析係数表!G27</f>
        <v>0.17064698219713417</v>
      </c>
      <c r="K24" s="111">
        <f t="shared" si="3"/>
        <v>4.8525726088387474E-5</v>
      </c>
      <c r="L24" s="79"/>
      <c r="M24" s="80"/>
      <c r="N24" s="81">
        <f>分析係数表!H27</f>
        <v>1.1100215728574231E-2</v>
      </c>
      <c r="O24" s="82">
        <f t="shared" si="4"/>
        <v>2.8720904928057789E-2</v>
      </c>
      <c r="P24" s="76">
        <f>分析係数表!C27</f>
        <v>0.20855231724796941</v>
      </c>
      <c r="Q24" s="82">
        <f t="shared" si="5"/>
        <v>5.9898112762050764E-3</v>
      </c>
      <c r="R24" s="83">
        <v>6.0893730653205011E-3</v>
      </c>
      <c r="S24" s="84">
        <f t="shared" si="6"/>
        <v>6.3737362897010518E-3</v>
      </c>
      <c r="T24" s="85">
        <f>分析係数表!F27</f>
        <v>0.32175423360833694</v>
      </c>
      <c r="U24" s="86">
        <f t="shared" si="7"/>
        <v>2.0507766351144071E-3</v>
      </c>
      <c r="V24" s="87">
        <f>分析係数表!D27</f>
        <v>5.2105948762483714E-3</v>
      </c>
      <c r="W24" s="167">
        <f t="shared" si="8"/>
        <v>0</v>
      </c>
      <c r="X24" s="76">
        <f>分析係数表!E27</f>
        <v>3.9079461571862786E-3</v>
      </c>
      <c r="Y24" s="166">
        <f t="shared" si="9"/>
        <v>0</v>
      </c>
    </row>
    <row r="25" spans="1:25" x14ac:dyDescent="0.2">
      <c r="A25" s="6" t="s">
        <v>13</v>
      </c>
      <c r="B25" s="5" t="s">
        <v>192</v>
      </c>
      <c r="C25" s="90"/>
      <c r="D25" s="107">
        <f>投入係数表!K25</f>
        <v>0</v>
      </c>
      <c r="E25" s="110">
        <f t="shared" si="0"/>
        <v>0</v>
      </c>
      <c r="F25" s="76">
        <f>分析係数表!C28</f>
        <v>0.10397098484143963</v>
      </c>
      <c r="G25" s="110">
        <f t="shared" si="1"/>
        <v>0</v>
      </c>
      <c r="H25" s="110">
        <v>5.5076764324401466E-3</v>
      </c>
      <c r="I25" s="110">
        <f t="shared" si="2"/>
        <v>5.5076764324401466E-3</v>
      </c>
      <c r="J25" s="107">
        <f>分析係数表!G28</f>
        <v>0.12478854912166558</v>
      </c>
      <c r="K25" s="111">
        <f t="shared" si="3"/>
        <v>6.8729495103579707E-4</v>
      </c>
      <c r="L25" s="79"/>
      <c r="M25" s="80"/>
      <c r="N25" s="81">
        <f>分析係数表!H28</f>
        <v>2.0592272994704845E-2</v>
      </c>
      <c r="O25" s="82">
        <f t="shared" si="4"/>
        <v>5.3280830696926997E-2</v>
      </c>
      <c r="P25" s="76">
        <f>分析係数表!C28</f>
        <v>0.10397098484143963</v>
      </c>
      <c r="Q25" s="82">
        <f t="shared" si="5"/>
        <v>5.5396604407295076E-3</v>
      </c>
      <c r="R25" s="83">
        <v>6.3881671872882927E-3</v>
      </c>
      <c r="S25" s="84">
        <f t="shared" si="6"/>
        <v>1.1895843619728438E-2</v>
      </c>
      <c r="T25" s="85">
        <f>分析係数表!F28</f>
        <v>0.21353285621340273</v>
      </c>
      <c r="U25" s="86">
        <f t="shared" si="7"/>
        <v>2.5401534651885971E-3</v>
      </c>
      <c r="V25" s="87">
        <f>分析係数表!D28</f>
        <v>3.7345478204294076E-2</v>
      </c>
      <c r="W25" s="167">
        <f t="shared" si="8"/>
        <v>0</v>
      </c>
      <c r="X25" s="76">
        <f>分析係数表!E28</f>
        <v>3.5653871177618736E-2</v>
      </c>
      <c r="Y25" s="166">
        <f t="shared" si="9"/>
        <v>0</v>
      </c>
    </row>
    <row r="26" spans="1:25" x14ac:dyDescent="0.2">
      <c r="A26" s="6" t="s">
        <v>14</v>
      </c>
      <c r="B26" s="5" t="s">
        <v>50</v>
      </c>
      <c r="C26" s="90"/>
      <c r="D26" s="107">
        <f>投入係数表!K26</f>
        <v>0</v>
      </c>
      <c r="E26" s="110">
        <f t="shared" si="0"/>
        <v>0</v>
      </c>
      <c r="F26" s="76">
        <f>分析係数表!C29</f>
        <v>0.1743148003132341</v>
      </c>
      <c r="G26" s="110">
        <f t="shared" si="1"/>
        <v>0</v>
      </c>
      <c r="H26" s="110">
        <v>4.3144549402680454E-3</v>
      </c>
      <c r="I26" s="110">
        <f t="shared" si="2"/>
        <v>4.3144549402680454E-3</v>
      </c>
      <c r="J26" s="107">
        <f>分析係数表!G29</f>
        <v>0.23934053439454236</v>
      </c>
      <c r="K26" s="111">
        <f t="shared" si="3"/>
        <v>1.0326239510249273E-3</v>
      </c>
      <c r="L26" s="79"/>
      <c r="M26" s="80"/>
      <c r="N26" s="81">
        <f>分析係数表!H29</f>
        <v>9.9683411313142636E-3</v>
      </c>
      <c r="O26" s="82">
        <f t="shared" si="4"/>
        <v>2.5792271512879762E-2</v>
      </c>
      <c r="P26" s="76">
        <f>分析係数表!C29</f>
        <v>0.1743148003132341</v>
      </c>
      <c r="Q26" s="82">
        <f t="shared" si="5"/>
        <v>4.4959746583923517E-3</v>
      </c>
      <c r="R26" s="83">
        <v>6.4290904555071799E-3</v>
      </c>
      <c r="S26" s="84">
        <f t="shared" si="6"/>
        <v>1.0743545395775225E-2</v>
      </c>
      <c r="T26" s="85">
        <f>分析係数表!F29</f>
        <v>0.40112076666937385</v>
      </c>
      <c r="U26" s="86">
        <f t="shared" si="7"/>
        <v>4.3094591659005796E-3</v>
      </c>
      <c r="V26" s="87">
        <f>分析係数表!D29</f>
        <v>0.235523430520588</v>
      </c>
      <c r="W26" s="167">
        <f t="shared" si="8"/>
        <v>0</v>
      </c>
      <c r="X26" s="76">
        <f>分析係数表!E29</f>
        <v>0.17006415983107284</v>
      </c>
      <c r="Y26" s="166">
        <f t="shared" si="9"/>
        <v>0</v>
      </c>
    </row>
    <row r="27" spans="1:25" x14ac:dyDescent="0.2">
      <c r="A27" s="6" t="s">
        <v>15</v>
      </c>
      <c r="B27" s="5" t="s">
        <v>36</v>
      </c>
      <c r="C27" s="90"/>
      <c r="D27" s="107">
        <f>投入係数表!K27</f>
        <v>0</v>
      </c>
      <c r="E27" s="110">
        <f t="shared" si="0"/>
        <v>0</v>
      </c>
      <c r="F27" s="76">
        <f>分析係数表!C30</f>
        <v>1</v>
      </c>
      <c r="G27" s="110">
        <f t="shared" si="1"/>
        <v>0</v>
      </c>
      <c r="H27" s="110">
        <v>1.9558455003456664E-2</v>
      </c>
      <c r="I27" s="110">
        <f t="shared" si="2"/>
        <v>1.9558455003456664E-2</v>
      </c>
      <c r="J27" s="107">
        <f>分析係数表!G30</f>
        <v>0.34450555746533745</v>
      </c>
      <c r="K27" s="111">
        <f t="shared" si="3"/>
        <v>6.7379964441265571E-3</v>
      </c>
      <c r="L27" s="79"/>
      <c r="M27" s="80"/>
      <c r="N27" s="81">
        <f>分析係数表!H30</f>
        <v>0</v>
      </c>
      <c r="O27" s="82">
        <f t="shared" si="4"/>
        <v>0</v>
      </c>
      <c r="P27" s="76">
        <f>分析係数表!C30</f>
        <v>1</v>
      </c>
      <c r="Q27" s="82">
        <f t="shared" si="5"/>
        <v>0</v>
      </c>
      <c r="R27" s="83">
        <v>7.5466096378021845E-3</v>
      </c>
      <c r="S27" s="84">
        <f t="shared" si="6"/>
        <v>2.710506464125885E-2</v>
      </c>
      <c r="T27" s="85">
        <f>分析係数表!F30</f>
        <v>0.44067262518620376</v>
      </c>
      <c r="U27" s="86">
        <f t="shared" si="7"/>
        <v>1.1944459991305285E-2</v>
      </c>
      <c r="V27" s="87">
        <f>分析係数表!D30</f>
        <v>0.12002979259768534</v>
      </c>
      <c r="W27" s="167">
        <f t="shared" si="8"/>
        <v>0</v>
      </c>
      <c r="X27" s="76">
        <f>分析係数表!E30</f>
        <v>8.482296321760055E-2</v>
      </c>
      <c r="Y27" s="166">
        <f t="shared" si="9"/>
        <v>0</v>
      </c>
    </row>
    <row r="28" spans="1:25" x14ac:dyDescent="0.2">
      <c r="A28" s="6" t="s">
        <v>16</v>
      </c>
      <c r="B28" s="5" t="s">
        <v>193</v>
      </c>
      <c r="C28" s="90"/>
      <c r="D28" s="107">
        <f>投入係数表!K28</f>
        <v>1.0638297872340425E-2</v>
      </c>
      <c r="E28" s="110">
        <f t="shared" si="0"/>
        <v>1.0638297872340425</v>
      </c>
      <c r="F28" s="76">
        <f>分析係数表!C31</f>
        <v>0.25008451656524677</v>
      </c>
      <c r="G28" s="110">
        <f t="shared" si="1"/>
        <v>0.26604735804813484</v>
      </c>
      <c r="H28" s="110">
        <v>0.28110595931910337</v>
      </c>
      <c r="I28" s="110">
        <f t="shared" si="2"/>
        <v>0.28110595931910337</v>
      </c>
      <c r="J28" s="107">
        <f>分析係数表!G31</f>
        <v>7.0035460992907805E-2</v>
      </c>
      <c r="K28" s="111">
        <f t="shared" si="3"/>
        <v>1.9687385448766994E-2</v>
      </c>
      <c r="L28" s="79"/>
      <c r="M28" s="80"/>
      <c r="N28" s="81">
        <f>分析係数表!H31</f>
        <v>2.3007312358165468E-2</v>
      </c>
      <c r="O28" s="82">
        <f t="shared" si="4"/>
        <v>5.95295485283217E-2</v>
      </c>
      <c r="P28" s="76">
        <f>分析係数表!C31</f>
        <v>0.25008451656524677</v>
      </c>
      <c r="Q28" s="82">
        <f t="shared" si="5"/>
        <v>1.4887418365052731E-2</v>
      </c>
      <c r="R28" s="83">
        <v>2.0100105241353871E-2</v>
      </c>
      <c r="S28" s="84">
        <f t="shared" si="6"/>
        <v>0.30120606456045723</v>
      </c>
      <c r="T28" s="85">
        <f>分析係数表!F31</f>
        <v>0.24143026004728133</v>
      </c>
      <c r="U28" s="86">
        <f t="shared" si="7"/>
        <v>7.2720258494649401E-2</v>
      </c>
      <c r="V28" s="87">
        <f>分析係数表!D31</f>
        <v>9.653270291568164E-3</v>
      </c>
      <c r="W28" s="167">
        <f t="shared" si="8"/>
        <v>0</v>
      </c>
      <c r="X28" s="76">
        <f>分析係数表!E31</f>
        <v>8.2249802994483843E-3</v>
      </c>
      <c r="Y28" s="166">
        <f t="shared" si="9"/>
        <v>0</v>
      </c>
    </row>
    <row r="29" spans="1:25" x14ac:dyDescent="0.2">
      <c r="A29" s="6" t="s">
        <v>17</v>
      </c>
      <c r="B29" s="5" t="s">
        <v>273</v>
      </c>
      <c r="C29" s="90"/>
      <c r="D29" s="107">
        <f>投入係数表!K29</f>
        <v>0</v>
      </c>
      <c r="E29" s="110">
        <f t="shared" si="0"/>
        <v>0</v>
      </c>
      <c r="F29" s="76">
        <f>分析係数表!C32</f>
        <v>0.62913385826771662</v>
      </c>
      <c r="G29" s="110">
        <f t="shared" si="1"/>
        <v>0</v>
      </c>
      <c r="H29" s="110">
        <v>4.5234966678319201E-3</v>
      </c>
      <c r="I29" s="110">
        <f t="shared" si="2"/>
        <v>4.5234966678319201E-3</v>
      </c>
      <c r="J29" s="107">
        <f>分析係数表!G32</f>
        <v>0.14045991298943444</v>
      </c>
      <c r="K29" s="111">
        <f t="shared" si="3"/>
        <v>6.3536994837166808E-4</v>
      </c>
      <c r="L29" s="79"/>
      <c r="M29" s="80"/>
      <c r="N29" s="81">
        <f>分析係数表!H32</f>
        <v>6.5503039811727788E-3</v>
      </c>
      <c r="O29" s="82">
        <f t="shared" si="4"/>
        <v>1.6948378526451063E-2</v>
      </c>
      <c r="P29" s="76">
        <f>分析係数表!C32</f>
        <v>0.62913385826771662</v>
      </c>
      <c r="Q29" s="82">
        <f t="shared" si="5"/>
        <v>1.0662798773727875E-2</v>
      </c>
      <c r="R29" s="83">
        <v>1.394877324359107E-2</v>
      </c>
      <c r="S29" s="84">
        <f t="shared" si="6"/>
        <v>1.8472269911422992E-2</v>
      </c>
      <c r="T29" s="85">
        <f>分析係数表!F32</f>
        <v>0.48353014294592916</v>
      </c>
      <c r="U29" s="86">
        <f t="shared" si="7"/>
        <v>8.9318993108061448E-3</v>
      </c>
      <c r="V29" s="87">
        <f>分析係数表!D32</f>
        <v>2.2374145431945307E-2</v>
      </c>
      <c r="W29" s="167">
        <f t="shared" si="8"/>
        <v>0</v>
      </c>
      <c r="X29" s="76">
        <f>分析係数表!E32</f>
        <v>3.3561218147917959E-2</v>
      </c>
      <c r="Y29" s="166">
        <f t="shared" si="9"/>
        <v>0</v>
      </c>
    </row>
    <row r="30" spans="1:25" x14ac:dyDescent="0.2">
      <c r="A30" s="6" t="s">
        <v>18</v>
      </c>
      <c r="B30" s="5" t="s">
        <v>274</v>
      </c>
      <c r="C30" s="90"/>
      <c r="D30" s="107">
        <f>投入係数表!K30</f>
        <v>0</v>
      </c>
      <c r="E30" s="110">
        <f t="shared" si="0"/>
        <v>0</v>
      </c>
      <c r="F30" s="76">
        <f>分析係数表!C33</f>
        <v>0.63745757482258569</v>
      </c>
      <c r="G30" s="110">
        <f t="shared" si="1"/>
        <v>0</v>
      </c>
      <c r="H30" s="110">
        <v>9.8259892125646953E-3</v>
      </c>
      <c r="I30" s="110">
        <f t="shared" si="2"/>
        <v>9.8259892125646953E-3</v>
      </c>
      <c r="J30" s="107">
        <f>分析係数表!G33</f>
        <v>0.50772946859903378</v>
      </c>
      <c r="K30" s="111">
        <f t="shared" si="3"/>
        <v>4.9889442813553109E-3</v>
      </c>
      <c r="L30" s="79"/>
      <c r="M30" s="80"/>
      <c r="N30" s="81">
        <f>分析係数表!H33</f>
        <v>9.749810887288824E-4</v>
      </c>
      <c r="O30" s="82">
        <f t="shared" si="4"/>
        <v>2.5226842289157269E-3</v>
      </c>
      <c r="P30" s="76">
        <f>分析係数表!C33</f>
        <v>0.63745757482258569</v>
      </c>
      <c r="Q30" s="82">
        <f t="shared" si="5"/>
        <v>1.6081041706078039E-3</v>
      </c>
      <c r="R30" s="83">
        <v>6.4190303910432196E-3</v>
      </c>
      <c r="S30" s="84">
        <f t="shared" si="6"/>
        <v>1.6245019603607913E-2</v>
      </c>
      <c r="T30" s="85">
        <f>分析係数表!F33</f>
        <v>0.6463768115942029</v>
      </c>
      <c r="U30" s="86">
        <f t="shared" si="7"/>
        <v>1.0500403975665405E-2</v>
      </c>
      <c r="V30" s="87">
        <f>分析係数表!D33</f>
        <v>0.10676328502415459</v>
      </c>
      <c r="W30" s="167">
        <f t="shared" si="8"/>
        <v>0</v>
      </c>
      <c r="X30" s="76">
        <f>分析係数表!E33</f>
        <v>8.9371980676328497E-2</v>
      </c>
      <c r="Y30" s="166">
        <f t="shared" si="9"/>
        <v>0</v>
      </c>
    </row>
    <row r="31" spans="1:25" x14ac:dyDescent="0.2">
      <c r="A31" s="6" t="s">
        <v>19</v>
      </c>
      <c r="B31" s="5" t="s">
        <v>275</v>
      </c>
      <c r="C31" s="90"/>
      <c r="D31" s="107">
        <f>投入係数表!K31</f>
        <v>1.0638297872340425E-2</v>
      </c>
      <c r="E31" s="110">
        <f t="shared" si="0"/>
        <v>1.0638297872340425</v>
      </c>
      <c r="F31" s="76">
        <f>分析係数表!C34</f>
        <v>0.37050679800509079</v>
      </c>
      <c r="G31" s="110">
        <f t="shared" si="1"/>
        <v>0.39415616809052212</v>
      </c>
      <c r="H31" s="110">
        <v>0.40950741498679794</v>
      </c>
      <c r="I31" s="110">
        <f t="shared" si="2"/>
        <v>0.40950741498679794</v>
      </c>
      <c r="J31" s="107">
        <f>分析係数表!G34</f>
        <v>0.42483593457785029</v>
      </c>
      <c r="K31" s="111">
        <f t="shared" si="3"/>
        <v>0.17397346536247588</v>
      </c>
      <c r="L31" s="79"/>
      <c r="M31" s="80"/>
      <c r="N31" s="81">
        <f>分析係数表!H34</f>
        <v>0.16269856834673466</v>
      </c>
      <c r="O31" s="82">
        <f t="shared" si="4"/>
        <v>0.42096930615400602</v>
      </c>
      <c r="P31" s="76">
        <f>分析係数表!C34</f>
        <v>0.37050679800509079</v>
      </c>
      <c r="Q31" s="82">
        <f t="shared" si="5"/>
        <v>0.15597198968154552</v>
      </c>
      <c r="R31" s="83">
        <v>0.16940086382314884</v>
      </c>
      <c r="S31" s="84">
        <f t="shared" si="6"/>
        <v>0.57890827880994677</v>
      </c>
      <c r="T31" s="85">
        <f>分析係数表!F34</f>
        <v>0.70009180863001119</v>
      </c>
      <c r="U31" s="86">
        <f t="shared" si="7"/>
        <v>0.4052889439429424</v>
      </c>
      <c r="V31" s="87">
        <f>分析係数表!D34</f>
        <v>0.29654187493624401</v>
      </c>
      <c r="W31" s="167">
        <f t="shared" si="8"/>
        <v>0</v>
      </c>
      <c r="X31" s="76">
        <f>分析係数表!E34</f>
        <v>0.20143493488387909</v>
      </c>
      <c r="Y31" s="166">
        <f t="shared" si="9"/>
        <v>0</v>
      </c>
    </row>
    <row r="32" spans="1:25" x14ac:dyDescent="0.2">
      <c r="A32" s="6" t="s">
        <v>20</v>
      </c>
      <c r="B32" s="5" t="s">
        <v>37</v>
      </c>
      <c r="C32" s="90"/>
      <c r="D32" s="107">
        <f>投入係数表!K32</f>
        <v>5.3191489361702126E-3</v>
      </c>
      <c r="E32" s="110">
        <f t="shared" si="0"/>
        <v>0.53191489361702127</v>
      </c>
      <c r="F32" s="76">
        <f>分析係数表!C35</f>
        <v>0.91764041772509175</v>
      </c>
      <c r="G32" s="110">
        <f t="shared" si="1"/>
        <v>0.48810660517292115</v>
      </c>
      <c r="H32" s="110">
        <v>0.55726438476585716</v>
      </c>
      <c r="I32" s="110">
        <f t="shared" si="2"/>
        <v>0.55726438476585716</v>
      </c>
      <c r="J32" s="107">
        <f>分析係数表!G35</f>
        <v>0.31368591037545418</v>
      </c>
      <c r="K32" s="111">
        <f t="shared" si="3"/>
        <v>0.17480598585509527</v>
      </c>
      <c r="L32" s="79"/>
      <c r="M32" s="80"/>
      <c r="N32" s="81">
        <f>分析係数表!H35</f>
        <v>6.1244501723026923E-2</v>
      </c>
      <c r="O32" s="82">
        <f t="shared" si="4"/>
        <v>0.15846516449453388</v>
      </c>
      <c r="P32" s="76">
        <f>分析係数表!C35</f>
        <v>0.91764041772509175</v>
      </c>
      <c r="Q32" s="82">
        <f t="shared" si="5"/>
        <v>0.14541403974163944</v>
      </c>
      <c r="R32" s="83">
        <v>0.19007323107242913</v>
      </c>
      <c r="S32" s="84">
        <f t="shared" si="6"/>
        <v>0.74733761583828628</v>
      </c>
      <c r="T32" s="85">
        <f>分析係数表!F35</f>
        <v>0.64438548935924789</v>
      </c>
      <c r="U32" s="86">
        <f t="shared" si="7"/>
        <v>0.48157351529852771</v>
      </c>
      <c r="V32" s="87">
        <f>分析係数表!D35</f>
        <v>7.3937366630140153E-2</v>
      </c>
      <c r="W32" s="167">
        <f t="shared" si="8"/>
        <v>0</v>
      </c>
      <c r="X32" s="76">
        <f>分析係数表!E35</f>
        <v>6.5228675240786668E-2</v>
      </c>
      <c r="Y32" s="166">
        <f t="shared" si="9"/>
        <v>0</v>
      </c>
    </row>
    <row r="33" spans="1:25" x14ac:dyDescent="0.2">
      <c r="A33" s="6" t="s">
        <v>21</v>
      </c>
      <c r="B33" s="5" t="s">
        <v>38</v>
      </c>
      <c r="C33" s="90"/>
      <c r="D33" s="107">
        <f>投入係数表!K33</f>
        <v>0</v>
      </c>
      <c r="E33" s="110">
        <f t="shared" si="0"/>
        <v>0</v>
      </c>
      <c r="F33" s="76">
        <f>分析係数表!C36</f>
        <v>0.797599795727296</v>
      </c>
      <c r="G33" s="110">
        <f t="shared" si="1"/>
        <v>0</v>
      </c>
      <c r="H33" s="110">
        <v>2.5620760404306823E-2</v>
      </c>
      <c r="I33" s="110">
        <f t="shared" si="2"/>
        <v>2.5620760404306823E-2</v>
      </c>
      <c r="J33" s="107">
        <f>分析係数表!G36</f>
        <v>2.1812378081220076E-2</v>
      </c>
      <c r="K33" s="111">
        <f t="shared" si="3"/>
        <v>5.5884971266709335E-4</v>
      </c>
      <c r="L33" s="79"/>
      <c r="M33" s="80"/>
      <c r="N33" s="81">
        <f>分析係数表!H36</f>
        <v>0.17613537668450396</v>
      </c>
      <c r="O33" s="82">
        <f t="shared" si="4"/>
        <v>0.45573595432032737</v>
      </c>
      <c r="P33" s="76">
        <f>分析係数表!C36</f>
        <v>0.797599795727296</v>
      </c>
      <c r="Q33" s="82">
        <f t="shared" si="5"/>
        <v>0.36349490407147744</v>
      </c>
      <c r="R33" s="83">
        <v>0.37902330144914681</v>
      </c>
      <c r="S33" s="84">
        <f t="shared" si="6"/>
        <v>0.40464406185345364</v>
      </c>
      <c r="T33" s="85">
        <f>分析係数表!F36</f>
        <v>0.87948217769107995</v>
      </c>
      <c r="U33" s="86">
        <f t="shared" si="7"/>
        <v>0.35587724070863946</v>
      </c>
      <c r="V33" s="87">
        <f>分析係数表!D36</f>
        <v>1.4967192764674588E-2</v>
      </c>
      <c r="W33" s="167">
        <f t="shared" si="8"/>
        <v>0</v>
      </c>
      <c r="X33" s="76">
        <f>分析係数表!E36</f>
        <v>4.4334101791097709E-3</v>
      </c>
      <c r="Y33" s="166">
        <f t="shared" si="9"/>
        <v>0</v>
      </c>
    </row>
    <row r="34" spans="1:25" x14ac:dyDescent="0.2">
      <c r="A34" s="6" t="s">
        <v>22</v>
      </c>
      <c r="B34" s="5" t="s">
        <v>378</v>
      </c>
      <c r="C34" s="90"/>
      <c r="D34" s="107">
        <f>投入係数表!K34</f>
        <v>2.1276595744680851E-2</v>
      </c>
      <c r="E34" s="110">
        <f t="shared" si="0"/>
        <v>2.1276595744680851</v>
      </c>
      <c r="F34" s="76">
        <f>分析係数表!C37</f>
        <v>0.41107468497080213</v>
      </c>
      <c r="G34" s="110">
        <f t="shared" si="1"/>
        <v>0.87462698929957894</v>
      </c>
      <c r="H34" s="110">
        <v>0.91851775119264267</v>
      </c>
      <c r="I34" s="110">
        <f t="shared" si="2"/>
        <v>0.91851775119264267</v>
      </c>
      <c r="J34" s="107">
        <f>分析係数表!G37</f>
        <v>0.35489014883061659</v>
      </c>
      <c r="K34" s="111">
        <f t="shared" si="3"/>
        <v>0.32597290142432023</v>
      </c>
      <c r="L34" s="79"/>
      <c r="M34" s="80"/>
      <c r="N34" s="81">
        <f>分析係数表!H37</f>
        <v>4.9102064830639058E-2</v>
      </c>
      <c r="O34" s="82">
        <f t="shared" si="4"/>
        <v>0.12704759711487651</v>
      </c>
      <c r="P34" s="76">
        <f>分析係数表!C37</f>
        <v>0.41107468497080213</v>
      </c>
      <c r="Q34" s="82">
        <f t="shared" si="5"/>
        <v>5.2226050960295249E-2</v>
      </c>
      <c r="R34" s="83">
        <v>6.4267770191290138E-2</v>
      </c>
      <c r="S34" s="84">
        <f t="shared" si="6"/>
        <v>0.98278552138393283</v>
      </c>
      <c r="T34" s="85">
        <f>分析係数表!F37</f>
        <v>0.67103708953460905</v>
      </c>
      <c r="U34" s="86">
        <f t="shared" si="7"/>
        <v>0.6594855359062276</v>
      </c>
      <c r="V34" s="87">
        <f>分析係数表!D37</f>
        <v>6.9513347507677764E-2</v>
      </c>
      <c r="W34" s="167">
        <f t="shared" si="8"/>
        <v>0</v>
      </c>
      <c r="X34" s="76">
        <f>分析係数表!E37</f>
        <v>6.27214741318214E-2</v>
      </c>
      <c r="Y34" s="166">
        <f t="shared" si="9"/>
        <v>0</v>
      </c>
    </row>
    <row r="35" spans="1:25" x14ac:dyDescent="0.2">
      <c r="A35" s="6" t="s">
        <v>23</v>
      </c>
      <c r="B35" s="5" t="s">
        <v>194</v>
      </c>
      <c r="C35" s="90"/>
      <c r="D35" s="107">
        <f>投入係数表!K35</f>
        <v>0</v>
      </c>
      <c r="E35" s="110">
        <f t="shared" si="0"/>
        <v>0</v>
      </c>
      <c r="F35" s="76">
        <f>分析係数表!C38</f>
        <v>8.5657149205643823E-2</v>
      </c>
      <c r="G35" s="110">
        <f t="shared" si="1"/>
        <v>0</v>
      </c>
      <c r="H35" s="110">
        <v>8.2722688848415639E-3</v>
      </c>
      <c r="I35" s="110">
        <f t="shared" si="2"/>
        <v>8.2722688848415639E-3</v>
      </c>
      <c r="J35" s="107">
        <f>分析係数表!G38</f>
        <v>0.23768844221105528</v>
      </c>
      <c r="K35" s="111">
        <f t="shared" si="3"/>
        <v>1.9662227047889747E-3</v>
      </c>
      <c r="L35" s="79"/>
      <c r="M35" s="80"/>
      <c r="N35" s="81">
        <f>分析係数表!H38</f>
        <v>4.3280194996217748E-2</v>
      </c>
      <c r="O35" s="82">
        <f t="shared" si="4"/>
        <v>0.11198398266750044</v>
      </c>
      <c r="P35" s="76">
        <f>分析係数表!C38</f>
        <v>8.5657149205643823E-2</v>
      </c>
      <c r="Q35" s="82">
        <f t="shared" si="5"/>
        <v>9.5922287119923171E-3</v>
      </c>
      <c r="R35" s="83">
        <v>1.2693858265044803E-2</v>
      </c>
      <c r="S35" s="84">
        <f t="shared" si="6"/>
        <v>2.0966127149886368E-2</v>
      </c>
      <c r="T35" s="85">
        <f>分析係数表!F38</f>
        <v>0.42412060301507537</v>
      </c>
      <c r="U35" s="86">
        <f t="shared" si="7"/>
        <v>8.8921664897005492E-3</v>
      </c>
      <c r="V35" s="87">
        <f>分析係数表!D38</f>
        <v>0.14221105527638192</v>
      </c>
      <c r="W35" s="167">
        <f t="shared" si="8"/>
        <v>0</v>
      </c>
      <c r="X35" s="76">
        <f>分析係数表!E38</f>
        <v>0.14572864321608039</v>
      </c>
      <c r="Y35" s="166">
        <f t="shared" si="9"/>
        <v>0</v>
      </c>
    </row>
    <row r="36" spans="1:25" x14ac:dyDescent="0.2">
      <c r="A36" s="6" t="s">
        <v>24</v>
      </c>
      <c r="B36" s="5" t="s">
        <v>39</v>
      </c>
      <c r="C36" s="90"/>
      <c r="D36" s="107">
        <f>投入係数表!K36</f>
        <v>0</v>
      </c>
      <c r="E36" s="110">
        <f t="shared" si="0"/>
        <v>0</v>
      </c>
      <c r="F36" s="76">
        <f>分析係数表!C39</f>
        <v>1</v>
      </c>
      <c r="G36" s="110">
        <f t="shared" si="1"/>
        <v>0</v>
      </c>
      <c r="H36" s="110">
        <v>4.06915438926478E-4</v>
      </c>
      <c r="I36" s="110">
        <f t="shared" si="2"/>
        <v>4.06915438926478E-4</v>
      </c>
      <c r="J36" s="107">
        <f>分析係数表!G39</f>
        <v>0.35357454228421969</v>
      </c>
      <c r="K36" s="111">
        <f t="shared" si="3"/>
        <v>1.438749400668118E-4</v>
      </c>
      <c r="L36" s="79"/>
      <c r="M36" s="80"/>
      <c r="N36" s="81">
        <f>分析係数表!H39</f>
        <v>3.8775109965539459E-3</v>
      </c>
      <c r="O36" s="82">
        <f t="shared" si="4"/>
        <v>1.0032744174768293E-2</v>
      </c>
      <c r="P36" s="76">
        <f>分析係数表!C39</f>
        <v>1</v>
      </c>
      <c r="Q36" s="82">
        <f t="shared" si="5"/>
        <v>1.0032744174768293E-2</v>
      </c>
      <c r="R36" s="83">
        <v>1.1214368774510456E-2</v>
      </c>
      <c r="S36" s="84">
        <f t="shared" si="6"/>
        <v>1.1621284213436934E-2</v>
      </c>
      <c r="T36" s="85">
        <f>分析係数表!F39</f>
        <v>0.70431560592850917</v>
      </c>
      <c r="U36" s="86">
        <f t="shared" si="7"/>
        <v>8.1850518324542518E-3</v>
      </c>
      <c r="V36" s="87">
        <f>分析係数表!D39</f>
        <v>6.3426329555361816E-2</v>
      </c>
      <c r="W36" s="167">
        <f t="shared" si="8"/>
        <v>0</v>
      </c>
      <c r="X36" s="76">
        <f>分析係数表!E39</f>
        <v>8.0383609415867474E-2</v>
      </c>
      <c r="Y36" s="166">
        <f t="shared" si="9"/>
        <v>0</v>
      </c>
    </row>
    <row r="37" spans="1:25" x14ac:dyDescent="0.2">
      <c r="A37" s="6" t="s">
        <v>25</v>
      </c>
      <c r="B37" s="5" t="s">
        <v>40</v>
      </c>
      <c r="C37" s="90"/>
      <c r="D37" s="107">
        <f>投入係数表!K37</f>
        <v>0</v>
      </c>
      <c r="E37" s="110">
        <f t="shared" si="0"/>
        <v>0</v>
      </c>
      <c r="F37" s="76">
        <f>分析係数表!C40</f>
        <v>0.65826444414328944</v>
      </c>
      <c r="G37" s="110">
        <f t="shared" si="1"/>
        <v>0</v>
      </c>
      <c r="H37" s="110">
        <v>2.5425157521668067E-3</v>
      </c>
      <c r="I37" s="110">
        <f t="shared" si="2"/>
        <v>2.5425157521668067E-3</v>
      </c>
      <c r="J37" s="107">
        <f>分析係数表!G40</f>
        <v>0.50866941886313111</v>
      </c>
      <c r="K37" s="111">
        <f t="shared" si="3"/>
        <v>1.2933000101050462E-3</v>
      </c>
      <c r="L37" s="79"/>
      <c r="M37" s="80"/>
      <c r="N37" s="81">
        <f>分析係数表!H40</f>
        <v>2.9977866808617935E-2</v>
      </c>
      <c r="O37" s="82">
        <f t="shared" si="4"/>
        <v>7.756529094654678E-2</v>
      </c>
      <c r="P37" s="76">
        <f>分析係数表!C40</f>
        <v>0.65826444414328944</v>
      </c>
      <c r="Q37" s="82">
        <f t="shared" si="5"/>
        <v>5.1058473129741135E-2</v>
      </c>
      <c r="R37" s="83">
        <v>5.1333862218478903E-2</v>
      </c>
      <c r="S37" s="84">
        <f t="shared" si="6"/>
        <v>5.3876377970645706E-2</v>
      </c>
      <c r="T37" s="85">
        <f>分析係数表!F40</f>
        <v>0.70612892981899011</v>
      </c>
      <c r="U37" s="86">
        <f t="shared" si="7"/>
        <v>3.8043669118935468E-2</v>
      </c>
      <c r="V37" s="87">
        <f>分析係数表!D40</f>
        <v>0.15706573515401714</v>
      </c>
      <c r="W37" s="167">
        <f t="shared" si="8"/>
        <v>0</v>
      </c>
      <c r="X37" s="76">
        <f>分析係数表!E40</f>
        <v>8.8345506510003169E-2</v>
      </c>
      <c r="Y37" s="166">
        <f t="shared" si="9"/>
        <v>0</v>
      </c>
    </row>
    <row r="38" spans="1:25" x14ac:dyDescent="0.2">
      <c r="A38" s="6" t="s">
        <v>26</v>
      </c>
      <c r="B38" s="5" t="s">
        <v>277</v>
      </c>
      <c r="C38" s="90"/>
      <c r="D38" s="107">
        <f>投入係数表!K38</f>
        <v>0</v>
      </c>
      <c r="E38" s="110">
        <f t="shared" si="0"/>
        <v>0</v>
      </c>
      <c r="F38" s="76">
        <f>分析係数表!C41</f>
        <v>0.70759650636187188</v>
      </c>
      <c r="G38" s="110">
        <f t="shared" si="1"/>
        <v>0</v>
      </c>
      <c r="H38" s="110">
        <v>1.8805503822428833E-4</v>
      </c>
      <c r="I38" s="110">
        <f t="shared" si="2"/>
        <v>1.8805503822428833E-4</v>
      </c>
      <c r="J38" s="107">
        <f>分析係数表!G41</f>
        <v>0.45936542752335213</v>
      </c>
      <c r="K38" s="111">
        <f t="shared" si="3"/>
        <v>8.638598303182053E-5</v>
      </c>
      <c r="L38" s="79"/>
      <c r="M38" s="80"/>
      <c r="N38" s="81">
        <f>分析係数表!H41</f>
        <v>5.1332193987616619E-2</v>
      </c>
      <c r="O38" s="82">
        <f t="shared" si="4"/>
        <v>0.13281787483389065</v>
      </c>
      <c r="P38" s="76">
        <f>分析係数表!C41</f>
        <v>0.70759650636187188</v>
      </c>
      <c r="Q38" s="82">
        <f t="shared" si="5"/>
        <v>9.3981464214869415E-2</v>
      </c>
      <c r="R38" s="83">
        <v>9.5400685800564447E-2</v>
      </c>
      <c r="S38" s="84">
        <f t="shared" si="6"/>
        <v>9.5588740838788738E-2</v>
      </c>
      <c r="T38" s="85">
        <f>分析係数表!F41</f>
        <v>0.56264417804333855</v>
      </c>
      <c r="U38" s="86">
        <f t="shared" si="7"/>
        <v>5.3782448519437996E-2</v>
      </c>
      <c r="V38" s="87">
        <f>分析係数表!D41</f>
        <v>0.18265703588851492</v>
      </c>
      <c r="W38" s="167">
        <f t="shared" si="8"/>
        <v>0</v>
      </c>
      <c r="X38" s="76">
        <f>分析係数表!E41</f>
        <v>0.17271111447263926</v>
      </c>
      <c r="Y38" s="166">
        <f t="shared" si="9"/>
        <v>0</v>
      </c>
    </row>
    <row r="39" spans="1:25" x14ac:dyDescent="0.2">
      <c r="A39" s="6" t="s">
        <v>51</v>
      </c>
      <c r="B39" s="5" t="s">
        <v>368</v>
      </c>
      <c r="C39" s="90"/>
      <c r="D39" s="107">
        <f>投入係数表!K39</f>
        <v>0</v>
      </c>
      <c r="E39" s="110">
        <f>$C$13*D39</f>
        <v>0</v>
      </c>
      <c r="F39" s="76">
        <f>分析係数表!C42</f>
        <v>0.74805928016937195</v>
      </c>
      <c r="G39" s="110">
        <f>E39*F39</f>
        <v>0</v>
      </c>
      <c r="H39" s="110">
        <v>3.6085231684102621E-3</v>
      </c>
      <c r="I39" s="110">
        <f>C39+H39</f>
        <v>3.6085231684102621E-3</v>
      </c>
      <c r="J39" s="107">
        <f>分析係数表!G42</f>
        <v>0.48689138576779029</v>
      </c>
      <c r="K39" s="111">
        <f>I39*J39</f>
        <v>1.7569588460424497E-3</v>
      </c>
      <c r="L39" s="79"/>
      <c r="M39" s="80"/>
      <c r="N39" s="81">
        <f>分析係数表!H42</f>
        <v>1.3363964923094164E-2</v>
      </c>
      <c r="O39" s="82">
        <f t="shared" si="4"/>
        <v>3.4578171758413843E-2</v>
      </c>
      <c r="P39" s="76">
        <f>分析係数表!C42</f>
        <v>0.74805928016937195</v>
      </c>
      <c r="Q39" s="82">
        <f>O39*P39</f>
        <v>2.5866522275171965E-2</v>
      </c>
      <c r="R39" s="83">
        <v>2.7110522925946193E-2</v>
      </c>
      <c r="S39" s="84">
        <f>I39+R39</f>
        <v>3.0719046094356453E-2</v>
      </c>
      <c r="T39" s="85">
        <f>分析係数表!F42</f>
        <v>0.55945692883895126</v>
      </c>
      <c r="U39" s="86">
        <f t="shared" si="7"/>
        <v>1.7185983184810842E-2</v>
      </c>
      <c r="V39" s="87">
        <f>分析係数表!D42</f>
        <v>0.33754681647940077</v>
      </c>
      <c r="W39" s="167">
        <f t="shared" si="8"/>
        <v>0</v>
      </c>
      <c r="X39" s="76">
        <f>分析係数表!E42</f>
        <v>0.2612359550561798</v>
      </c>
      <c r="Y39" s="166">
        <f t="shared" si="9"/>
        <v>0</v>
      </c>
    </row>
    <row r="40" spans="1:25" x14ac:dyDescent="0.2">
      <c r="A40" s="6" t="s">
        <v>195</v>
      </c>
      <c r="B40" s="5" t="s">
        <v>41</v>
      </c>
      <c r="C40" s="90"/>
      <c r="D40" s="107">
        <f>投入係数表!K40</f>
        <v>1.0638297872340425E-2</v>
      </c>
      <c r="E40" s="110">
        <f>$C$13*D40</f>
        <v>1.0638297872340425</v>
      </c>
      <c r="F40" s="76">
        <f>分析係数表!C43</f>
        <v>0.45392782766037354</v>
      </c>
      <c r="G40" s="110">
        <f>E40*F40</f>
        <v>0.48290194431954631</v>
      </c>
      <c r="H40" s="110">
        <v>0.59364089992101898</v>
      </c>
      <c r="I40" s="110">
        <f>C40+H40</f>
        <v>0.59364089992101898</v>
      </c>
      <c r="J40" s="107">
        <f>分析係数表!G43</f>
        <v>0.33057238224749658</v>
      </c>
      <c r="K40" s="111">
        <f>I40*J40</f>
        <v>0.19624128648643896</v>
      </c>
      <c r="L40" s="79"/>
      <c r="M40" s="80"/>
      <c r="N40" s="81">
        <f>分析係数表!H43</f>
        <v>3.6399293979211607E-2</v>
      </c>
      <c r="O40" s="82">
        <f t="shared" si="4"/>
        <v>9.4180211212853804E-2</v>
      </c>
      <c r="P40" s="76">
        <f>分析係数表!C43</f>
        <v>0.45392782766037354</v>
      </c>
      <c r="Q40" s="82">
        <f>O40*P40</f>
        <v>4.2751018684445884E-2</v>
      </c>
      <c r="R40" s="83">
        <v>7.8858394139958876E-2</v>
      </c>
      <c r="S40" s="84">
        <f>I40+R40</f>
        <v>0.67249929406097786</v>
      </c>
      <c r="T40" s="85">
        <f>分析係数表!F43</f>
        <v>0.59568549882556554</v>
      </c>
      <c r="U40" s="86">
        <f t="shared" si="7"/>
        <v>0.40059807744255427</v>
      </c>
      <c r="V40" s="87">
        <f>分析係数表!D43</f>
        <v>0.1984794164915317</v>
      </c>
      <c r="W40" s="167">
        <f t="shared" si="8"/>
        <v>0</v>
      </c>
      <c r="X40" s="76">
        <f>分析係数表!E43</f>
        <v>0.16343182099146988</v>
      </c>
      <c r="Y40" s="166">
        <f t="shared" si="9"/>
        <v>0</v>
      </c>
    </row>
    <row r="41" spans="1:25" x14ac:dyDescent="0.2">
      <c r="A41" s="6" t="s">
        <v>341</v>
      </c>
      <c r="B41" s="5" t="s">
        <v>42</v>
      </c>
      <c r="C41" s="90"/>
      <c r="D41" s="107">
        <f>投入係数表!K41</f>
        <v>0</v>
      </c>
      <c r="E41" s="110">
        <f>$C$13*D41</f>
        <v>0</v>
      </c>
      <c r="F41" s="76">
        <f>分析係数表!C44</f>
        <v>0.56717687074829937</v>
      </c>
      <c r="G41" s="110">
        <f>E41*F41</f>
        <v>0</v>
      </c>
      <c r="H41" s="110">
        <v>1.7704529261439611E-3</v>
      </c>
      <c r="I41" s="110">
        <f>C41+H41</f>
        <v>1.7704529261439611E-3</v>
      </c>
      <c r="J41" s="107">
        <f>分析係数表!G44</f>
        <v>0.26470888557600014</v>
      </c>
      <c r="K41" s="111">
        <f>I41*J41</f>
        <v>4.6865462104433639E-4</v>
      </c>
      <c r="L41" s="79"/>
      <c r="M41" s="80"/>
      <c r="N41" s="81">
        <f>分析係数表!H44</f>
        <v>0.11401115064578489</v>
      </c>
      <c r="O41" s="82">
        <f t="shared" si="4"/>
        <v>0.29499457474567986</v>
      </c>
      <c r="P41" s="76">
        <f>分析係数表!C44</f>
        <v>0.56717687074829937</v>
      </c>
      <c r="Q41" s="82">
        <f>O41*P41</f>
        <v>0.16731409979198</v>
      </c>
      <c r="R41" s="83">
        <v>0.17051304110740456</v>
      </c>
      <c r="S41" s="84">
        <f>I41+R41</f>
        <v>0.17228349403354853</v>
      </c>
      <c r="T41" s="85">
        <f>分析係数表!F44</f>
        <v>0.48034390507893071</v>
      </c>
      <c r="U41" s="86">
        <f t="shared" si="7"/>
        <v>8.2755326304717367E-2</v>
      </c>
      <c r="V41" s="87">
        <f>分析係数表!D44</f>
        <v>0.15906630996385321</v>
      </c>
      <c r="W41" s="167">
        <f t="shared" si="8"/>
        <v>0</v>
      </c>
      <c r="X41" s="76">
        <f>分析係数表!E44</f>
        <v>0.10558130986174362</v>
      </c>
      <c r="Y41" s="166">
        <f t="shared" si="9"/>
        <v>0</v>
      </c>
    </row>
    <row r="42" spans="1:25" x14ac:dyDescent="0.2">
      <c r="A42" s="6" t="s">
        <v>342</v>
      </c>
      <c r="B42" s="5" t="s">
        <v>279</v>
      </c>
      <c r="C42" s="90"/>
      <c r="D42" s="107">
        <f>投入係数表!K42</f>
        <v>0</v>
      </c>
      <c r="E42" s="110">
        <f>$C$13*D42</f>
        <v>0</v>
      </c>
      <c r="F42" s="76">
        <f>分析係数表!C45</f>
        <v>1</v>
      </c>
      <c r="G42" s="110">
        <f>E42*F42</f>
        <v>0</v>
      </c>
      <c r="H42" s="110">
        <v>4.6252365405411817E-3</v>
      </c>
      <c r="I42" s="110">
        <f>C42+H42</f>
        <v>4.6252365405411817E-3</v>
      </c>
      <c r="J42" s="107">
        <f>分析係数表!G45</f>
        <v>0</v>
      </c>
      <c r="K42" s="111">
        <f>I42*J42</f>
        <v>0</v>
      </c>
      <c r="L42" s="79"/>
      <c r="M42" s="80"/>
      <c r="N42" s="81">
        <f>分析係数表!H45</f>
        <v>0</v>
      </c>
      <c r="O42" s="82">
        <f t="shared" si="4"/>
        <v>0</v>
      </c>
      <c r="P42" s="76">
        <f>分析係数表!C45</f>
        <v>1</v>
      </c>
      <c r="Q42" s="82">
        <f>O42*P42</f>
        <v>0</v>
      </c>
      <c r="R42" s="83">
        <v>2.008284249621958E-3</v>
      </c>
      <c r="S42" s="84">
        <f>I42+R42</f>
        <v>6.6335207901631402E-3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0</v>
      </c>
      <c r="E43" s="110">
        <f>$C$13*D43</f>
        <v>0</v>
      </c>
      <c r="F43" s="76">
        <f>分析係数表!C46</f>
        <v>9.5571095571095555E-2</v>
      </c>
      <c r="G43" s="110">
        <f>E43*F43</f>
        <v>0</v>
      </c>
      <c r="H43" s="110">
        <v>2.1608612963681935E-3</v>
      </c>
      <c r="I43" s="110">
        <f>C43+H43</f>
        <v>2.1608612963681935E-3</v>
      </c>
      <c r="J43" s="107">
        <f>分析係数表!G46</f>
        <v>9.74025974025974E-3</v>
      </c>
      <c r="K43" s="111">
        <f>I43*J43</f>
        <v>2.1047350289300584E-5</v>
      </c>
      <c r="L43" s="79"/>
      <c r="M43" s="80"/>
      <c r="N43" s="81">
        <f>分析係数表!H46</f>
        <v>2.2385341663631524E-2</v>
      </c>
      <c r="O43" s="82">
        <f t="shared" si="4"/>
        <v>5.7920249968496144E-2</v>
      </c>
      <c r="P43" s="76">
        <f>分析係数表!C46</f>
        <v>9.5571095571095555E-2</v>
      </c>
      <c r="Q43" s="82">
        <f>O43*P43</f>
        <v>5.5355017452408889E-3</v>
      </c>
      <c r="R43" s="83">
        <v>6.2748340813894229E-3</v>
      </c>
      <c r="S43" s="84">
        <f>I43+R43</f>
        <v>8.4356953777576169E-3</v>
      </c>
      <c r="T43" s="85">
        <f>分析係数表!F46</f>
        <v>0.31493506493506496</v>
      </c>
      <c r="U43" s="86">
        <f t="shared" si="7"/>
        <v>2.6566962715665224E-3</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108">
        <f>投入係数表!K44</f>
        <v>0.70744680851063835</v>
      </c>
      <c r="E44" s="91">
        <f>SUM(E5:E43)</f>
        <v>70.744680851063833</v>
      </c>
      <c r="F44" s="92">
        <f>分析係数表!C47</f>
        <v>0.47742146938417629</v>
      </c>
      <c r="G44" s="91">
        <f>SUM(G5:G43)</f>
        <v>2.6204928830460048</v>
      </c>
      <c r="H44" s="91">
        <f>SUM(H5:H43)</f>
        <v>2.9806154835789975</v>
      </c>
      <c r="I44" s="91">
        <f>SUM(I5:I43)</f>
        <v>102.98061548357899</v>
      </c>
      <c r="J44" s="108">
        <f>分析係数表!G47</f>
        <v>0.27235298925258467</v>
      </c>
      <c r="K44" s="93">
        <f>SUM(K5:K43)</f>
        <v>4.1244717735483638</v>
      </c>
      <c r="L44" s="94">
        <f>最終需要_まとめ!$L$33</f>
        <v>0.62733333333333341</v>
      </c>
      <c r="M44" s="91">
        <f>K44*L44</f>
        <v>2.5874186259393404</v>
      </c>
      <c r="N44" s="95">
        <f>分析係数表!H47</f>
        <v>1</v>
      </c>
      <c r="O44" s="96">
        <f>SUM(O5:O43)</f>
        <v>2.5874186259393408</v>
      </c>
      <c r="P44" s="92">
        <f>分析係数表!C47</f>
        <v>0.47742146938417629</v>
      </c>
      <c r="Q44" s="96">
        <f>SUM(Q5:Q43)</f>
        <v>1.2199710828287003</v>
      </c>
      <c r="R44" s="91">
        <f>SUM(R5:R43)</f>
        <v>1.400212850360339</v>
      </c>
      <c r="S44" s="97">
        <f>SUM(S5:S43)</f>
        <v>104.38082833393938</v>
      </c>
      <c r="T44" s="98">
        <f>分析係数表!F47</f>
        <v>0.52570900249274655</v>
      </c>
      <c r="U44" s="99">
        <f>SUM(U5:U43)</f>
        <v>30.90051668775817</v>
      </c>
      <c r="V44" s="100">
        <f>分析係数表!D47</f>
        <v>0.1239937068366638</v>
      </c>
      <c r="W44" s="164">
        <f>SUM(W5:W43)</f>
        <v>0</v>
      </c>
      <c r="X44" s="92">
        <f>分析係数表!E47</f>
        <v>9.5199419721302761E-2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365</v>
      </c>
      <c r="S2" s="3" t="s">
        <v>153</v>
      </c>
      <c r="U2" s="64" t="s">
        <v>210</v>
      </c>
      <c r="W2" s="3" t="s">
        <v>130</v>
      </c>
      <c r="Y2" s="3" t="s">
        <v>154</v>
      </c>
    </row>
    <row r="3" spans="1:25" ht="44" x14ac:dyDescent="0.2">
      <c r="B3" s="65"/>
      <c r="C3" s="66" t="s">
        <v>228</v>
      </c>
      <c r="D3" s="66" t="s">
        <v>379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3.6954915003695491E-4</v>
      </c>
      <c r="E5" s="77">
        <f t="shared" ref="E5:E38" si="0">$C$14*D5</f>
        <v>3.6954915003695493E-2</v>
      </c>
      <c r="F5" s="76">
        <f>分析係数表!C8</f>
        <v>0.95102319236016375</v>
      </c>
      <c r="G5" s="77">
        <f t="shared" ref="G5:G38" si="1">E5*F5</f>
        <v>3.5144981240213001E-2</v>
      </c>
      <c r="H5" s="77">
        <f t="array" ref="H5:H43">MMULT(逆行列係数!C5:AO43,'10'!G5:G43)</f>
        <v>4.6489752305214377E-2</v>
      </c>
      <c r="I5" s="77">
        <f t="shared" ref="I5:I38" si="2">C5+H5</f>
        <v>4.6489752305214377E-2</v>
      </c>
      <c r="J5" s="76">
        <f>分析係数表!G8</f>
        <v>0.119707121641224</v>
      </c>
      <c r="K5" s="78">
        <f t="shared" ref="K5:K38" si="3">I5*J5</f>
        <v>5.5651544342706716E-3</v>
      </c>
      <c r="L5" s="79" t="s">
        <v>183</v>
      </c>
      <c r="M5" s="80" t="s">
        <v>183</v>
      </c>
      <c r="N5" s="81">
        <f>分析係数表!H8</f>
        <v>1.1795029837783319E-2</v>
      </c>
      <c r="O5" s="82">
        <f t="shared" ref="O5:O43" si="4">$M$44*N5</f>
        <v>0.1902418917218355</v>
      </c>
      <c r="P5" s="76">
        <f>分析係数表!C8</f>
        <v>0.95102319236016375</v>
      </c>
      <c r="Q5" s="82">
        <f t="shared" ref="Q5:Q38" si="5">O5*P5</f>
        <v>0.18092445118593661</v>
      </c>
      <c r="R5" s="83">
        <f t="array" ref="R5:R43">MMULT(逆行列係数!C5:AO43,'10'!Q5:Q43)</f>
        <v>0.25303964824881964</v>
      </c>
      <c r="S5" s="84">
        <f t="shared" ref="S5:S38" si="6">I5+R5</f>
        <v>0.29952940055403399</v>
      </c>
      <c r="T5" s="85">
        <f>分析係数表!F8</f>
        <v>0.45161290322580644</v>
      </c>
      <c r="U5" s="86">
        <f t="shared" ref="U5:U43" si="7">S5*T5</f>
        <v>0.13527134218569276</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76">
        <f>投入係数表!L6</f>
        <v>0</v>
      </c>
      <c r="E6" s="77">
        <f t="shared" si="0"/>
        <v>0</v>
      </c>
      <c r="F6" s="76">
        <f>分析係数表!C9</f>
        <v>1</v>
      </c>
      <c r="G6" s="77">
        <f t="shared" si="1"/>
        <v>0</v>
      </c>
      <c r="H6" s="77">
        <v>8.7557992128892877E-3</v>
      </c>
      <c r="I6" s="77">
        <f t="shared" si="2"/>
        <v>8.7557992128892877E-3</v>
      </c>
      <c r="J6" s="76">
        <f>分析係数表!G9</f>
        <v>0.24911032028469751</v>
      </c>
      <c r="K6" s="78">
        <f t="shared" si="3"/>
        <v>2.1811599462713527E-3</v>
      </c>
      <c r="L6" s="79"/>
      <c r="M6" s="80"/>
      <c r="N6" s="81">
        <f>分析係数表!H9</f>
        <v>6.1636735494354639E-4</v>
      </c>
      <c r="O6" s="82">
        <f t="shared" si="4"/>
        <v>9.9413815151553012E-3</v>
      </c>
      <c r="P6" s="76">
        <f>分析係数表!C9</f>
        <v>1</v>
      </c>
      <c r="Q6" s="82">
        <f t="shared" si="5"/>
        <v>9.9413815151553012E-3</v>
      </c>
      <c r="R6" s="83">
        <v>1.3992457747284366E-2</v>
      </c>
      <c r="S6" s="84">
        <f t="shared" si="6"/>
        <v>2.2748256960173654E-2</v>
      </c>
      <c r="T6" s="85">
        <f>分析係数表!F9</f>
        <v>0.6773428232502966</v>
      </c>
      <c r="U6" s="86">
        <f t="shared" si="7"/>
        <v>1.5408368593427233E-2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投入係数表!L7</f>
        <v>0</v>
      </c>
      <c r="E7" s="77">
        <f t="shared" si="0"/>
        <v>0</v>
      </c>
      <c r="F7" s="76">
        <f>分析係数表!C10</f>
        <v>1</v>
      </c>
      <c r="G7" s="77">
        <f t="shared" si="1"/>
        <v>0</v>
      </c>
      <c r="H7" s="77">
        <v>1.3357230076177544E-4</v>
      </c>
      <c r="I7" s="77">
        <f t="shared" si="2"/>
        <v>1.3357230076177544E-4</v>
      </c>
      <c r="J7" s="76">
        <f>分析係数表!G10</f>
        <v>0.17950310559006211</v>
      </c>
      <c r="K7" s="78">
        <f t="shared" si="3"/>
        <v>2.3976642807548512E-5</v>
      </c>
      <c r="L7" s="79"/>
      <c r="M7" s="80"/>
      <c r="N7" s="81">
        <f>分析係数表!H10</f>
        <v>1.1935113327543217E-3</v>
      </c>
      <c r="O7" s="82">
        <f t="shared" si="4"/>
        <v>1.9250129661164354E-2</v>
      </c>
      <c r="P7" s="76">
        <f>分析係数表!C10</f>
        <v>1</v>
      </c>
      <c r="Q7" s="82">
        <f t="shared" si="5"/>
        <v>1.9250129661164354E-2</v>
      </c>
      <c r="R7" s="83">
        <v>2.8854778437564236E-2</v>
      </c>
      <c r="S7" s="84">
        <f t="shared" si="6"/>
        <v>2.8988350738326011E-2</v>
      </c>
      <c r="T7" s="85">
        <f>分析係数表!F10</f>
        <v>0.51863354037267084</v>
      </c>
      <c r="U7" s="86">
        <f t="shared" si="7"/>
        <v>1.5034330972982745E-2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投入係数表!L8</f>
        <v>0</v>
      </c>
      <c r="E8" s="77">
        <f t="shared" si="0"/>
        <v>0</v>
      </c>
      <c r="F8" s="76">
        <f>分析係数表!C11</f>
        <v>5.7355893318034035E-4</v>
      </c>
      <c r="G8" s="77">
        <f t="shared" si="1"/>
        <v>0</v>
      </c>
      <c r="H8" s="77">
        <v>2.7627702668429823E-4</v>
      </c>
      <c r="I8" s="77">
        <f t="shared" si="2"/>
        <v>2.7627702668429823E-4</v>
      </c>
      <c r="J8" s="76">
        <f>分析係数表!G11</f>
        <v>0.5</v>
      </c>
      <c r="K8" s="78">
        <f t="shared" si="3"/>
        <v>1.3813851334214911E-4</v>
      </c>
      <c r="L8" s="79"/>
      <c r="M8" s="80"/>
      <c r="N8" s="81">
        <f>分析係数表!H11</f>
        <v>-2.2413358361583505E-5</v>
      </c>
      <c r="O8" s="82">
        <f t="shared" si="4"/>
        <v>-3.6150478236928363E-4</v>
      </c>
      <c r="P8" s="76">
        <f>分析係数表!C11</f>
        <v>5.7355893318034035E-4</v>
      </c>
      <c r="Q8" s="82">
        <f t="shared" si="5"/>
        <v>-2.0734429731531744E-7</v>
      </c>
      <c r="R8" s="83">
        <v>3.6130241144168803E-5</v>
      </c>
      <c r="S8" s="84">
        <f t="shared" si="6"/>
        <v>3.1240726782846704E-4</v>
      </c>
      <c r="T8" s="85">
        <f>分析係数表!F11</f>
        <v>0.7</v>
      </c>
      <c r="U8" s="86">
        <f t="shared" si="7"/>
        <v>2.1868508747992691E-4</v>
      </c>
      <c r="V8" s="87">
        <f>分析係数表!D11</f>
        <v>1.2</v>
      </c>
      <c r="W8" s="167">
        <f t="shared" si="8"/>
        <v>0</v>
      </c>
      <c r="X8" s="76">
        <f>分析係数表!E11</f>
        <v>0</v>
      </c>
      <c r="Y8" s="166">
        <f t="shared" si="9"/>
        <v>0</v>
      </c>
    </row>
    <row r="9" spans="1:25" x14ac:dyDescent="0.2">
      <c r="A9" s="6" t="s">
        <v>223</v>
      </c>
      <c r="B9" s="5" t="s">
        <v>191</v>
      </c>
      <c r="C9" s="90"/>
      <c r="D9" s="76">
        <f>投入係数表!L9</f>
        <v>0</v>
      </c>
      <c r="E9" s="77">
        <f t="shared" si="0"/>
        <v>0</v>
      </c>
      <c r="F9" s="76">
        <f>分析係数表!C12</f>
        <v>4.8423187189707062E-2</v>
      </c>
      <c r="G9" s="77">
        <f t="shared" si="1"/>
        <v>0</v>
      </c>
      <c r="H9" s="77">
        <v>5.5372406256252733E-4</v>
      </c>
      <c r="I9" s="77">
        <f t="shared" si="2"/>
        <v>5.5372406256252733E-4</v>
      </c>
      <c r="J9" s="76">
        <f>分析係数表!G12</f>
        <v>0.1441768393269548</v>
      </c>
      <c r="K9" s="78">
        <f t="shared" si="3"/>
        <v>7.9834185199546164E-5</v>
      </c>
      <c r="L9" s="79"/>
      <c r="M9" s="80"/>
      <c r="N9" s="81">
        <f>分析係数表!H12</f>
        <v>9.2936990446306003E-2</v>
      </c>
      <c r="O9" s="82">
        <f t="shared" si="4"/>
        <v>1.4989795800942347</v>
      </c>
      <c r="P9" s="76">
        <f>分析係数表!C12</f>
        <v>4.8423187189707062E-2</v>
      </c>
      <c r="Q9" s="82">
        <f t="shared" si="5"/>
        <v>7.2585368800451619E-2</v>
      </c>
      <c r="R9" s="83">
        <v>8.271129028684937E-2</v>
      </c>
      <c r="S9" s="84">
        <f t="shared" si="6"/>
        <v>8.32650143494119E-2</v>
      </c>
      <c r="T9" s="85">
        <f>分析係数表!F12</f>
        <v>0.28846365335972729</v>
      </c>
      <c r="U9" s="86">
        <f t="shared" si="7"/>
        <v>2.4018930236281474E-2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投入係数表!L10</f>
        <v>1.1702389751170239E-3</v>
      </c>
      <c r="E10" s="77">
        <f t="shared" si="0"/>
        <v>0.11702389751170239</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0.230368922564826</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投入係数表!L11</f>
        <v>7.2677999507267804E-3</v>
      </c>
      <c r="E11" s="77">
        <f t="shared" si="0"/>
        <v>0.7267799950726781</v>
      </c>
      <c r="F11" s="76">
        <f>分析係数表!C14</f>
        <v>0.13711248892825512</v>
      </c>
      <c r="G11" s="77">
        <f t="shared" si="1"/>
        <v>9.9650614027679885E-2</v>
      </c>
      <c r="H11" s="77">
        <v>0.123493025566381</v>
      </c>
      <c r="I11" s="77">
        <f t="shared" si="2"/>
        <v>0.123493025566381</v>
      </c>
      <c r="J11" s="76">
        <f>分析係数表!G14</f>
        <v>0.16281628162816281</v>
      </c>
      <c r="K11" s="78">
        <f t="shared" si="3"/>
        <v>2.0106675229729799E-2</v>
      </c>
      <c r="L11" s="79"/>
      <c r="M11" s="80"/>
      <c r="N11" s="81">
        <f>分析係数表!H14</f>
        <v>1.1654946348023422E-3</v>
      </c>
      <c r="O11" s="82">
        <f t="shared" si="4"/>
        <v>1.8798248683202748E-2</v>
      </c>
      <c r="P11" s="76">
        <f>分析係数表!C14</f>
        <v>0.13711248892825512</v>
      </c>
      <c r="Q11" s="82">
        <f t="shared" si="5"/>
        <v>2.577474664446223E-3</v>
      </c>
      <c r="R11" s="83">
        <v>1.0561347929599584E-2</v>
      </c>
      <c r="S11" s="84">
        <f t="shared" si="6"/>
        <v>0.13405437349598059</v>
      </c>
      <c r="T11" s="85">
        <f>分析係数表!F14</f>
        <v>0.337000366703337</v>
      </c>
      <c r="U11" s="86">
        <f t="shared" si="7"/>
        <v>4.5176373026331561E-2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投入係数表!L12</f>
        <v>0.21088938162108894</v>
      </c>
      <c r="E12" s="77">
        <f t="shared" si="0"/>
        <v>21.088938162108896</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0.13809482686506636</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投入係数表!L13</f>
        <v>1.0470559251047056E-3</v>
      </c>
      <c r="E13" s="77">
        <f t="shared" si="0"/>
        <v>0.10470559251047055</v>
      </c>
      <c r="F13" s="76">
        <f>分析係数表!C16</f>
        <v>1.385979049153907E-2</v>
      </c>
      <c r="G13" s="77">
        <f t="shared" si="1"/>
        <v>1.4511975754875842E-3</v>
      </c>
      <c r="H13" s="77">
        <v>2.6842193725403955E-3</v>
      </c>
      <c r="I13" s="77">
        <f t="shared" si="2"/>
        <v>2.6842193725403955E-3</v>
      </c>
      <c r="J13" s="76">
        <f>分析係数表!G16</f>
        <v>3.1914893617021274E-2</v>
      </c>
      <c r="K13" s="78">
        <f t="shared" si="3"/>
        <v>8.5666575719374317E-5</v>
      </c>
      <c r="L13" s="79"/>
      <c r="M13" s="80"/>
      <c r="N13" s="81">
        <f>分析係数表!H16</f>
        <v>1.6877258846272378E-2</v>
      </c>
      <c r="O13" s="82">
        <f t="shared" si="4"/>
        <v>0.27221310112407054</v>
      </c>
      <c r="P13" s="76">
        <f>分析係数表!C16</f>
        <v>1.385979049153907E-2</v>
      </c>
      <c r="Q13" s="82">
        <f t="shared" si="5"/>
        <v>3.7728165506317564E-3</v>
      </c>
      <c r="R13" s="83">
        <v>4.2761703748033899E-3</v>
      </c>
      <c r="S13" s="84">
        <f t="shared" si="6"/>
        <v>6.9603897473437849E-3</v>
      </c>
      <c r="T13" s="85">
        <f>分析係数表!F16</f>
        <v>0.28191489361702127</v>
      </c>
      <c r="U13" s="86">
        <f t="shared" si="7"/>
        <v>1.9622375351554286E-3</v>
      </c>
      <c r="V13" s="87">
        <f>分析係数表!D16</f>
        <v>0</v>
      </c>
      <c r="W13" s="167">
        <f t="shared" si="8"/>
        <v>0</v>
      </c>
      <c r="X13" s="76">
        <f>分析係数表!E16</f>
        <v>0</v>
      </c>
      <c r="Y13" s="166">
        <f t="shared" si="9"/>
        <v>0</v>
      </c>
    </row>
    <row r="14" spans="1:25" x14ac:dyDescent="0.2">
      <c r="A14" s="6" t="s">
        <v>2</v>
      </c>
      <c r="B14" s="5" t="s">
        <v>365</v>
      </c>
      <c r="C14" s="75">
        <f>最終需要_まとめ!C15</f>
        <v>100</v>
      </c>
      <c r="D14" s="76">
        <f>投入係数表!L14</f>
        <v>0.26151761517615174</v>
      </c>
      <c r="E14" s="77">
        <f t="shared" si="0"/>
        <v>26.151761517615174</v>
      </c>
      <c r="F14" s="76">
        <f>分析係数表!C17</f>
        <v>0.32300986464785497</v>
      </c>
      <c r="G14" s="77">
        <f t="shared" si="1"/>
        <v>8.4472769481078593</v>
      </c>
      <c r="H14" s="77">
        <v>9.2501122625247856</v>
      </c>
      <c r="I14" s="77">
        <f t="shared" si="2"/>
        <v>109.25011226252478</v>
      </c>
      <c r="J14" s="76">
        <f>分析係数表!G17</f>
        <v>0.21187484602118747</v>
      </c>
      <c r="K14" s="78">
        <f t="shared" si="3"/>
        <v>23.147350713419883</v>
      </c>
      <c r="L14" s="79"/>
      <c r="M14" s="80"/>
      <c r="N14" s="81">
        <f>分析係数表!H17</f>
        <v>2.8857198890538762E-3</v>
      </c>
      <c r="O14" s="82">
        <f t="shared" si="4"/>
        <v>4.6543740730045267E-2</v>
      </c>
      <c r="P14" s="76">
        <f>分析係数表!C17</f>
        <v>0.32300986464785497</v>
      </c>
      <c r="Q14" s="82">
        <f t="shared" si="5"/>
        <v>1.5034087393416776E-2</v>
      </c>
      <c r="R14" s="83">
        <v>3.1792131893031789E-2</v>
      </c>
      <c r="S14" s="84">
        <f t="shared" si="6"/>
        <v>109.28190439441781</v>
      </c>
      <c r="T14" s="85">
        <f>分析係数表!F17</f>
        <v>0.32156935205715692</v>
      </c>
      <c r="U14" s="86">
        <f t="shared" si="7"/>
        <v>35.141711187685104</v>
      </c>
      <c r="V14" s="87">
        <f>分析係数表!D17</f>
        <v>5.6541019955654102E-2</v>
      </c>
      <c r="W14" s="167">
        <f t="shared" si="8"/>
        <v>6</v>
      </c>
      <c r="X14" s="76">
        <f>分析係数表!E17</f>
        <v>5.444690810544469E-2</v>
      </c>
      <c r="Y14" s="166">
        <f t="shared" si="9"/>
        <v>6</v>
      </c>
    </row>
    <row r="15" spans="1:25" x14ac:dyDescent="0.2">
      <c r="A15" s="6" t="s">
        <v>3</v>
      </c>
      <c r="B15" s="5" t="s">
        <v>31</v>
      </c>
      <c r="C15" s="90"/>
      <c r="D15" s="76">
        <f>投入係数表!L15</f>
        <v>3.8186745503818675E-3</v>
      </c>
      <c r="E15" s="77">
        <f t="shared" si="0"/>
        <v>0.38186745503818675</v>
      </c>
      <c r="F15" s="76">
        <f>分析係数表!C18</f>
        <v>9.2469018112488088E-2</v>
      </c>
      <c r="G15" s="77">
        <f t="shared" si="1"/>
        <v>3.5310908616495822E-2</v>
      </c>
      <c r="H15" s="77">
        <v>4.1677407786187184E-2</v>
      </c>
      <c r="I15" s="77">
        <f t="shared" si="2"/>
        <v>4.1677407786187184E-2</v>
      </c>
      <c r="J15" s="76">
        <f>分析係数表!G18</f>
        <v>0.21541950113378686</v>
      </c>
      <c r="K15" s="78">
        <f t="shared" si="3"/>
        <v>8.978126393849848E-3</v>
      </c>
      <c r="L15" s="79"/>
      <c r="M15" s="80"/>
      <c r="N15" s="81">
        <f>分析係数表!H18</f>
        <v>4.5387050682206597E-4</v>
      </c>
      <c r="O15" s="82">
        <f t="shared" si="4"/>
        <v>7.3204718429779941E-3</v>
      </c>
      <c r="P15" s="76">
        <f>分析係数表!C18</f>
        <v>9.2469018112488088E-2</v>
      </c>
      <c r="Q15" s="82">
        <f t="shared" si="5"/>
        <v>6.769168434402912E-4</v>
      </c>
      <c r="R15" s="83">
        <v>1.5346531555782113E-3</v>
      </c>
      <c r="S15" s="84">
        <f t="shared" si="6"/>
        <v>4.3212060941765398E-2</v>
      </c>
      <c r="T15" s="85">
        <f>分析係数表!F18</f>
        <v>0.45918367346938777</v>
      </c>
      <c r="U15" s="86">
        <f t="shared" si="7"/>
        <v>1.9842272881422887E-2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投入係数表!L16</f>
        <v>1.6629711751662971E-3</v>
      </c>
      <c r="E16" s="77">
        <f t="shared" si="0"/>
        <v>0.16629711751662971</v>
      </c>
      <c r="F16" s="76">
        <f>分析係数表!C19</f>
        <v>3.1628366691376364E-2</v>
      </c>
      <c r="G16" s="77">
        <f t="shared" si="1"/>
        <v>5.2597062125348719E-3</v>
      </c>
      <c r="H16" s="77">
        <v>6.6674737673705128E-3</v>
      </c>
      <c r="I16" s="77">
        <f t="shared" si="2"/>
        <v>6.6674737673705128E-3</v>
      </c>
      <c r="J16" s="76">
        <f>分析係数表!G19</f>
        <v>5.8098591549295774E-2</v>
      </c>
      <c r="K16" s="78">
        <f t="shared" si="3"/>
        <v>3.8737083507610375E-4</v>
      </c>
      <c r="L16" s="79"/>
      <c r="M16" s="80"/>
      <c r="N16" s="81">
        <f>分析係数表!H19</f>
        <v>-1.1767013139831339E-4</v>
      </c>
      <c r="O16" s="82">
        <f t="shared" si="4"/>
        <v>-1.897900107438739E-3</v>
      </c>
      <c r="P16" s="76">
        <f>分析係数表!C19</f>
        <v>3.1628366691376364E-2</v>
      </c>
      <c r="Q16" s="82">
        <f t="shared" si="5"/>
        <v>-6.0027480541675035E-5</v>
      </c>
      <c r="R16" s="83">
        <v>1.536036817261382E-4</v>
      </c>
      <c r="S16" s="84">
        <f t="shared" si="6"/>
        <v>6.8210774490966505E-3</v>
      </c>
      <c r="T16" s="85">
        <f>分析係数表!F19</f>
        <v>0.23943661971830985</v>
      </c>
      <c r="U16" s="86">
        <f t="shared" si="7"/>
        <v>1.6332157272484938E-3</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投入係数表!L17</f>
        <v>2.5868440502586844E-3</v>
      </c>
      <c r="E17" s="77">
        <f t="shared" si="0"/>
        <v>0.25868440502586842</v>
      </c>
      <c r="F17" s="76">
        <f>分析係数表!C20</f>
        <v>9.0136054421768752E-2</v>
      </c>
      <c r="G17" s="77">
        <f t="shared" si="1"/>
        <v>2.3316791609474547E-2</v>
      </c>
      <c r="H17" s="77">
        <v>2.7487956486481033E-2</v>
      </c>
      <c r="I17" s="77">
        <f t="shared" si="2"/>
        <v>2.7487956486481033E-2</v>
      </c>
      <c r="J17" s="76">
        <f>分析係数表!G20</f>
        <v>0.10038610038610038</v>
      </c>
      <c r="K17" s="78">
        <f t="shared" si="3"/>
        <v>2.759408759260644E-3</v>
      </c>
      <c r="L17" s="79"/>
      <c r="M17" s="80"/>
      <c r="N17" s="81">
        <f>分析係数表!H20</f>
        <v>5.6033395903958764E-4</v>
      </c>
      <c r="O17" s="82">
        <f t="shared" si="4"/>
        <v>9.0376195592320914E-3</v>
      </c>
      <c r="P17" s="76">
        <f>分析係数表!C20</f>
        <v>9.0136054421768752E-2</v>
      </c>
      <c r="Q17" s="82">
        <f t="shared" si="5"/>
        <v>8.1461536843418548E-4</v>
      </c>
      <c r="R17" s="83">
        <v>1.5761693527233925E-3</v>
      </c>
      <c r="S17" s="84">
        <f t="shared" si="6"/>
        <v>2.9064125839204424E-2</v>
      </c>
      <c r="T17" s="85">
        <f>分析係数表!F20</f>
        <v>0.22393822393822393</v>
      </c>
      <c r="U17" s="86">
        <f t="shared" si="7"/>
        <v>6.508568720748481E-3</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投入係数表!L18</f>
        <v>2.1557033752155706E-3</v>
      </c>
      <c r="E18" s="77">
        <f t="shared" si="0"/>
        <v>0.21557033752155705</v>
      </c>
      <c r="F18" s="76">
        <f>分析係数表!C21</f>
        <v>0.16689993002099368</v>
      </c>
      <c r="G18" s="77">
        <f t="shared" si="1"/>
        <v>3.5978674246949859E-2</v>
      </c>
      <c r="H18" s="77">
        <v>5.0068899672187431E-2</v>
      </c>
      <c r="I18" s="77">
        <f t="shared" si="2"/>
        <v>5.0068899672187431E-2</v>
      </c>
      <c r="J18" s="76">
        <f>分析係数表!G21</f>
        <v>0.28496229904680609</v>
      </c>
      <c r="K18" s="78">
        <f t="shared" si="3"/>
        <v>1.4267748761330405E-2</v>
      </c>
      <c r="L18" s="79"/>
      <c r="M18" s="80"/>
      <c r="N18" s="81">
        <f>分析係数表!H21</f>
        <v>9.3015437200571539E-4</v>
      </c>
      <c r="O18" s="82">
        <f t="shared" si="4"/>
        <v>1.5002448468325271E-2</v>
      </c>
      <c r="P18" s="76">
        <f>分析係数表!C21</f>
        <v>0.16689993002099368</v>
      </c>
      <c r="Q18" s="82">
        <f t="shared" si="5"/>
        <v>2.5039075995070517E-3</v>
      </c>
      <c r="R18" s="83">
        <v>5.4778362866329212E-3</v>
      </c>
      <c r="S18" s="84">
        <f t="shared" si="6"/>
        <v>5.5546735958820349E-2</v>
      </c>
      <c r="T18" s="85">
        <f>分析係数表!F21</f>
        <v>0.42580736946934128</v>
      </c>
      <c r="U18" s="86">
        <f t="shared" si="7"/>
        <v>2.3652209521233362E-2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投入係数表!L19</f>
        <v>4.9273220004927322E-4</v>
      </c>
      <c r="E19" s="77">
        <f t="shared" si="0"/>
        <v>4.9273220004927322E-2</v>
      </c>
      <c r="F19" s="76">
        <f>分析係数表!C22</f>
        <v>5.390334572490707E-2</v>
      </c>
      <c r="G19" s="77">
        <f t="shared" si="1"/>
        <v>2.6559914129050048E-3</v>
      </c>
      <c r="H19" s="77">
        <v>4.3246948337633878E-3</v>
      </c>
      <c r="I19" s="77">
        <f t="shared" si="2"/>
        <v>4.3246948337633878E-3</v>
      </c>
      <c r="J19" s="76">
        <f>分析係数表!G22</f>
        <v>0.19475277497477295</v>
      </c>
      <c r="K19" s="78">
        <f t="shared" si="3"/>
        <v>8.4224631979448413E-4</v>
      </c>
      <c r="L19" s="79"/>
      <c r="M19" s="80"/>
      <c r="N19" s="81">
        <f>分析係数表!H22</f>
        <v>4.4826716723167009E-5</v>
      </c>
      <c r="O19" s="82">
        <f t="shared" si="4"/>
        <v>7.2300956473856726E-4</v>
      </c>
      <c r="P19" s="76">
        <f>分析係数表!C22</f>
        <v>5.390334572490707E-2</v>
      </c>
      <c r="Q19" s="82">
        <f t="shared" si="5"/>
        <v>3.8972634530517572E-5</v>
      </c>
      <c r="R19" s="83">
        <v>4.223289782612658E-4</v>
      </c>
      <c r="S19" s="84">
        <f t="shared" si="6"/>
        <v>4.7470238120246536E-3</v>
      </c>
      <c r="T19" s="85">
        <f>分析係数表!F22</f>
        <v>0.41305079044735959</v>
      </c>
      <c r="U19" s="86">
        <f t="shared" si="7"/>
        <v>1.9607619378292215E-3</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投入係数表!L20</f>
        <v>3.3875338753387536E-3</v>
      </c>
      <c r="E20" s="77">
        <f t="shared" si="0"/>
        <v>0.33875338753387535</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4.5188097796160454E-4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投入係数表!L21</f>
        <v>0</v>
      </c>
      <c r="E21" s="77">
        <f t="shared" si="0"/>
        <v>0</v>
      </c>
      <c r="F21" s="76">
        <f>分析係数表!C24</f>
        <v>5.4415700267618217E-2</v>
      </c>
      <c r="G21" s="77">
        <f t="shared" si="1"/>
        <v>0</v>
      </c>
      <c r="H21" s="77">
        <v>7.9492177007513764E-4</v>
      </c>
      <c r="I21" s="77">
        <f t="shared" si="2"/>
        <v>7.9492177007513764E-4</v>
      </c>
      <c r="J21" s="76">
        <f>分析係数表!G24</f>
        <v>0.2097560975609756</v>
      </c>
      <c r="K21" s="78">
        <f t="shared" si="3"/>
        <v>1.6673968835722398E-4</v>
      </c>
      <c r="L21" s="79"/>
      <c r="M21" s="80"/>
      <c r="N21" s="81">
        <f>分析係数表!H24</f>
        <v>3.5301039419494021E-4</v>
      </c>
      <c r="O21" s="82">
        <f t="shared" si="4"/>
        <v>5.6937003223162174E-3</v>
      </c>
      <c r="P21" s="76">
        <f>分析係数表!C24</f>
        <v>5.4415700267618217E-2</v>
      </c>
      <c r="Q21" s="82">
        <f t="shared" si="5"/>
        <v>3.0982669015280049E-4</v>
      </c>
      <c r="R21" s="83">
        <v>1.005035114972334E-3</v>
      </c>
      <c r="S21" s="84">
        <f t="shared" si="6"/>
        <v>1.7999568850474716E-3</v>
      </c>
      <c r="T21" s="85">
        <f>分析係数表!F24</f>
        <v>0.39512195121951221</v>
      </c>
      <c r="U21" s="86">
        <f t="shared" si="7"/>
        <v>7.1120247653095226E-4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投入係数表!L22</f>
        <v>0</v>
      </c>
      <c r="E22" s="77">
        <f t="shared" si="0"/>
        <v>0</v>
      </c>
      <c r="F22" s="76">
        <f>分析係数表!C25</f>
        <v>0.20008027292795505</v>
      </c>
      <c r="G22" s="77">
        <f t="shared" si="1"/>
        <v>0</v>
      </c>
      <c r="H22" s="77">
        <v>8.0583587481491224E-3</v>
      </c>
      <c r="I22" s="77">
        <f t="shared" si="2"/>
        <v>8.0583587481491224E-3</v>
      </c>
      <c r="J22" s="76">
        <f>分析係数表!G25</f>
        <v>0.19693654266958424</v>
      </c>
      <c r="K22" s="78">
        <f t="shared" si="3"/>
        <v>1.5869853114516871E-3</v>
      </c>
      <c r="L22" s="79"/>
      <c r="M22" s="80"/>
      <c r="N22" s="81">
        <f>分析係数表!H25</f>
        <v>5.2111058190681644E-4</v>
      </c>
      <c r="O22" s="82">
        <f t="shared" si="4"/>
        <v>8.4049861900858443E-3</v>
      </c>
      <c r="P22" s="76">
        <f>分析係数表!C25</f>
        <v>0.20008027292795505</v>
      </c>
      <c r="Q22" s="82">
        <f t="shared" si="5"/>
        <v>1.6816719308680689E-3</v>
      </c>
      <c r="R22" s="83">
        <v>7.6280211708153424E-3</v>
      </c>
      <c r="S22" s="84">
        <f t="shared" si="6"/>
        <v>1.5686379918964464E-2</v>
      </c>
      <c r="T22" s="85">
        <f>分析係数表!F25</f>
        <v>0.35081275398562051</v>
      </c>
      <c r="U22" s="86">
        <f t="shared" si="7"/>
        <v>5.5029821394366584E-3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投入係数表!L23</f>
        <v>0</v>
      </c>
      <c r="E23" s="77">
        <f t="shared" si="0"/>
        <v>0</v>
      </c>
      <c r="F23" s="76">
        <f>分析係数表!C26</f>
        <v>0.134685598377282</v>
      </c>
      <c r="G23" s="77">
        <f t="shared" si="1"/>
        <v>0</v>
      </c>
      <c r="H23" s="77">
        <v>3.2168646816217407E-3</v>
      </c>
      <c r="I23" s="77">
        <f t="shared" si="2"/>
        <v>3.2168646816217407E-3</v>
      </c>
      <c r="J23" s="76">
        <f>分析係数表!G26</f>
        <v>0.19653333333333334</v>
      </c>
      <c r="K23" s="78">
        <f t="shared" si="3"/>
        <v>6.3222113876139276E-4</v>
      </c>
      <c r="L23" s="79"/>
      <c r="M23" s="80"/>
      <c r="N23" s="81">
        <f>分析係数表!H26</f>
        <v>1.0932115540862354E-2</v>
      </c>
      <c r="O23" s="82">
        <f t="shared" si="4"/>
        <v>0.17632395760061809</v>
      </c>
      <c r="P23" s="76">
        <f>分析係数表!C26</f>
        <v>0.134685598377282</v>
      </c>
      <c r="Q23" s="82">
        <f t="shared" si="5"/>
        <v>2.3748297737689748E-2</v>
      </c>
      <c r="R23" s="83">
        <v>2.5199816463163053E-2</v>
      </c>
      <c r="S23" s="84">
        <f t="shared" si="6"/>
        <v>2.8416681144784794E-2</v>
      </c>
      <c r="T23" s="85">
        <f>分析係数表!F26</f>
        <v>0.3352</v>
      </c>
      <c r="U23" s="86">
        <f t="shared" si="7"/>
        <v>9.5252715197318635E-3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投入係数表!L24</f>
        <v>0</v>
      </c>
      <c r="E24" s="77">
        <f t="shared" si="0"/>
        <v>0</v>
      </c>
      <c r="F24" s="76">
        <f>分析係数表!C27</f>
        <v>0.20855231724796941</v>
      </c>
      <c r="G24" s="77">
        <f t="shared" si="1"/>
        <v>0</v>
      </c>
      <c r="H24" s="77">
        <v>1.0937957621405916E-3</v>
      </c>
      <c r="I24" s="77">
        <f t="shared" si="2"/>
        <v>1.0937957621405916E-3</v>
      </c>
      <c r="J24" s="76">
        <f>分析係数表!G27</f>
        <v>0.17064698219713417</v>
      </c>
      <c r="K24" s="78">
        <f t="shared" si="3"/>
        <v>1.8665294594930634E-4</v>
      </c>
      <c r="L24" s="79"/>
      <c r="M24" s="80"/>
      <c r="N24" s="81">
        <f>分析係数表!H27</f>
        <v>1.1100215728574231E-2</v>
      </c>
      <c r="O24" s="82">
        <f t="shared" si="4"/>
        <v>0.17903524346838773</v>
      </c>
      <c r="P24" s="76">
        <f>分析係数表!C27</f>
        <v>0.20855231724796941</v>
      </c>
      <c r="Q24" s="82">
        <f t="shared" si="5"/>
        <v>3.7338214894386643E-2</v>
      </c>
      <c r="R24" s="83">
        <v>3.7958845379361887E-2</v>
      </c>
      <c r="S24" s="84">
        <f t="shared" si="6"/>
        <v>3.9052641141502475E-2</v>
      </c>
      <c r="T24" s="85">
        <f>分析係数表!F27</f>
        <v>0.32175423360833694</v>
      </c>
      <c r="U24" s="86">
        <f t="shared" si="7"/>
        <v>1.2565352620865538E-2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投入係数表!L25</f>
        <v>0</v>
      </c>
      <c r="E25" s="77">
        <f t="shared" si="0"/>
        <v>0</v>
      </c>
      <c r="F25" s="76">
        <f>分析係数表!C28</f>
        <v>0.10397098484143963</v>
      </c>
      <c r="G25" s="77">
        <f t="shared" si="1"/>
        <v>0</v>
      </c>
      <c r="H25" s="77">
        <v>1.1396523102521353E-2</v>
      </c>
      <c r="I25" s="77">
        <f t="shared" si="2"/>
        <v>1.1396523102521353E-2</v>
      </c>
      <c r="J25" s="76">
        <f>分析係数表!G28</f>
        <v>0.12478854912166558</v>
      </c>
      <c r="K25" s="78">
        <f t="shared" si="3"/>
        <v>1.4221555829951825E-3</v>
      </c>
      <c r="L25" s="79"/>
      <c r="M25" s="80"/>
      <c r="N25" s="81">
        <f>分析係数表!H28</f>
        <v>2.0592272994704845E-2</v>
      </c>
      <c r="O25" s="82">
        <f t="shared" si="4"/>
        <v>0.33213251880177935</v>
      </c>
      <c r="P25" s="76">
        <f>分析係数表!C28</f>
        <v>0.10397098484143963</v>
      </c>
      <c r="Q25" s="82">
        <f t="shared" si="5"/>
        <v>3.4532145077688967E-2</v>
      </c>
      <c r="R25" s="83">
        <v>3.9821414769408058E-2</v>
      </c>
      <c r="S25" s="84">
        <f t="shared" si="6"/>
        <v>5.1217937871929409E-2</v>
      </c>
      <c r="T25" s="85">
        <f>分析係数表!F28</f>
        <v>0.21353285621340273</v>
      </c>
      <c r="U25" s="86">
        <f t="shared" si="7"/>
        <v>1.0936712563153697E-2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投入係数表!L26</f>
        <v>2.2788864252278889E-3</v>
      </c>
      <c r="E26" s="77">
        <f t="shared" si="0"/>
        <v>0.2278886425227889</v>
      </c>
      <c r="F26" s="76">
        <f>分析係数表!C29</f>
        <v>0.1743148003132341</v>
      </c>
      <c r="G26" s="77">
        <f t="shared" si="1"/>
        <v>3.9724363215013936E-2</v>
      </c>
      <c r="H26" s="77">
        <v>5.6649964288982273E-2</v>
      </c>
      <c r="I26" s="77">
        <f t="shared" si="2"/>
        <v>5.6649964288982273E-2</v>
      </c>
      <c r="J26" s="76">
        <f>分析係数表!G29</f>
        <v>0.23934053439454236</v>
      </c>
      <c r="K26" s="78">
        <f t="shared" si="3"/>
        <v>1.3558632726356759E-2</v>
      </c>
      <c r="L26" s="79"/>
      <c r="M26" s="80"/>
      <c r="N26" s="81">
        <f>分析係数表!H29</f>
        <v>9.9683411313142636E-3</v>
      </c>
      <c r="O26" s="82">
        <f t="shared" si="4"/>
        <v>0.16077925195873891</v>
      </c>
      <c r="P26" s="76">
        <f>分析係数表!C29</f>
        <v>0.1743148003132341</v>
      </c>
      <c r="Q26" s="82">
        <f t="shared" si="5"/>
        <v>2.8026203199698726E-2</v>
      </c>
      <c r="R26" s="83">
        <v>4.0076514924066949E-2</v>
      </c>
      <c r="S26" s="84">
        <f t="shared" si="6"/>
        <v>9.6726479213049221E-2</v>
      </c>
      <c r="T26" s="85">
        <f>分析係数表!F29</f>
        <v>0.40112076666937385</v>
      </c>
      <c r="U26" s="86">
        <f t="shared" si="7"/>
        <v>3.8798999499167555E-2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投入係数表!L27</f>
        <v>3.5723084503572308E-3</v>
      </c>
      <c r="E27" s="77">
        <f t="shared" si="0"/>
        <v>0.35723084503572311</v>
      </c>
      <c r="F27" s="76">
        <f>分析係数表!C30</f>
        <v>1</v>
      </c>
      <c r="G27" s="77">
        <f t="shared" si="1"/>
        <v>0.35723084503572311</v>
      </c>
      <c r="H27" s="77">
        <v>0.44153843701662121</v>
      </c>
      <c r="I27" s="77">
        <f t="shared" si="2"/>
        <v>0.44153843701662121</v>
      </c>
      <c r="J27" s="76">
        <f>分析係数表!G30</f>
        <v>0.34450555746533745</v>
      </c>
      <c r="K27" s="78">
        <f t="shared" si="3"/>
        <v>0.15211244538678487</v>
      </c>
      <c r="L27" s="79"/>
      <c r="M27" s="80"/>
      <c r="N27" s="81">
        <f>分析係数表!H30</f>
        <v>0</v>
      </c>
      <c r="O27" s="82">
        <f t="shared" si="4"/>
        <v>0</v>
      </c>
      <c r="P27" s="76">
        <f>分析係数表!C30</f>
        <v>1</v>
      </c>
      <c r="Q27" s="82">
        <f t="shared" si="5"/>
        <v>0</v>
      </c>
      <c r="R27" s="83">
        <v>4.7042706253481628E-2</v>
      </c>
      <c r="S27" s="84">
        <f t="shared" si="6"/>
        <v>0.48858114327010282</v>
      </c>
      <c r="T27" s="85">
        <f>分析係数表!F30</f>
        <v>0.44067262518620376</v>
      </c>
      <c r="U27" s="86">
        <f t="shared" si="7"/>
        <v>0.21530433502131294</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投入係数表!L28</f>
        <v>3.4429662478442966E-2</v>
      </c>
      <c r="E28" s="77">
        <f t="shared" si="0"/>
        <v>3.4429662478442964</v>
      </c>
      <c r="F28" s="76">
        <f>分析係数表!C31</f>
        <v>0.25008451656524677</v>
      </c>
      <c r="G28" s="77">
        <f t="shared" si="1"/>
        <v>0.86103254964260245</v>
      </c>
      <c r="H28" s="77">
        <v>0.97873494639566017</v>
      </c>
      <c r="I28" s="77">
        <f t="shared" si="2"/>
        <v>0.97873494639566017</v>
      </c>
      <c r="J28" s="76">
        <f>分析係数表!G31</f>
        <v>7.0035460992907805E-2</v>
      </c>
      <c r="K28" s="78">
        <f t="shared" si="3"/>
        <v>6.8546153160688975E-2</v>
      </c>
      <c r="L28" s="79"/>
      <c r="M28" s="80"/>
      <c r="N28" s="81">
        <f>分析係数表!H31</f>
        <v>2.3007312358165468E-2</v>
      </c>
      <c r="O28" s="82">
        <f t="shared" si="4"/>
        <v>0.37108465910206967</v>
      </c>
      <c r="P28" s="76">
        <f>分析係数表!C31</f>
        <v>0.25008451656524677</v>
      </c>
      <c r="Q28" s="82">
        <f t="shared" si="5"/>
        <v>9.2802527576320487E-2</v>
      </c>
      <c r="R28" s="83">
        <v>0.12529644329244186</v>
      </c>
      <c r="S28" s="84">
        <f t="shared" si="6"/>
        <v>1.104031389688102</v>
      </c>
      <c r="T28" s="85">
        <f>分析係数表!F31</f>
        <v>0.24143026004728133</v>
      </c>
      <c r="U28" s="86">
        <f t="shared" si="7"/>
        <v>0.26654658551275984</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投入係数表!L29</f>
        <v>1.0470559251047056E-3</v>
      </c>
      <c r="E29" s="77">
        <f t="shared" si="0"/>
        <v>0.10470559251047055</v>
      </c>
      <c r="F29" s="76">
        <f>分析係数表!C32</f>
        <v>0.62913385826771662</v>
      </c>
      <c r="G29" s="77">
        <f t="shared" si="1"/>
        <v>6.5873833398319676E-2</v>
      </c>
      <c r="H29" s="77">
        <v>8.6789977589285527E-2</v>
      </c>
      <c r="I29" s="77">
        <f t="shared" si="2"/>
        <v>8.6789977589285527E-2</v>
      </c>
      <c r="J29" s="76">
        <f>分析係数表!G32</f>
        <v>0.14045991298943444</v>
      </c>
      <c r="K29" s="78">
        <f t="shared" si="3"/>
        <v>1.2190512700546011E-2</v>
      </c>
      <c r="L29" s="79"/>
      <c r="M29" s="80"/>
      <c r="N29" s="81">
        <f>分析係数表!H32</f>
        <v>6.5503039811727788E-3</v>
      </c>
      <c r="O29" s="82">
        <f t="shared" si="4"/>
        <v>0.10564977264742315</v>
      </c>
      <c r="P29" s="76">
        <f>分析係数表!C32</f>
        <v>0.62913385826771662</v>
      </c>
      <c r="Q29" s="82">
        <f t="shared" si="5"/>
        <v>6.6467849090780393E-2</v>
      </c>
      <c r="R29" s="83">
        <v>8.6951369394771258E-2</v>
      </c>
      <c r="S29" s="84">
        <f t="shared" si="6"/>
        <v>0.1737413469840568</v>
      </c>
      <c r="T29" s="85">
        <f>分析係数表!F32</f>
        <v>0.48353014294592916</v>
      </c>
      <c r="U29" s="86">
        <f t="shared" si="7"/>
        <v>8.4009178342819263E-2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投入係数表!L30</f>
        <v>6.1591525006159152E-5</v>
      </c>
      <c r="E30" s="77">
        <f t="shared" si="0"/>
        <v>6.1591525006159152E-3</v>
      </c>
      <c r="F30" s="76">
        <f>分析係数表!C33</f>
        <v>0.63745757482258569</v>
      </c>
      <c r="G30" s="77">
        <f t="shared" si="1"/>
        <v>3.9261984160050859E-3</v>
      </c>
      <c r="H30" s="77">
        <v>1.7492433385997475E-2</v>
      </c>
      <c r="I30" s="77">
        <f t="shared" si="2"/>
        <v>1.7492433385997475E-2</v>
      </c>
      <c r="J30" s="76">
        <f>分析係数表!G33</f>
        <v>0.50772946859903378</v>
      </c>
      <c r="K30" s="78">
        <f t="shared" si="3"/>
        <v>8.881423907576496E-3</v>
      </c>
      <c r="L30" s="79"/>
      <c r="M30" s="80"/>
      <c r="N30" s="81">
        <f>分析係数表!H33</f>
        <v>9.749810887288824E-4</v>
      </c>
      <c r="O30" s="82">
        <f t="shared" si="4"/>
        <v>1.5725458033063838E-2</v>
      </c>
      <c r="P30" s="76">
        <f>分析係数表!C33</f>
        <v>0.63745757482258569</v>
      </c>
      <c r="Q30" s="82">
        <f t="shared" si="5"/>
        <v>1.0024312340731223E-2</v>
      </c>
      <c r="R30" s="83">
        <v>4.0013804292381612E-2</v>
      </c>
      <c r="S30" s="84">
        <f t="shared" si="6"/>
        <v>5.7506237678379091E-2</v>
      </c>
      <c r="T30" s="85">
        <f>分析係数表!F33</f>
        <v>0.6463768115942029</v>
      </c>
      <c r="U30" s="86">
        <f t="shared" si="7"/>
        <v>3.7170698557329095E-2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投入係数表!L31</f>
        <v>6.0359694506035969E-2</v>
      </c>
      <c r="E31" s="77">
        <f t="shared" si="0"/>
        <v>6.0359694506035968</v>
      </c>
      <c r="F31" s="76">
        <f>分析係数表!C34</f>
        <v>0.37050679800509079</v>
      </c>
      <c r="G31" s="77">
        <f t="shared" si="1"/>
        <v>2.2363677139996856</v>
      </c>
      <c r="H31" s="77">
        <v>2.5091754253479834</v>
      </c>
      <c r="I31" s="77">
        <f t="shared" si="2"/>
        <v>2.5091754253479834</v>
      </c>
      <c r="J31" s="76">
        <f>分析係数表!G34</f>
        <v>0.42483593457785029</v>
      </c>
      <c r="K31" s="78">
        <f t="shared" si="3"/>
        <v>1.0659878868474855</v>
      </c>
      <c r="L31" s="79"/>
      <c r="M31" s="80"/>
      <c r="N31" s="81">
        <f>分析係数表!H34</f>
        <v>0.16269856834673466</v>
      </c>
      <c r="O31" s="82">
        <f t="shared" si="4"/>
        <v>2.6241632152186298</v>
      </c>
      <c r="P31" s="76">
        <f>分析係数表!C34</f>
        <v>0.37050679800509079</v>
      </c>
      <c r="Q31" s="82">
        <f t="shared" si="5"/>
        <v>0.9722703103133985</v>
      </c>
      <c r="R31" s="83">
        <v>1.0559808256147307</v>
      </c>
      <c r="S31" s="84">
        <f t="shared" si="6"/>
        <v>3.5651562509627142</v>
      </c>
      <c r="T31" s="85">
        <f>分析係数表!F34</f>
        <v>0.70009180863001119</v>
      </c>
      <c r="U31" s="86">
        <f t="shared" si="7"/>
        <v>2.4959366877850768</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投入係数表!L32</f>
        <v>2.833210150283321E-3</v>
      </c>
      <c r="E32" s="77">
        <f t="shared" si="0"/>
        <v>0.28332101502833212</v>
      </c>
      <c r="F32" s="76">
        <f>分析係数表!C35</f>
        <v>0.91764041772509175</v>
      </c>
      <c r="G32" s="77">
        <f t="shared" si="1"/>
        <v>0.25998681458089568</v>
      </c>
      <c r="H32" s="77">
        <v>0.41108323887097098</v>
      </c>
      <c r="I32" s="77">
        <f t="shared" si="2"/>
        <v>0.41108323887097098</v>
      </c>
      <c r="J32" s="76">
        <f>分析係数表!G35</f>
        <v>0.31368591037545418</v>
      </c>
      <c r="K32" s="78">
        <f t="shared" si="3"/>
        <v>0.12895102002533082</v>
      </c>
      <c r="L32" s="79"/>
      <c r="M32" s="80"/>
      <c r="N32" s="81">
        <f>分析係数表!H35</f>
        <v>6.1244501723026923E-2</v>
      </c>
      <c r="O32" s="82">
        <f t="shared" si="4"/>
        <v>0.98781181782406746</v>
      </c>
      <c r="P32" s="76">
        <f>分析係数表!C35</f>
        <v>0.91764041772509175</v>
      </c>
      <c r="Q32" s="82">
        <f t="shared" si="5"/>
        <v>0.90645604914185951</v>
      </c>
      <c r="R32" s="83">
        <v>1.1848445335241284</v>
      </c>
      <c r="S32" s="84">
        <f t="shared" si="6"/>
        <v>1.5959277723950995</v>
      </c>
      <c r="T32" s="85">
        <f>分析係数表!F35</f>
        <v>0.64438548935924789</v>
      </c>
      <c r="U32" s="86">
        <f t="shared" si="7"/>
        <v>1.0283926985968306</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投入係数表!L33</f>
        <v>4.9273220004927322E-4</v>
      </c>
      <c r="E33" s="77">
        <f t="shared" si="0"/>
        <v>4.9273220004927322E-2</v>
      </c>
      <c r="F33" s="76">
        <f>分析係数表!C36</f>
        <v>0.797599795727296</v>
      </c>
      <c r="G33" s="77">
        <f t="shared" si="1"/>
        <v>3.9300310210756147E-2</v>
      </c>
      <c r="H33" s="77">
        <v>0.12812805349817491</v>
      </c>
      <c r="I33" s="77">
        <f t="shared" si="2"/>
        <v>0.12812805349817491</v>
      </c>
      <c r="J33" s="76">
        <f>分析係数表!G36</f>
        <v>2.1812378081220076E-2</v>
      </c>
      <c r="K33" s="78">
        <f t="shared" si="3"/>
        <v>2.7947775457129835E-3</v>
      </c>
      <c r="L33" s="79"/>
      <c r="M33" s="80"/>
      <c r="N33" s="81">
        <f>分析係数表!H36</f>
        <v>0.17613537668450396</v>
      </c>
      <c r="O33" s="82">
        <f t="shared" si="4"/>
        <v>2.8408853322490155</v>
      </c>
      <c r="P33" s="76">
        <f>分析係数表!C36</f>
        <v>0.797599795727296</v>
      </c>
      <c r="Q33" s="82">
        <f t="shared" si="5"/>
        <v>2.2658895606864862</v>
      </c>
      <c r="R33" s="83">
        <v>2.3626877086608897</v>
      </c>
      <c r="S33" s="84">
        <f t="shared" si="6"/>
        <v>2.4908157621590648</v>
      </c>
      <c r="T33" s="85">
        <f>分析係数表!F36</f>
        <v>0.87948217769107995</v>
      </c>
      <c r="U33" s="86">
        <f t="shared" si="7"/>
        <v>2.1906280707309214</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投入係数表!L34</f>
        <v>1.7184035476718405E-2</v>
      </c>
      <c r="E34" s="77">
        <f t="shared" si="0"/>
        <v>1.7184035476718404</v>
      </c>
      <c r="F34" s="76">
        <f>分析係数表!C37</f>
        <v>0.41107468497080213</v>
      </c>
      <c r="G34" s="77">
        <f t="shared" si="1"/>
        <v>0.70639219701191058</v>
      </c>
      <c r="H34" s="77">
        <v>0.86442499899371117</v>
      </c>
      <c r="I34" s="77">
        <f t="shared" si="2"/>
        <v>0.86442499899371117</v>
      </c>
      <c r="J34" s="76">
        <f>分析係数表!G37</f>
        <v>0.35489014883061659</v>
      </c>
      <c r="K34" s="78">
        <f t="shared" si="3"/>
        <v>0.30677591654578373</v>
      </c>
      <c r="L34" s="79"/>
      <c r="M34" s="80"/>
      <c r="N34" s="81">
        <f>分析係数表!H37</f>
        <v>4.9102064830639058E-2</v>
      </c>
      <c r="O34" s="82">
        <f t="shared" si="4"/>
        <v>0.79196660197550806</v>
      </c>
      <c r="P34" s="76">
        <f>分析係数表!C37</f>
        <v>0.41107468497080213</v>
      </c>
      <c r="Q34" s="82">
        <f t="shared" si="5"/>
        <v>0.32555742141447863</v>
      </c>
      <c r="R34" s="83">
        <v>0.40062093837884216</v>
      </c>
      <c r="S34" s="84">
        <f t="shared" si="6"/>
        <v>1.2650459373725533</v>
      </c>
      <c r="T34" s="85">
        <f>分析係数表!F37</f>
        <v>0.67103708953460905</v>
      </c>
      <c r="U34" s="86">
        <f t="shared" si="7"/>
        <v>0.84889274394205949</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投入係数表!L35</f>
        <v>3.5107169253510719E-3</v>
      </c>
      <c r="E35" s="77">
        <f t="shared" si="0"/>
        <v>0.35107169253510717</v>
      </c>
      <c r="F35" s="76">
        <f>分析係数表!C38</f>
        <v>8.5657149205643823E-2</v>
      </c>
      <c r="G35" s="77">
        <f t="shared" si="1"/>
        <v>3.0071800349357587E-2</v>
      </c>
      <c r="H35" s="77">
        <v>5.752053322201784E-2</v>
      </c>
      <c r="I35" s="77">
        <f t="shared" si="2"/>
        <v>5.752053322201784E-2</v>
      </c>
      <c r="J35" s="76">
        <f>分析係数表!G38</f>
        <v>0.23768844221105528</v>
      </c>
      <c r="K35" s="78">
        <f t="shared" si="3"/>
        <v>1.3671965936690672E-2</v>
      </c>
      <c r="L35" s="79"/>
      <c r="M35" s="80"/>
      <c r="N35" s="81">
        <f>分析係数表!H38</f>
        <v>4.3280194996217748E-2</v>
      </c>
      <c r="O35" s="82">
        <f t="shared" si="4"/>
        <v>0.69806573475508671</v>
      </c>
      <c r="P35" s="76">
        <f>分析係数表!C38</f>
        <v>8.5657149205643823E-2</v>
      </c>
      <c r="Q35" s="82">
        <f t="shared" si="5"/>
        <v>5.979432079726385E-2</v>
      </c>
      <c r="R35" s="83">
        <v>7.9128704709276951E-2</v>
      </c>
      <c r="S35" s="84">
        <f t="shared" si="6"/>
        <v>0.1366492379312948</v>
      </c>
      <c r="T35" s="85">
        <f>分析係数表!F38</f>
        <v>0.42412060301507537</v>
      </c>
      <c r="U35" s="86">
        <f t="shared" si="7"/>
        <v>5.7955757192971261E-2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投入係数表!L36</f>
        <v>0</v>
      </c>
      <c r="E36" s="77">
        <f t="shared" si="0"/>
        <v>0</v>
      </c>
      <c r="F36" s="76">
        <f>分析係数表!C39</f>
        <v>1</v>
      </c>
      <c r="G36" s="77">
        <f t="shared" si="1"/>
        <v>0</v>
      </c>
      <c r="H36" s="77">
        <v>4.3325468112518344E-3</v>
      </c>
      <c r="I36" s="77">
        <f t="shared" si="2"/>
        <v>4.3325468112518344E-3</v>
      </c>
      <c r="J36" s="76">
        <f>分析係数表!G39</f>
        <v>0.35357454228421969</v>
      </c>
      <c r="K36" s="78">
        <f t="shared" si="3"/>
        <v>1.5318782557133229E-3</v>
      </c>
      <c r="L36" s="79"/>
      <c r="M36" s="80"/>
      <c r="N36" s="81">
        <f>分析係数表!H39</f>
        <v>3.8775109965539459E-3</v>
      </c>
      <c r="O36" s="82">
        <f t="shared" si="4"/>
        <v>6.2540327349886071E-2</v>
      </c>
      <c r="P36" s="76">
        <f>分析係数表!C39</f>
        <v>1</v>
      </c>
      <c r="Q36" s="82">
        <f t="shared" si="5"/>
        <v>6.2540327349886071E-2</v>
      </c>
      <c r="R36" s="83">
        <v>6.9906127572162732E-2</v>
      </c>
      <c r="S36" s="84">
        <f t="shared" si="6"/>
        <v>7.4238674383414568E-2</v>
      </c>
      <c r="T36" s="85">
        <f>分析係数表!F39</f>
        <v>0.70431560592850917</v>
      </c>
      <c r="U36" s="86">
        <f t="shared" si="7"/>
        <v>5.2287456931683921E-2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投入係数表!L37</f>
        <v>1.231830500123183E-4</v>
      </c>
      <c r="E37" s="77">
        <f t="shared" si="0"/>
        <v>1.231830500123183E-2</v>
      </c>
      <c r="F37" s="76">
        <f>分析係数表!C40</f>
        <v>0.65826444414328944</v>
      </c>
      <c r="G37" s="77">
        <f t="shared" si="1"/>
        <v>8.1087021944233739E-3</v>
      </c>
      <c r="H37" s="77">
        <v>1.183874823706256E-2</v>
      </c>
      <c r="I37" s="77">
        <f t="shared" si="2"/>
        <v>1.183874823706256E-2</v>
      </c>
      <c r="J37" s="76">
        <f>分析係数表!G40</f>
        <v>0.50866941886313111</v>
      </c>
      <c r="K37" s="78">
        <f t="shared" si="3"/>
        <v>6.0220091858135304E-3</v>
      </c>
      <c r="L37" s="79"/>
      <c r="M37" s="80"/>
      <c r="N37" s="81">
        <f>分析係数表!H40</f>
        <v>2.9977866808617935E-2</v>
      </c>
      <c r="O37" s="82">
        <f t="shared" si="4"/>
        <v>0.48351264641891684</v>
      </c>
      <c r="P37" s="76">
        <f>分析係数表!C40</f>
        <v>0.65826444414328944</v>
      </c>
      <c r="Q37" s="82">
        <f t="shared" si="5"/>
        <v>0.31827918343119915</v>
      </c>
      <c r="R37" s="83">
        <v>0.3199958547085911</v>
      </c>
      <c r="S37" s="84">
        <f t="shared" si="6"/>
        <v>0.33183460294565365</v>
      </c>
      <c r="T37" s="85">
        <f>分析係数表!F40</f>
        <v>0.70612892981899011</v>
      </c>
      <c r="U37" s="86">
        <f t="shared" si="7"/>
        <v>0.23431801305492392</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投入係数表!L38</f>
        <v>0</v>
      </c>
      <c r="E38" s="77">
        <f t="shared" si="0"/>
        <v>0</v>
      </c>
      <c r="F38" s="76">
        <f>分析係数表!C41</f>
        <v>0.70759650636187188</v>
      </c>
      <c r="G38" s="77">
        <f t="shared" si="1"/>
        <v>0</v>
      </c>
      <c r="H38" s="77">
        <v>3.6183392976394844E-4</v>
      </c>
      <c r="I38" s="77">
        <f t="shared" si="2"/>
        <v>3.6183392976394844E-4</v>
      </c>
      <c r="J38" s="76">
        <f>分析係数表!G41</f>
        <v>0.45936542752335213</v>
      </c>
      <c r="K38" s="78">
        <f t="shared" si="3"/>
        <v>1.6621399783847075E-4</v>
      </c>
      <c r="L38" s="79"/>
      <c r="M38" s="80"/>
      <c r="N38" s="81">
        <f>分析係数表!H41</f>
        <v>5.1332193987616619E-2</v>
      </c>
      <c r="O38" s="82">
        <f t="shared" si="4"/>
        <v>0.82793632782125182</v>
      </c>
      <c r="P38" s="76">
        <f>分析係数表!C41</f>
        <v>0.70759650636187188</v>
      </c>
      <c r="Q38" s="82">
        <f t="shared" si="5"/>
        <v>0.58584485305639522</v>
      </c>
      <c r="R38" s="83">
        <v>0.5946917429008125</v>
      </c>
      <c r="S38" s="84">
        <f t="shared" si="6"/>
        <v>0.59505357683057647</v>
      </c>
      <c r="T38" s="85">
        <f>分析係数表!F41</f>
        <v>0.56264417804333855</v>
      </c>
      <c r="U38" s="86">
        <f t="shared" si="7"/>
        <v>0.33480343062758833</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投入係数表!L39</f>
        <v>3.0795762503079576E-4</v>
      </c>
      <c r="E39" s="77">
        <f>$C$14*D39</f>
        <v>3.0795762503079575E-2</v>
      </c>
      <c r="F39" s="76">
        <f>分析係数表!C42</f>
        <v>0.74805928016937195</v>
      </c>
      <c r="G39" s="77">
        <f>E39*F39</f>
        <v>2.3037055930320644E-2</v>
      </c>
      <c r="H39" s="77">
        <v>3.4019637838134685E-2</v>
      </c>
      <c r="I39" s="77">
        <f>C39+H39</f>
        <v>3.4019637838134685E-2</v>
      </c>
      <c r="J39" s="76">
        <f>分析係数表!G42</f>
        <v>0.48689138576779029</v>
      </c>
      <c r="K39" s="78">
        <f>I39*J39</f>
        <v>1.6563868610327749E-2</v>
      </c>
      <c r="L39" s="79"/>
      <c r="M39" s="80"/>
      <c r="N39" s="81">
        <f>分析係数表!H42</f>
        <v>1.3363964923094164E-2</v>
      </c>
      <c r="O39" s="82">
        <f t="shared" si="4"/>
        <v>0.21554722648768537</v>
      </c>
      <c r="P39" s="76">
        <f>分析係数表!C42</f>
        <v>0.74805928016937195</v>
      </c>
      <c r="Q39" s="82">
        <f>O39*P39</f>
        <v>0.16124210308888251</v>
      </c>
      <c r="R39" s="83">
        <v>0.16899673198877552</v>
      </c>
      <c r="S39" s="84">
        <f>I39+R39</f>
        <v>0.20301636982691021</v>
      </c>
      <c r="T39" s="85">
        <f>分析係数表!F42</f>
        <v>0.55945692883895126</v>
      </c>
      <c r="U39" s="86">
        <f t="shared" si="7"/>
        <v>0.11357891476739591</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投入係数表!L40</f>
        <v>3.6277408228627739E-2</v>
      </c>
      <c r="E40" s="77">
        <f>$C$14*D40</f>
        <v>3.6277408228627737</v>
      </c>
      <c r="F40" s="76">
        <f>分析係数表!C43</f>
        <v>0.45392782766037354</v>
      </c>
      <c r="G40" s="77">
        <f>E40*F40</f>
        <v>1.6467325110369548</v>
      </c>
      <c r="H40" s="77">
        <v>2.1249405461176463</v>
      </c>
      <c r="I40" s="77">
        <f>C40+H40</f>
        <v>2.1249405461176463</v>
      </c>
      <c r="J40" s="76">
        <f>分析係数表!G43</f>
        <v>0.33057238224749658</v>
      </c>
      <c r="K40" s="78">
        <f>I40*J40</f>
        <v>0.70244665846440668</v>
      </c>
      <c r="L40" s="79"/>
      <c r="M40" s="80"/>
      <c r="N40" s="81">
        <f>分析係数表!H43</f>
        <v>3.6399293979211607E-2</v>
      </c>
      <c r="O40" s="82">
        <f t="shared" si="4"/>
        <v>0.58708376656771655</v>
      </c>
      <c r="P40" s="76">
        <f>分析係数表!C43</f>
        <v>0.45392782766037354</v>
      </c>
      <c r="Q40" s="82">
        <f>O40*P40</f>
        <v>0.26649365881275339</v>
      </c>
      <c r="R40" s="83">
        <v>0.49157336197235041</v>
      </c>
      <c r="S40" s="84">
        <f>I40+R40</f>
        <v>2.6165139080899968</v>
      </c>
      <c r="T40" s="85">
        <f>分析係数表!F43</f>
        <v>0.59568549882556554</v>
      </c>
      <c r="U40" s="86">
        <f t="shared" si="7"/>
        <v>1.5586193925246197</v>
      </c>
      <c r="V40" s="87">
        <f>分析係数表!D43</f>
        <v>0.1984794164915317</v>
      </c>
      <c r="W40" s="167">
        <f t="shared" si="8"/>
        <v>1</v>
      </c>
      <c r="X40" s="76">
        <f>分析係数表!E43</f>
        <v>0.16343182099146988</v>
      </c>
      <c r="Y40" s="166">
        <f t="shared" si="9"/>
        <v>0</v>
      </c>
    </row>
    <row r="41" spans="1:25" x14ac:dyDescent="0.2">
      <c r="A41" s="6" t="s">
        <v>341</v>
      </c>
      <c r="B41" s="5" t="s">
        <v>42</v>
      </c>
      <c r="C41" s="90"/>
      <c r="D41" s="76">
        <f>投入係数表!L41</f>
        <v>1.231830500123183E-4</v>
      </c>
      <c r="E41" s="77">
        <f>$C$14*D41</f>
        <v>1.231830500123183E-2</v>
      </c>
      <c r="F41" s="76">
        <f>分析係数表!C44</f>
        <v>0.56717687074829937</v>
      </c>
      <c r="G41" s="77">
        <f>E41*F41</f>
        <v>6.9866576835217959E-3</v>
      </c>
      <c r="H41" s="77">
        <v>1.2120804367088681E-2</v>
      </c>
      <c r="I41" s="77">
        <f>C41+H41</f>
        <v>1.2120804367088681E-2</v>
      </c>
      <c r="J41" s="76">
        <f>分析係数表!G44</f>
        <v>0.26470888557600014</v>
      </c>
      <c r="K41" s="78">
        <f>I41*J41</f>
        <v>3.2084846162967607E-3</v>
      </c>
      <c r="L41" s="79"/>
      <c r="M41" s="80"/>
      <c r="N41" s="81">
        <f>分析係数表!H44</f>
        <v>0.11401115064578489</v>
      </c>
      <c r="O41" s="82">
        <f t="shared" si="4"/>
        <v>1.8388844517169536</v>
      </c>
      <c r="P41" s="76">
        <f>分析係数表!C44</f>
        <v>0.56717687074829937</v>
      </c>
      <c r="Q41" s="82">
        <f>O41*P41</f>
        <v>1.0429727289925239</v>
      </c>
      <c r="R41" s="83">
        <v>1.062913717574977</v>
      </c>
      <c r="S41" s="84">
        <f>I41+R41</f>
        <v>1.0750345219420656</v>
      </c>
      <c r="T41" s="85">
        <f>分析係数表!F44</f>
        <v>0.48034390507893071</v>
      </c>
      <c r="U41" s="86">
        <f t="shared" si="7"/>
        <v>0.51638628036431322</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投入係数表!L42</f>
        <v>1.231830500123183E-4</v>
      </c>
      <c r="E42" s="77">
        <f>$C$14*D42</f>
        <v>1.231830500123183E-2</v>
      </c>
      <c r="F42" s="76">
        <f>分析係数表!C45</f>
        <v>1</v>
      </c>
      <c r="G42" s="77">
        <f>E42*F42</f>
        <v>1.231830500123183E-2</v>
      </c>
      <c r="H42" s="77">
        <v>2.436370248655188E-2</v>
      </c>
      <c r="I42" s="77">
        <f>C42+H42</f>
        <v>2.436370248655188E-2</v>
      </c>
      <c r="J42" s="76">
        <f>分析係数表!G45</f>
        <v>0</v>
      </c>
      <c r="K42" s="78">
        <f>I42*J42</f>
        <v>0</v>
      </c>
      <c r="L42" s="79"/>
      <c r="M42" s="80"/>
      <c r="N42" s="81">
        <f>分析係数表!H45</f>
        <v>0</v>
      </c>
      <c r="O42" s="82">
        <f t="shared" si="4"/>
        <v>0</v>
      </c>
      <c r="P42" s="76">
        <f>分析係数表!C45</f>
        <v>1</v>
      </c>
      <c r="Q42" s="82">
        <f>O42*P42</f>
        <v>0</v>
      </c>
      <c r="R42" s="83">
        <v>1.2518883387742544E-2</v>
      </c>
      <c r="S42" s="84">
        <f>I42+R42</f>
        <v>3.6882585874294424E-2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1.6629711751662971E-3</v>
      </c>
      <c r="E43" s="77">
        <f>$C$14*D43</f>
        <v>0.16629711751662971</v>
      </c>
      <c r="F43" s="76">
        <f>分析係数表!C46</f>
        <v>9.5571095571095555E-2</v>
      </c>
      <c r="G43" s="77">
        <f>E43*F43</f>
        <v>1.5893197711379526E-2</v>
      </c>
      <c r="H43" s="77">
        <v>2.3007317549406291E-2</v>
      </c>
      <c r="I43" s="77">
        <f>C43+H43</f>
        <v>2.3007317549406291E-2</v>
      </c>
      <c r="J43" s="76">
        <f>分析係数表!G46</f>
        <v>9.74025974025974E-3</v>
      </c>
      <c r="K43" s="78">
        <f>I43*J43</f>
        <v>2.2409724885785347E-4</v>
      </c>
      <c r="L43" s="79"/>
      <c r="M43" s="80"/>
      <c r="N43" s="81">
        <f>分析係数表!H46</f>
        <v>2.2385341663631524E-2</v>
      </c>
      <c r="O43" s="82">
        <f t="shared" si="4"/>
        <v>0.36105290139132201</v>
      </c>
      <c r="P43" s="76">
        <f>分析係数表!C46</f>
        <v>9.5571095571095555E-2</v>
      </c>
      <c r="Q43" s="82">
        <f>O43*P43</f>
        <v>3.4506221345091376E-2</v>
      </c>
      <c r="R43" s="83">
        <v>3.9114939111400127E-2</v>
      </c>
      <c r="S43" s="84">
        <f>I43+R43</f>
        <v>6.2122256660806417E-2</v>
      </c>
      <c r="T43" s="85">
        <f>分析係数表!F46</f>
        <v>0.31493506493506496</v>
      </c>
      <c r="U43" s="86">
        <f t="shared" si="7"/>
        <v>1.9564476935383841E-2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投入係数表!L44</f>
        <v>0.6607538802660754</v>
      </c>
      <c r="E44" s="91">
        <f>SUM(E5:E43)</f>
        <v>66.075388026607541</v>
      </c>
      <c r="F44" s="92">
        <f>分析係数表!C47</f>
        <v>0.47742146938417629</v>
      </c>
      <c r="G44" s="91">
        <f>SUM(G5:G43)</f>
        <v>14.9990288684677</v>
      </c>
      <c r="H44" s="91">
        <f>SUM(H5:H43)</f>
        <v>17.373808674928632</v>
      </c>
      <c r="I44" s="91">
        <f>SUM(I5:I43)</f>
        <v>117.3738086749286</v>
      </c>
      <c r="J44" s="92">
        <f>分析係数表!G47</f>
        <v>0.27235298925258467</v>
      </c>
      <c r="K44" s="93">
        <f>SUM(K5:K43)</f>
        <v>25.710394919846255</v>
      </c>
      <c r="L44" s="94">
        <f>最終需要_まとめ!$L$33</f>
        <v>0.62733333333333341</v>
      </c>
      <c r="M44" s="91">
        <f>K44*L44</f>
        <v>16.128987746383551</v>
      </c>
      <c r="N44" s="95">
        <f>分析係数表!H47</f>
        <v>1</v>
      </c>
      <c r="O44" s="96">
        <f>SUM(O5:O43)</f>
        <v>16.128987746383551</v>
      </c>
      <c r="P44" s="92">
        <f>分析係数表!C47</f>
        <v>0.47742146938417629</v>
      </c>
      <c r="Q44" s="96">
        <f>SUM(Q5:Q43)</f>
        <v>7.6048376743608106</v>
      </c>
      <c r="R44" s="91">
        <f>SUM(R5:R43)</f>
        <v>8.7283965877735632</v>
      </c>
      <c r="S44" s="97">
        <f>SUM(S5:S43)</f>
        <v>126.10220526270217</v>
      </c>
      <c r="T44" s="98">
        <f>分析係数表!F47</f>
        <v>0.52570900249274655</v>
      </c>
      <c r="U44" s="99">
        <f>SUM(U5:U43)</f>
        <v>45.564833725817813</v>
      </c>
      <c r="V44" s="100">
        <f>分析係数表!D47</f>
        <v>0.1239937068366638</v>
      </c>
      <c r="W44" s="164">
        <f>SUM(W5:W43)</f>
        <v>8</v>
      </c>
      <c r="X44" s="92">
        <f>分析係数表!E47</f>
        <v>9.5199419721302761E-2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242</v>
      </c>
      <c r="S2" s="3" t="s">
        <v>153</v>
      </c>
      <c r="U2" s="64" t="s">
        <v>210</v>
      </c>
      <c r="W2" s="3" t="s">
        <v>130</v>
      </c>
      <c r="Y2" s="3" t="s">
        <v>154</v>
      </c>
    </row>
    <row r="3" spans="1:25" ht="44" x14ac:dyDescent="0.2">
      <c r="B3" s="65"/>
      <c r="C3" s="66" t="s">
        <v>228</v>
      </c>
      <c r="D3" s="66" t="s">
        <v>243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0</v>
      </c>
      <c r="E5" s="77">
        <f t="shared" ref="E5:E38" si="0">$C$15*D5</f>
        <v>0</v>
      </c>
      <c r="F5" s="76">
        <f>分析係数表!C8</f>
        <v>0.95102319236016375</v>
      </c>
      <c r="G5" s="77">
        <f t="shared" ref="G5:G38" si="1">E5*F5</f>
        <v>0</v>
      </c>
      <c r="H5" s="77">
        <f t="array" ref="H5:H43">MMULT(逆行列係数!C5:AO43,'11'!G5:G43)</f>
        <v>5.1571049726125331E-3</v>
      </c>
      <c r="I5" s="77">
        <f t="shared" ref="I5:I38" si="2">C5+H5</f>
        <v>5.1571049726125331E-3</v>
      </c>
      <c r="J5" s="76">
        <f>分析係数表!G8</f>
        <v>0.119707121641224</v>
      </c>
      <c r="K5" s="78">
        <f t="shared" ref="K5:K38" si="3">I5*J5</f>
        <v>6.173421922730897E-4</v>
      </c>
      <c r="L5" s="79" t="s">
        <v>183</v>
      </c>
      <c r="M5" s="80" t="s">
        <v>183</v>
      </c>
      <c r="N5" s="81">
        <f>分析係数表!H8</f>
        <v>1.1795029837783319E-2</v>
      </c>
      <c r="O5" s="82">
        <f t="shared" ref="O5:O43" si="4">$M$44*N5</f>
        <v>0.18640413945352108</v>
      </c>
      <c r="P5" s="76">
        <f>分析係数表!C8</f>
        <v>0.95102319236016375</v>
      </c>
      <c r="Q5" s="82">
        <f t="shared" ref="Q5:Q38" si="5">O5*P5</f>
        <v>0.17727465977223678</v>
      </c>
      <c r="R5" s="83">
        <f t="array" ref="R5:R43">MMULT(逆行列係数!C5:AO43,'11'!Q5:Q43)</f>
        <v>0.24793507598426134</v>
      </c>
      <c r="S5" s="84">
        <f t="shared" ref="S5:S38" si="6">I5+R5</f>
        <v>0.25309218095687386</v>
      </c>
      <c r="T5" s="85">
        <f>分析係数表!F8</f>
        <v>0.45161290322580644</v>
      </c>
      <c r="U5" s="86">
        <f t="shared" ref="U5:U43" si="7">S5*T5</f>
        <v>0.11429969462568497</v>
      </c>
      <c r="V5" s="87">
        <f>分析係数表!D8</f>
        <v>0.18719347931201216</v>
      </c>
      <c r="W5" s="167">
        <f t="shared" ref="W5:W43" si="8">ROUND(S5*V5,0)</f>
        <v>0</v>
      </c>
      <c r="X5" s="76">
        <f>分析係数表!E8</f>
        <v>0.11238516267182427</v>
      </c>
      <c r="Y5" s="166">
        <f t="shared" ref="Y5:Y43" si="9">ROUND(S5*X5,0)</f>
        <v>0</v>
      </c>
    </row>
    <row r="6" spans="1:25" x14ac:dyDescent="0.2">
      <c r="A6" s="6" t="s">
        <v>220</v>
      </c>
      <c r="B6" s="5" t="s">
        <v>266</v>
      </c>
      <c r="C6" s="90"/>
      <c r="D6" s="76">
        <f>投入係数表!M6</f>
        <v>0</v>
      </c>
      <c r="E6" s="77">
        <f t="shared" si="0"/>
        <v>0</v>
      </c>
      <c r="F6" s="76">
        <f>分析係数表!C9</f>
        <v>1</v>
      </c>
      <c r="G6" s="77">
        <f t="shared" si="1"/>
        <v>0</v>
      </c>
      <c r="H6" s="77">
        <v>2.282980675247823E-2</v>
      </c>
      <c r="I6" s="77">
        <f t="shared" si="2"/>
        <v>2.282980675247823E-2</v>
      </c>
      <c r="J6" s="76">
        <f>分析係数表!G9</f>
        <v>0.24911032028469751</v>
      </c>
      <c r="K6" s="78">
        <f t="shared" si="3"/>
        <v>5.6871404721476016E-3</v>
      </c>
      <c r="L6" s="79"/>
      <c r="M6" s="80"/>
      <c r="N6" s="81">
        <f>分析係数表!H9</f>
        <v>6.1636735494354639E-4</v>
      </c>
      <c r="O6" s="82">
        <f t="shared" si="4"/>
        <v>9.7408338906828131E-3</v>
      </c>
      <c r="P6" s="76">
        <f>分析係数表!C9</f>
        <v>1</v>
      </c>
      <c r="Q6" s="82">
        <f t="shared" si="5"/>
        <v>9.7408338906828131E-3</v>
      </c>
      <c r="R6" s="83">
        <v>1.3710187706900976E-2</v>
      </c>
      <c r="S6" s="84">
        <f t="shared" si="6"/>
        <v>3.6539994459379208E-2</v>
      </c>
      <c r="T6" s="85">
        <f>分析係数表!F9</f>
        <v>0.6773428232502966</v>
      </c>
      <c r="U6" s="86">
        <f t="shared" si="7"/>
        <v>2.4750103008666108E-2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投入係数表!M7</f>
        <v>0</v>
      </c>
      <c r="E7" s="77">
        <f t="shared" si="0"/>
        <v>0</v>
      </c>
      <c r="F7" s="76">
        <f>分析係数表!C10</f>
        <v>1</v>
      </c>
      <c r="G7" s="77">
        <f t="shared" si="1"/>
        <v>0</v>
      </c>
      <c r="H7" s="77">
        <v>3.622459215101042E-4</v>
      </c>
      <c r="I7" s="77">
        <f t="shared" si="2"/>
        <v>3.622459215101042E-4</v>
      </c>
      <c r="J7" s="76">
        <f>分析係数表!G10</f>
        <v>0.17950310559006211</v>
      </c>
      <c r="K7" s="78">
        <f t="shared" si="3"/>
        <v>6.5024267898397577E-5</v>
      </c>
      <c r="L7" s="79"/>
      <c r="M7" s="80"/>
      <c r="N7" s="81">
        <f>分析係数表!H10</f>
        <v>1.1935113327543217E-3</v>
      </c>
      <c r="O7" s="82">
        <f t="shared" si="4"/>
        <v>1.8861796533776721E-2</v>
      </c>
      <c r="P7" s="76">
        <f>分析係数表!C10</f>
        <v>1</v>
      </c>
      <c r="Q7" s="82">
        <f t="shared" si="5"/>
        <v>1.8861796533776721E-2</v>
      </c>
      <c r="R7" s="83">
        <v>2.8272690599821394E-2</v>
      </c>
      <c r="S7" s="84">
        <f t="shared" si="6"/>
        <v>2.8634936521331499E-2</v>
      </c>
      <c r="T7" s="85">
        <f>分析係数表!F10</f>
        <v>0.51863354037267084</v>
      </c>
      <c r="U7" s="86">
        <f t="shared" si="7"/>
        <v>1.4851038506404847E-2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投入係数表!M8</f>
        <v>6.8594104308390025E-2</v>
      </c>
      <c r="E8" s="77">
        <f t="shared" si="0"/>
        <v>6.8594104308390023</v>
      </c>
      <c r="F8" s="76">
        <f>分析係数表!C11</f>
        <v>5.7355893318034035E-4</v>
      </c>
      <c r="G8" s="77">
        <f t="shared" si="1"/>
        <v>3.9342761289581172E-3</v>
      </c>
      <c r="H8" s="77">
        <v>4.407233128638441E-3</v>
      </c>
      <c r="I8" s="77">
        <f t="shared" si="2"/>
        <v>4.407233128638441E-3</v>
      </c>
      <c r="J8" s="76">
        <f>分析係数表!G11</f>
        <v>0.5</v>
      </c>
      <c r="K8" s="78">
        <f t="shared" si="3"/>
        <v>2.2036165643192205E-3</v>
      </c>
      <c r="L8" s="79"/>
      <c r="M8" s="80"/>
      <c r="N8" s="81">
        <f>分析係数表!H11</f>
        <v>-2.2413358361583505E-5</v>
      </c>
      <c r="O8" s="82">
        <f t="shared" si="4"/>
        <v>-3.54212141479375E-4</v>
      </c>
      <c r="P8" s="76">
        <f>分析係数表!C11</f>
        <v>5.7355893318034035E-4</v>
      </c>
      <c r="Q8" s="82">
        <f t="shared" si="5"/>
        <v>-2.031615379864341E-7</v>
      </c>
      <c r="R8" s="83">
        <v>3.5401385298325338E-5</v>
      </c>
      <c r="S8" s="84">
        <f t="shared" si="6"/>
        <v>4.4426345139367664E-3</v>
      </c>
      <c r="T8" s="85">
        <f>分析係数表!F11</f>
        <v>0.7</v>
      </c>
      <c r="U8" s="86">
        <f t="shared" si="7"/>
        <v>3.1098441597557365E-3</v>
      </c>
      <c r="V8" s="87">
        <f>分析係数表!D11</f>
        <v>1.2</v>
      </c>
      <c r="W8" s="167">
        <f t="shared" si="8"/>
        <v>0</v>
      </c>
      <c r="X8" s="76">
        <f>分析係数表!E11</f>
        <v>0</v>
      </c>
      <c r="Y8" s="166">
        <f t="shared" si="9"/>
        <v>0</v>
      </c>
    </row>
    <row r="9" spans="1:25" x14ac:dyDescent="0.2">
      <c r="A9" s="6" t="s">
        <v>223</v>
      </c>
      <c r="B9" s="5" t="s">
        <v>191</v>
      </c>
      <c r="C9" s="90"/>
      <c r="D9" s="76">
        <f>投入係数表!M9</f>
        <v>5.6689342403628119E-4</v>
      </c>
      <c r="E9" s="77">
        <f t="shared" si="0"/>
        <v>5.6689342403628121E-2</v>
      </c>
      <c r="F9" s="76">
        <f>分析係数表!C12</f>
        <v>4.8423187189707062E-2</v>
      </c>
      <c r="G9" s="77">
        <f t="shared" si="1"/>
        <v>2.7450786388722825E-3</v>
      </c>
      <c r="H9" s="77">
        <v>3.3879291950403758E-3</v>
      </c>
      <c r="I9" s="77">
        <f t="shared" si="2"/>
        <v>3.3879291950403758E-3</v>
      </c>
      <c r="J9" s="76">
        <f>分析係数表!G12</f>
        <v>0.1441768393269548</v>
      </c>
      <c r="K9" s="78">
        <f t="shared" si="3"/>
        <v>4.8846092320443556E-4</v>
      </c>
      <c r="L9" s="79"/>
      <c r="M9" s="80"/>
      <c r="N9" s="81">
        <f>分析係数表!H12</f>
        <v>9.2936990446306003E-2</v>
      </c>
      <c r="O9" s="82">
        <f t="shared" si="4"/>
        <v>1.4687406446442286</v>
      </c>
      <c r="P9" s="76">
        <f>分析係数表!C12</f>
        <v>4.8423187189707062E-2</v>
      </c>
      <c r="Q9" s="82">
        <f t="shared" si="5"/>
        <v>7.11211031687385E-2</v>
      </c>
      <c r="R9" s="83">
        <v>8.104275430331484E-2</v>
      </c>
      <c r="S9" s="84">
        <f t="shared" si="6"/>
        <v>8.4430683498355211E-2</v>
      </c>
      <c r="T9" s="85">
        <f>分析係数表!F12</f>
        <v>0.28846365335972729</v>
      </c>
      <c r="U9" s="86">
        <f t="shared" si="7"/>
        <v>2.4355183417594385E-2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投入係数表!M10</f>
        <v>3.4013605442176869E-3</v>
      </c>
      <c r="E10" s="77">
        <f t="shared" si="0"/>
        <v>0.3401360544217687</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0.22572168715773172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投入係数表!M11</f>
        <v>2.0975056689342405E-2</v>
      </c>
      <c r="E11" s="77">
        <f t="shared" si="0"/>
        <v>2.0975056689342404</v>
      </c>
      <c r="F11" s="76">
        <f>分析係数表!C14</f>
        <v>0.13711248892825512</v>
      </c>
      <c r="G11" s="77">
        <f t="shared" si="1"/>
        <v>0.2875942228086984</v>
      </c>
      <c r="H11" s="77">
        <v>0.32030774213365615</v>
      </c>
      <c r="I11" s="77">
        <f t="shared" si="2"/>
        <v>0.32030774213365615</v>
      </c>
      <c r="J11" s="76">
        <f>分析係数表!G14</f>
        <v>0.16281628162816281</v>
      </c>
      <c r="K11" s="78">
        <f t="shared" si="3"/>
        <v>5.2151315550914311E-2</v>
      </c>
      <c r="L11" s="79"/>
      <c r="M11" s="80"/>
      <c r="N11" s="81">
        <f>分析係数表!H14</f>
        <v>1.1654946348023422E-3</v>
      </c>
      <c r="O11" s="82">
        <f t="shared" si="4"/>
        <v>1.84190313569275E-2</v>
      </c>
      <c r="P11" s="76">
        <f>分析係数表!C14</f>
        <v>0.13711248892825512</v>
      </c>
      <c r="Q11" s="82">
        <f t="shared" si="5"/>
        <v>2.5254792329959057E-3</v>
      </c>
      <c r="R11" s="83">
        <v>1.0348293714219184E-2</v>
      </c>
      <c r="S11" s="84">
        <f t="shared" si="6"/>
        <v>0.33065603584787534</v>
      </c>
      <c r="T11" s="85">
        <f>分析係数表!F14</f>
        <v>0.337000366703337</v>
      </c>
      <c r="U11" s="86">
        <f t="shared" si="7"/>
        <v>0.11143120533340574</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投入係数表!M12</f>
        <v>3.5147392290249435E-2</v>
      </c>
      <c r="E12" s="77">
        <f t="shared" si="0"/>
        <v>3.5147392290249435</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0.13530903804512126</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投入係数表!M13</f>
        <v>2.2675736961451247E-2</v>
      </c>
      <c r="E13" s="77">
        <f t="shared" si="0"/>
        <v>2.2675736961451247</v>
      </c>
      <c r="F13" s="76">
        <f>分析係数表!C16</f>
        <v>1.385979049153907E-2</v>
      </c>
      <c r="G13" s="77">
        <f t="shared" si="1"/>
        <v>3.1428096352696305E-2</v>
      </c>
      <c r="H13" s="77">
        <v>3.3688898611577672E-2</v>
      </c>
      <c r="I13" s="77">
        <f t="shared" si="2"/>
        <v>3.3688898611577672E-2</v>
      </c>
      <c r="J13" s="76">
        <f>分析係数表!G16</f>
        <v>3.1914893617021274E-2</v>
      </c>
      <c r="K13" s="78">
        <f t="shared" si="3"/>
        <v>1.0751776152631172E-3</v>
      </c>
      <c r="L13" s="79"/>
      <c r="M13" s="80"/>
      <c r="N13" s="81">
        <f>分析係数表!H16</f>
        <v>1.6877258846272378E-2</v>
      </c>
      <c r="O13" s="82">
        <f t="shared" si="4"/>
        <v>0.26672174253396935</v>
      </c>
      <c r="P13" s="76">
        <f>分析係数表!C16</f>
        <v>1.385979049153907E-2</v>
      </c>
      <c r="Q13" s="82">
        <f t="shared" si="5"/>
        <v>3.6967074710590403E-3</v>
      </c>
      <c r="R13" s="83">
        <v>4.1899071316918472E-3</v>
      </c>
      <c r="S13" s="84">
        <f t="shared" si="6"/>
        <v>3.7878805743269517E-2</v>
      </c>
      <c r="T13" s="85">
        <f>分析係数表!F16</f>
        <v>0.28191489361702127</v>
      </c>
      <c r="U13" s="86">
        <f t="shared" si="7"/>
        <v>1.067859949145364E-2</v>
      </c>
      <c r="V13" s="87">
        <f>分析係数表!D16</f>
        <v>0</v>
      </c>
      <c r="W13" s="167">
        <f t="shared" si="8"/>
        <v>0</v>
      </c>
      <c r="X13" s="76">
        <f>分析係数表!E16</f>
        <v>0</v>
      </c>
      <c r="Y13" s="166">
        <f t="shared" si="9"/>
        <v>0</v>
      </c>
    </row>
    <row r="14" spans="1:25" x14ac:dyDescent="0.2">
      <c r="A14" s="6" t="s">
        <v>2</v>
      </c>
      <c r="B14" s="5" t="s">
        <v>365</v>
      </c>
      <c r="C14" s="90"/>
      <c r="D14" s="76">
        <f>投入係数表!M14</f>
        <v>7.9365079365079361E-3</v>
      </c>
      <c r="E14" s="77">
        <f t="shared" si="0"/>
        <v>0.79365079365079361</v>
      </c>
      <c r="F14" s="76">
        <f>分析係数表!C17</f>
        <v>0.32300986464785497</v>
      </c>
      <c r="G14" s="77">
        <f t="shared" si="1"/>
        <v>0.25635703543480554</v>
      </c>
      <c r="H14" s="77">
        <v>0.32267041410001757</v>
      </c>
      <c r="I14" s="77">
        <f t="shared" si="2"/>
        <v>0.32267041410001757</v>
      </c>
      <c r="J14" s="76">
        <f>分析係数表!G17</f>
        <v>0.21187484602118747</v>
      </c>
      <c r="K14" s="78">
        <f t="shared" si="3"/>
        <v>6.8365744303034021E-2</v>
      </c>
      <c r="L14" s="79"/>
      <c r="M14" s="80"/>
      <c r="N14" s="81">
        <f>分析係数表!H17</f>
        <v>2.8857198890538762E-3</v>
      </c>
      <c r="O14" s="82">
        <f t="shared" si="4"/>
        <v>4.5604813215469532E-2</v>
      </c>
      <c r="P14" s="76">
        <f>分析係数表!C17</f>
        <v>0.32300986464785497</v>
      </c>
      <c r="Q14" s="82">
        <f t="shared" si="5"/>
        <v>1.4730804544019521E-2</v>
      </c>
      <c r="R14" s="83">
        <v>3.1150788784094288E-2</v>
      </c>
      <c r="S14" s="84">
        <f t="shared" si="6"/>
        <v>0.35382120288411184</v>
      </c>
      <c r="T14" s="85">
        <f>分析係数表!F17</f>
        <v>0.32156935205715692</v>
      </c>
      <c r="U14" s="86">
        <f t="shared" si="7"/>
        <v>0.1137780549555277</v>
      </c>
      <c r="V14" s="87">
        <f>分析係数表!D17</f>
        <v>5.6541019955654102E-2</v>
      </c>
      <c r="W14" s="167">
        <f t="shared" si="8"/>
        <v>0</v>
      </c>
      <c r="X14" s="76">
        <f>分析係数表!E17</f>
        <v>5.444690810544469E-2</v>
      </c>
      <c r="Y14" s="166">
        <f t="shared" si="9"/>
        <v>0</v>
      </c>
    </row>
    <row r="15" spans="1:25" x14ac:dyDescent="0.2">
      <c r="A15" s="6" t="s">
        <v>3</v>
      </c>
      <c r="B15" s="5" t="s">
        <v>31</v>
      </c>
      <c r="C15" s="75">
        <f>最終需要_まとめ!C16</f>
        <v>100</v>
      </c>
      <c r="D15" s="76">
        <f>投入係数表!M15</f>
        <v>8.673469387755102E-2</v>
      </c>
      <c r="E15" s="77">
        <f t="shared" si="0"/>
        <v>8.6734693877551017</v>
      </c>
      <c r="F15" s="76">
        <f>分析係数表!C18</f>
        <v>9.2469018112488088E-2</v>
      </c>
      <c r="G15" s="77">
        <f t="shared" si="1"/>
        <v>0.80202719791443744</v>
      </c>
      <c r="H15" s="77">
        <v>0.81286292573843688</v>
      </c>
      <c r="I15" s="77">
        <f t="shared" si="2"/>
        <v>100.81286292573844</v>
      </c>
      <c r="J15" s="76">
        <f>分析係数表!G18</f>
        <v>0.21541950113378686</v>
      </c>
      <c r="K15" s="78">
        <f t="shared" si="3"/>
        <v>21.71705663933141</v>
      </c>
      <c r="L15" s="79"/>
      <c r="M15" s="80"/>
      <c r="N15" s="81">
        <f>分析係数表!H18</f>
        <v>4.5387050682206597E-4</v>
      </c>
      <c r="O15" s="82">
        <f t="shared" si="4"/>
        <v>7.1727958649573436E-3</v>
      </c>
      <c r="P15" s="76">
        <f>分析係数表!C18</f>
        <v>9.2469018112488088E-2</v>
      </c>
      <c r="Q15" s="82">
        <f t="shared" si="5"/>
        <v>6.6326139075392027E-4</v>
      </c>
      <c r="R15" s="83">
        <v>1.503694576604934E-3</v>
      </c>
      <c r="S15" s="84">
        <f t="shared" si="6"/>
        <v>100.81436662031504</v>
      </c>
      <c r="T15" s="85">
        <f>分析係数表!F18</f>
        <v>0.45918367346938777</v>
      </c>
      <c r="U15" s="86">
        <f t="shared" si="7"/>
        <v>46.292311203205891</v>
      </c>
      <c r="V15" s="87">
        <f>分析係数表!D18</f>
        <v>0.12244897959183673</v>
      </c>
      <c r="W15" s="167">
        <f t="shared" si="8"/>
        <v>12</v>
      </c>
      <c r="X15" s="76">
        <f>分析係数表!E18</f>
        <v>0.11734693877551021</v>
      </c>
      <c r="Y15" s="166">
        <f t="shared" si="9"/>
        <v>12</v>
      </c>
    </row>
    <row r="16" spans="1:25" x14ac:dyDescent="0.2">
      <c r="A16" s="6" t="s">
        <v>4</v>
      </c>
      <c r="B16" s="5" t="s">
        <v>32</v>
      </c>
      <c r="C16" s="90"/>
      <c r="D16" s="76">
        <f>投入係数表!M16</f>
        <v>8.5034013605442185E-3</v>
      </c>
      <c r="E16" s="77">
        <f t="shared" si="0"/>
        <v>0.85034013605442182</v>
      </c>
      <c r="F16" s="76">
        <f>分析係数表!C19</f>
        <v>3.1628366691376364E-2</v>
      </c>
      <c r="G16" s="77">
        <f t="shared" si="1"/>
        <v>2.6894869635524121E-2</v>
      </c>
      <c r="H16" s="77">
        <v>2.9801200974972703E-2</v>
      </c>
      <c r="I16" s="77">
        <f t="shared" si="2"/>
        <v>2.9801200974972703E-2</v>
      </c>
      <c r="J16" s="76">
        <f>分析係数表!G19</f>
        <v>5.8098591549295774E-2</v>
      </c>
      <c r="K16" s="78">
        <f t="shared" si="3"/>
        <v>1.731407803123414E-3</v>
      </c>
      <c r="L16" s="79"/>
      <c r="M16" s="80"/>
      <c r="N16" s="81">
        <f>分析係数表!H19</f>
        <v>-1.1767013139831339E-4</v>
      </c>
      <c r="O16" s="82">
        <f t="shared" si="4"/>
        <v>-1.8596137427667186E-3</v>
      </c>
      <c r="P16" s="76">
        <f>分析係数表!C19</f>
        <v>3.1628366691376364E-2</v>
      </c>
      <c r="Q16" s="82">
        <f t="shared" si="5"/>
        <v>-5.8816545360548612E-5</v>
      </c>
      <c r="R16" s="83">
        <v>1.505050325662157E-4</v>
      </c>
      <c r="S16" s="84">
        <f t="shared" si="6"/>
        <v>2.9951706007538919E-2</v>
      </c>
      <c r="T16" s="85">
        <f>分析係数表!F19</f>
        <v>0.23943661971830985</v>
      </c>
      <c r="U16" s="86">
        <f t="shared" si="7"/>
        <v>7.171535241241713E-3</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投入係数表!M17</f>
        <v>1.020408163265306E-2</v>
      </c>
      <c r="E17" s="77">
        <f t="shared" si="0"/>
        <v>1.0204081632653061</v>
      </c>
      <c r="F17" s="76">
        <f>分析係数表!C20</f>
        <v>9.0136054421768752E-2</v>
      </c>
      <c r="G17" s="77">
        <f t="shared" si="1"/>
        <v>9.1975565736498732E-2</v>
      </c>
      <c r="H17" s="77">
        <v>9.880766797675998E-2</v>
      </c>
      <c r="I17" s="77">
        <f t="shared" si="2"/>
        <v>9.880766797675998E-2</v>
      </c>
      <c r="J17" s="76">
        <f>分析係数表!G20</f>
        <v>0.10038610038610038</v>
      </c>
      <c r="K17" s="78">
        <f t="shared" si="3"/>
        <v>9.9189164764315035E-3</v>
      </c>
      <c r="L17" s="79"/>
      <c r="M17" s="80"/>
      <c r="N17" s="81">
        <f>分析係数表!H20</f>
        <v>5.6033395903958764E-4</v>
      </c>
      <c r="O17" s="82">
        <f t="shared" si="4"/>
        <v>8.8553035369843755E-3</v>
      </c>
      <c r="P17" s="76">
        <f>分析係数表!C20</f>
        <v>9.0136054421768752E-2</v>
      </c>
      <c r="Q17" s="82">
        <f t="shared" si="5"/>
        <v>7.9818212153090495E-4</v>
      </c>
      <c r="R17" s="83">
        <v>1.5443732669406342E-3</v>
      </c>
      <c r="S17" s="84">
        <f t="shared" si="6"/>
        <v>0.10035204124370062</v>
      </c>
      <c r="T17" s="85">
        <f>分析係数表!F20</f>
        <v>0.22393822393822393</v>
      </c>
      <c r="U17" s="86">
        <f t="shared" si="7"/>
        <v>2.2472657884689714E-2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投入係数表!M18</f>
        <v>1.0770975056689343E-2</v>
      </c>
      <c r="E18" s="77">
        <f t="shared" si="0"/>
        <v>1.0770975056689343</v>
      </c>
      <c r="F18" s="76">
        <f>分析係数表!C21</f>
        <v>0.16689993002099368</v>
      </c>
      <c r="G18" s="77">
        <f t="shared" si="1"/>
        <v>0.17976749832193198</v>
      </c>
      <c r="H18" s="77">
        <v>0.19811227553113395</v>
      </c>
      <c r="I18" s="77">
        <f t="shared" si="2"/>
        <v>0.19811227553113395</v>
      </c>
      <c r="J18" s="76">
        <f>分析係数表!G21</f>
        <v>0.28496229904680609</v>
      </c>
      <c r="K18" s="78">
        <f t="shared" si="3"/>
        <v>5.6454529504746234E-2</v>
      </c>
      <c r="L18" s="79"/>
      <c r="M18" s="80"/>
      <c r="N18" s="81">
        <f>分析係数表!H21</f>
        <v>9.3015437200571539E-4</v>
      </c>
      <c r="O18" s="82">
        <f t="shared" si="4"/>
        <v>1.4699803871394062E-2</v>
      </c>
      <c r="P18" s="76">
        <f>分析係数表!C21</f>
        <v>0.16689993002099368</v>
      </c>
      <c r="Q18" s="82">
        <f t="shared" si="5"/>
        <v>2.4533962374580008E-3</v>
      </c>
      <c r="R18" s="83">
        <v>5.3673318207436774E-3</v>
      </c>
      <c r="S18" s="84">
        <f t="shared" si="6"/>
        <v>0.20347960735187762</v>
      </c>
      <c r="T18" s="85">
        <f>分析係数表!F21</f>
        <v>0.42580736946934128</v>
      </c>
      <c r="U18" s="86">
        <f t="shared" si="7"/>
        <v>8.6643116347157448E-2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投入係数表!M19</f>
        <v>2.2675736961451248E-3</v>
      </c>
      <c r="E19" s="77">
        <f t="shared" si="0"/>
        <v>0.22675736961451248</v>
      </c>
      <c r="F19" s="76">
        <f>分析係数表!C22</f>
        <v>5.390334572490707E-2</v>
      </c>
      <c r="G19" s="77">
        <f t="shared" si="1"/>
        <v>1.2222980890001603E-2</v>
      </c>
      <c r="H19" s="77">
        <v>1.4367436313304874E-2</v>
      </c>
      <c r="I19" s="77">
        <f t="shared" si="2"/>
        <v>1.4367436313304874E-2</v>
      </c>
      <c r="J19" s="76">
        <f>分析係数表!G22</f>
        <v>0.19475277497477295</v>
      </c>
      <c r="K19" s="78">
        <f t="shared" si="3"/>
        <v>2.7980980912894458E-3</v>
      </c>
      <c r="L19" s="79"/>
      <c r="M19" s="80"/>
      <c r="N19" s="81">
        <f>分析係数表!H22</f>
        <v>4.4826716723167009E-5</v>
      </c>
      <c r="O19" s="82">
        <f t="shared" si="4"/>
        <v>7.0842428295875E-4</v>
      </c>
      <c r="P19" s="76">
        <f>分析係数表!C22</f>
        <v>5.390334572490707E-2</v>
      </c>
      <c r="Q19" s="82">
        <f t="shared" si="5"/>
        <v>3.8186439044244892E-5</v>
      </c>
      <c r="R19" s="83">
        <v>4.1380933004063648E-4</v>
      </c>
      <c r="S19" s="84">
        <f t="shared" si="6"/>
        <v>1.4781245643345511E-2</v>
      </c>
      <c r="T19" s="85">
        <f>分析係数表!F22</f>
        <v>0.41305079044735959</v>
      </c>
      <c r="U19" s="86">
        <f t="shared" si="7"/>
        <v>6.1054051967804534E-3</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投入係数表!M20</f>
        <v>1.7006802721088435E-3</v>
      </c>
      <c r="E20" s="77">
        <f t="shared" si="0"/>
        <v>0.17006802721088435</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4.4276517684921872E-4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投入係数表!M21</f>
        <v>0</v>
      </c>
      <c r="E21" s="77">
        <f t="shared" si="0"/>
        <v>0</v>
      </c>
      <c r="F21" s="76">
        <f>分析係数表!C24</f>
        <v>5.4415700267618217E-2</v>
      </c>
      <c r="G21" s="77">
        <f t="shared" si="1"/>
        <v>0</v>
      </c>
      <c r="H21" s="77">
        <v>9.9897079746642911E-4</v>
      </c>
      <c r="I21" s="77">
        <f t="shared" si="2"/>
        <v>9.9897079746642911E-4</v>
      </c>
      <c r="J21" s="76">
        <f>分析係数表!G24</f>
        <v>0.2097560975609756</v>
      </c>
      <c r="K21" s="78">
        <f t="shared" si="3"/>
        <v>2.0954021605393392E-4</v>
      </c>
      <c r="L21" s="79"/>
      <c r="M21" s="80"/>
      <c r="N21" s="81">
        <f>分析係数表!H24</f>
        <v>3.5301039419494021E-4</v>
      </c>
      <c r="O21" s="82">
        <f t="shared" si="4"/>
        <v>5.5788412283001567E-3</v>
      </c>
      <c r="P21" s="76">
        <f>分析係数表!C24</f>
        <v>5.4415700267618217E-2</v>
      </c>
      <c r="Q21" s="82">
        <f t="shared" si="5"/>
        <v>3.0357655211981239E-4</v>
      </c>
      <c r="R21" s="83">
        <v>9.847605279331114E-4</v>
      </c>
      <c r="S21" s="84">
        <f t="shared" si="6"/>
        <v>1.9837313253995405E-3</v>
      </c>
      <c r="T21" s="85">
        <f>分析係数表!F24</f>
        <v>0.39512195121951221</v>
      </c>
      <c r="U21" s="86">
        <f t="shared" si="7"/>
        <v>7.8381579198713558E-4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投入係数表!M22</f>
        <v>0</v>
      </c>
      <c r="E22" s="77">
        <f t="shared" si="0"/>
        <v>0</v>
      </c>
      <c r="F22" s="76">
        <f>分析係数表!C25</f>
        <v>0.20008027292795505</v>
      </c>
      <c r="G22" s="77">
        <f t="shared" si="1"/>
        <v>0</v>
      </c>
      <c r="H22" s="77">
        <v>1.4981262030765028E-2</v>
      </c>
      <c r="I22" s="77">
        <f t="shared" si="2"/>
        <v>1.4981262030765028E-2</v>
      </c>
      <c r="J22" s="76">
        <f>分析係数表!G25</f>
        <v>0.19693654266958424</v>
      </c>
      <c r="K22" s="78">
        <f t="shared" si="3"/>
        <v>2.9503579491659791E-3</v>
      </c>
      <c r="L22" s="79"/>
      <c r="M22" s="80"/>
      <c r="N22" s="81">
        <f>分析係数表!H25</f>
        <v>5.2111058190681644E-4</v>
      </c>
      <c r="O22" s="82">
        <f t="shared" si="4"/>
        <v>8.2354322893954685E-3</v>
      </c>
      <c r="P22" s="76">
        <f>分析係数表!C25</f>
        <v>0.20008027292795505</v>
      </c>
      <c r="Q22" s="82">
        <f t="shared" si="5"/>
        <v>1.647747540141939E-3</v>
      </c>
      <c r="R22" s="83">
        <v>7.47414099602266E-3</v>
      </c>
      <c r="S22" s="84">
        <f t="shared" si="6"/>
        <v>2.2455403026787689E-2</v>
      </c>
      <c r="T22" s="85">
        <f>分析係数表!F25</f>
        <v>0.35081275398562051</v>
      </c>
      <c r="U22" s="86">
        <f t="shared" si="7"/>
        <v>7.8776417776844285E-3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投入係数表!M23</f>
        <v>0</v>
      </c>
      <c r="E23" s="77">
        <f t="shared" si="0"/>
        <v>0</v>
      </c>
      <c r="F23" s="76">
        <f>分析係数表!C26</f>
        <v>0.134685598377282</v>
      </c>
      <c r="G23" s="77">
        <f t="shared" si="1"/>
        <v>0</v>
      </c>
      <c r="H23" s="77">
        <v>4.5145651119933381E-3</v>
      </c>
      <c r="I23" s="77">
        <f t="shared" si="2"/>
        <v>4.5145651119933381E-3</v>
      </c>
      <c r="J23" s="76">
        <f>分析係数表!G26</f>
        <v>0.19653333333333334</v>
      </c>
      <c r="K23" s="78">
        <f t="shared" si="3"/>
        <v>8.872625300104241E-4</v>
      </c>
      <c r="L23" s="79"/>
      <c r="M23" s="80"/>
      <c r="N23" s="81">
        <f>分析係数表!H26</f>
        <v>1.0932115540862354E-2</v>
      </c>
      <c r="O23" s="82">
        <f t="shared" si="4"/>
        <v>0.17276697200656516</v>
      </c>
      <c r="P23" s="76">
        <f>分析係数表!C26</f>
        <v>0.134685598377282</v>
      </c>
      <c r="Q23" s="82">
        <f t="shared" si="5"/>
        <v>2.3269223004535357E-2</v>
      </c>
      <c r="R23" s="83">
        <v>2.4691460223024226E-2</v>
      </c>
      <c r="S23" s="84">
        <f t="shared" si="6"/>
        <v>2.9206025335017566E-2</v>
      </c>
      <c r="T23" s="85">
        <f>分析係数表!F26</f>
        <v>0.3352</v>
      </c>
      <c r="U23" s="86">
        <f t="shared" si="7"/>
        <v>9.7898596922978871E-3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投入係数表!M24</f>
        <v>0</v>
      </c>
      <c r="E24" s="77">
        <f t="shared" si="0"/>
        <v>0</v>
      </c>
      <c r="F24" s="76">
        <f>分析係数表!C27</f>
        <v>0.20855231724796941</v>
      </c>
      <c r="G24" s="77">
        <f t="shared" si="1"/>
        <v>0</v>
      </c>
      <c r="H24" s="77">
        <v>1.4486242118412409E-3</v>
      </c>
      <c r="I24" s="77">
        <f t="shared" si="2"/>
        <v>1.4486242118412409E-3</v>
      </c>
      <c r="J24" s="76">
        <f>分析係数表!G27</f>
        <v>0.17064698219713417</v>
      </c>
      <c r="K24" s="78">
        <f t="shared" si="3"/>
        <v>2.4720335008840974E-4</v>
      </c>
      <c r="L24" s="79"/>
      <c r="M24" s="80"/>
      <c r="N24" s="81">
        <f>分析係数表!H27</f>
        <v>1.1100215728574231E-2</v>
      </c>
      <c r="O24" s="82">
        <f t="shared" si="4"/>
        <v>0.17542356306766047</v>
      </c>
      <c r="P24" s="76">
        <f>分析係数表!C27</f>
        <v>0.20855231724796941</v>
      </c>
      <c r="Q24" s="82">
        <f t="shared" si="5"/>
        <v>3.6584990577655893E-2</v>
      </c>
      <c r="R24" s="83">
        <v>3.7193101075419385E-2</v>
      </c>
      <c r="S24" s="84">
        <f t="shared" si="6"/>
        <v>3.8641725287260627E-2</v>
      </c>
      <c r="T24" s="85">
        <f>分析係数表!F27</f>
        <v>0.32175423360833694</v>
      </c>
      <c r="U24" s="86">
        <f t="shared" si="7"/>
        <v>1.2433138705106437E-2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投入係数表!M25</f>
        <v>0</v>
      </c>
      <c r="E25" s="77">
        <f t="shared" si="0"/>
        <v>0</v>
      </c>
      <c r="F25" s="76">
        <f>分析係数表!C28</f>
        <v>0.10397098484143963</v>
      </c>
      <c r="G25" s="77">
        <f t="shared" si="1"/>
        <v>0</v>
      </c>
      <c r="H25" s="77">
        <v>1.8537787123677579E-2</v>
      </c>
      <c r="I25" s="77">
        <f t="shared" si="2"/>
        <v>1.8537787123677579E-2</v>
      </c>
      <c r="J25" s="76">
        <f>分析係数表!G28</f>
        <v>0.12478854912166558</v>
      </c>
      <c r="K25" s="78">
        <f t="shared" si="3"/>
        <v>2.3133035590900191E-3</v>
      </c>
      <c r="L25" s="79"/>
      <c r="M25" s="80"/>
      <c r="N25" s="81">
        <f>分析係数表!H28</f>
        <v>2.0592272994704845E-2</v>
      </c>
      <c r="O25" s="82">
        <f t="shared" si="4"/>
        <v>0.3254324049841758</v>
      </c>
      <c r="P25" s="76">
        <f>分析係数表!C28</f>
        <v>0.10397098484143963</v>
      </c>
      <c r="Q25" s="82">
        <f t="shared" si="5"/>
        <v>3.3835527645522986E-2</v>
      </c>
      <c r="R25" s="83">
        <v>3.9018096827835892E-2</v>
      </c>
      <c r="S25" s="84">
        <f t="shared" si="6"/>
        <v>5.7555883951513467E-2</v>
      </c>
      <c r="T25" s="85">
        <f>分析係数表!F28</f>
        <v>0.21353285621340273</v>
      </c>
      <c r="U25" s="86">
        <f t="shared" si="7"/>
        <v>1.2290072292053819E-2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投入係数表!M26</f>
        <v>1.020408163265306E-2</v>
      </c>
      <c r="E26" s="77">
        <f t="shared" si="0"/>
        <v>1.0204081632653061</v>
      </c>
      <c r="F26" s="76">
        <f>分析係数表!C29</f>
        <v>0.1743148003132341</v>
      </c>
      <c r="G26" s="77">
        <f t="shared" si="1"/>
        <v>0.17787224521758582</v>
      </c>
      <c r="H26" s="77">
        <v>0.20258214665747654</v>
      </c>
      <c r="I26" s="77">
        <f t="shared" si="2"/>
        <v>0.20258214665747654</v>
      </c>
      <c r="J26" s="76">
        <f>分析係数表!G29</f>
        <v>0.23934053439454236</v>
      </c>
      <c r="K26" s="78">
        <f t="shared" si="3"/>
        <v>4.8486119239793991E-2</v>
      </c>
      <c r="L26" s="79"/>
      <c r="M26" s="80"/>
      <c r="N26" s="81">
        <f>分析係数表!H29</f>
        <v>9.9683411313142636E-3</v>
      </c>
      <c r="O26" s="82">
        <f t="shared" si="4"/>
        <v>0.15753584992295203</v>
      </c>
      <c r="P26" s="76">
        <f>分析係数表!C29</f>
        <v>0.1743148003132341</v>
      </c>
      <c r="Q26" s="82">
        <f t="shared" si="5"/>
        <v>2.7460830221494998E-2</v>
      </c>
      <c r="R26" s="83">
        <v>3.9268050843606364E-2</v>
      </c>
      <c r="S26" s="84">
        <f t="shared" si="6"/>
        <v>0.24185019750108289</v>
      </c>
      <c r="T26" s="85">
        <f>分析係数表!F29</f>
        <v>0.40112076666937385</v>
      </c>
      <c r="U26" s="86">
        <f t="shared" si="7"/>
        <v>9.7011136640773848E-2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投入係数表!M27</f>
        <v>5.6689342403628117E-3</v>
      </c>
      <c r="E27" s="77">
        <f t="shared" si="0"/>
        <v>0.56689342403628118</v>
      </c>
      <c r="F27" s="76">
        <f>分析係数表!C30</f>
        <v>1</v>
      </c>
      <c r="G27" s="77">
        <f t="shared" si="1"/>
        <v>0.56689342403628118</v>
      </c>
      <c r="H27" s="77">
        <v>0.65271385172178542</v>
      </c>
      <c r="I27" s="77">
        <f t="shared" si="2"/>
        <v>0.65271385172178542</v>
      </c>
      <c r="J27" s="76">
        <f>分析係数表!G30</f>
        <v>0.34450555746533745</v>
      </c>
      <c r="K27" s="78">
        <f t="shared" si="3"/>
        <v>0.22486354935276129</v>
      </c>
      <c r="L27" s="79"/>
      <c r="M27" s="80"/>
      <c r="N27" s="81">
        <f>分析係数表!H30</f>
        <v>0</v>
      </c>
      <c r="O27" s="82">
        <f t="shared" si="4"/>
        <v>0</v>
      </c>
      <c r="P27" s="76">
        <f>分析係数表!C30</f>
        <v>1</v>
      </c>
      <c r="Q27" s="82">
        <f t="shared" si="5"/>
        <v>0</v>
      </c>
      <c r="R27" s="83">
        <v>4.6093713100617467E-2</v>
      </c>
      <c r="S27" s="84">
        <f t="shared" si="6"/>
        <v>0.69880756482240292</v>
      </c>
      <c r="T27" s="85">
        <f>分析係数表!F30</f>
        <v>0.44067262518620376</v>
      </c>
      <c r="U27" s="86">
        <f t="shared" si="7"/>
        <v>0.30794536409026657</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投入係数表!M28</f>
        <v>5.7823129251700682E-2</v>
      </c>
      <c r="E28" s="77">
        <f t="shared" si="0"/>
        <v>5.7823129251700678</v>
      </c>
      <c r="F28" s="76">
        <f>分析係数表!C31</f>
        <v>0.25008451656524677</v>
      </c>
      <c r="G28" s="77">
        <f t="shared" si="1"/>
        <v>1.4460669325201343</v>
      </c>
      <c r="H28" s="77">
        <v>1.5162962982629242</v>
      </c>
      <c r="I28" s="77">
        <f t="shared" si="2"/>
        <v>1.5162962982629242</v>
      </c>
      <c r="J28" s="76">
        <f>分析係数表!G31</f>
        <v>7.0035460992907805E-2</v>
      </c>
      <c r="K28" s="78">
        <f t="shared" si="3"/>
        <v>0.10619451025068354</v>
      </c>
      <c r="L28" s="79"/>
      <c r="M28" s="80"/>
      <c r="N28" s="81">
        <f>分析係数表!H31</f>
        <v>2.3007312358165468E-2</v>
      </c>
      <c r="O28" s="82">
        <f t="shared" si="4"/>
        <v>0.36359876322857848</v>
      </c>
      <c r="P28" s="76">
        <f>分析係数表!C31</f>
        <v>0.25008451656524677</v>
      </c>
      <c r="Q28" s="82">
        <f t="shared" si="5"/>
        <v>9.0930420925740676E-2</v>
      </c>
      <c r="R28" s="83">
        <v>0.12276883643831961</v>
      </c>
      <c r="S28" s="84">
        <f t="shared" si="6"/>
        <v>1.6390651347012439</v>
      </c>
      <c r="T28" s="85">
        <f>分析係数表!F31</f>
        <v>0.24143026004728133</v>
      </c>
      <c r="U28" s="86">
        <f t="shared" si="7"/>
        <v>0.39571992170535353</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投入係数表!M29</f>
        <v>1.1337868480725624E-3</v>
      </c>
      <c r="E29" s="77">
        <f t="shared" si="0"/>
        <v>0.11337868480725624</v>
      </c>
      <c r="F29" s="76">
        <f>分析係数表!C32</f>
        <v>0.62913385826771662</v>
      </c>
      <c r="G29" s="77">
        <f t="shared" si="1"/>
        <v>7.1330369418108469E-2</v>
      </c>
      <c r="H29" s="77">
        <v>9.2439263944824185E-2</v>
      </c>
      <c r="I29" s="77">
        <f t="shared" si="2"/>
        <v>9.2439263944824185E-2</v>
      </c>
      <c r="J29" s="76">
        <f>分析係数表!G32</f>
        <v>0.14045991298943444</v>
      </c>
      <c r="K29" s="78">
        <f t="shared" si="3"/>
        <v>1.2984010970497369E-2</v>
      </c>
      <c r="L29" s="79"/>
      <c r="M29" s="80"/>
      <c r="N29" s="81">
        <f>分析係数表!H32</f>
        <v>6.5503039811727788E-3</v>
      </c>
      <c r="O29" s="82">
        <f t="shared" si="4"/>
        <v>0.10351849834734735</v>
      </c>
      <c r="P29" s="76">
        <f>分析係数表!C32</f>
        <v>0.62913385826771662</v>
      </c>
      <c r="Q29" s="82">
        <f t="shared" si="5"/>
        <v>6.5126992267346875E-2</v>
      </c>
      <c r="R29" s="83">
        <v>8.5197298237742691E-2</v>
      </c>
      <c r="S29" s="84">
        <f t="shared" si="6"/>
        <v>0.17763656218256688</v>
      </c>
      <c r="T29" s="85">
        <f>分析係数表!F32</f>
        <v>0.48353014294592916</v>
      </c>
      <c r="U29" s="86">
        <f t="shared" si="7"/>
        <v>8.5892632304559999E-2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投入係数表!M30</f>
        <v>2.2675736961451248E-3</v>
      </c>
      <c r="E30" s="77">
        <f t="shared" si="0"/>
        <v>0.22675736961451248</v>
      </c>
      <c r="F30" s="76">
        <f>分析係数表!C33</f>
        <v>0.63745757482258569</v>
      </c>
      <c r="G30" s="77">
        <f t="shared" si="1"/>
        <v>0.1445482029076158</v>
      </c>
      <c r="H30" s="77">
        <v>0.17154177376590174</v>
      </c>
      <c r="I30" s="77">
        <f t="shared" si="2"/>
        <v>0.17154177376590174</v>
      </c>
      <c r="J30" s="76">
        <f>分析係数表!G33</f>
        <v>0.50772946859903378</v>
      </c>
      <c r="K30" s="78">
        <f t="shared" si="3"/>
        <v>8.7096813636696968E-2</v>
      </c>
      <c r="L30" s="79"/>
      <c r="M30" s="80"/>
      <c r="N30" s="81">
        <f>分析係数表!H33</f>
        <v>9.749810887288824E-4</v>
      </c>
      <c r="O30" s="82">
        <f t="shared" si="4"/>
        <v>1.5408228154352813E-2</v>
      </c>
      <c r="P30" s="76">
        <f>分析係数表!C33</f>
        <v>0.63745757482258569</v>
      </c>
      <c r="Q30" s="82">
        <f t="shared" si="5"/>
        <v>9.822091751586829E-3</v>
      </c>
      <c r="R30" s="83">
        <v>3.9206605274346655E-2</v>
      </c>
      <c r="S30" s="84">
        <f t="shared" si="6"/>
        <v>0.2107483790402484</v>
      </c>
      <c r="T30" s="85">
        <f>分析係数表!F33</f>
        <v>0.6463768115942029</v>
      </c>
      <c r="U30" s="86">
        <f t="shared" si="7"/>
        <v>0.13622286529268229</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投入係数表!M31</f>
        <v>3.8548752834467119E-2</v>
      </c>
      <c r="E31" s="77">
        <f t="shared" si="0"/>
        <v>3.8548752834467117</v>
      </c>
      <c r="F31" s="76">
        <f>分析係数表!C34</f>
        <v>0.37050679800509079</v>
      </c>
      <c r="G31" s="77">
        <f t="shared" si="1"/>
        <v>1.4282574979788079</v>
      </c>
      <c r="H31" s="77">
        <v>1.5561560021931677</v>
      </c>
      <c r="I31" s="77">
        <f t="shared" si="2"/>
        <v>1.5561560021931677</v>
      </c>
      <c r="J31" s="76">
        <f>分析係数表!G34</f>
        <v>0.42483593457785029</v>
      </c>
      <c r="K31" s="78">
        <f t="shared" si="3"/>
        <v>0.66111098954066572</v>
      </c>
      <c r="L31" s="79"/>
      <c r="M31" s="80"/>
      <c r="N31" s="81">
        <f>分析係数表!H34</f>
        <v>0.16269856834673466</v>
      </c>
      <c r="O31" s="82">
        <f t="shared" si="4"/>
        <v>2.5712259349987834</v>
      </c>
      <c r="P31" s="76">
        <f>分析係数表!C34</f>
        <v>0.37050679800509079</v>
      </c>
      <c r="Q31" s="82">
        <f t="shared" si="5"/>
        <v>0.95265668812404491</v>
      </c>
      <c r="R31" s="83">
        <v>1.0346785100620393</v>
      </c>
      <c r="S31" s="84">
        <f t="shared" si="6"/>
        <v>2.5908345122552072</v>
      </c>
      <c r="T31" s="85">
        <f>分析係数表!F34</f>
        <v>0.70009180863001119</v>
      </c>
      <c r="U31" s="86">
        <f t="shared" si="7"/>
        <v>1.813822019545801</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投入係数表!M32</f>
        <v>1.0770975056689343E-2</v>
      </c>
      <c r="E32" s="77">
        <f t="shared" si="0"/>
        <v>1.0770975056689343</v>
      </c>
      <c r="F32" s="76">
        <f>分析係数表!C35</f>
        <v>0.91764041772509175</v>
      </c>
      <c r="G32" s="77">
        <f t="shared" si="1"/>
        <v>0.9883882050326952</v>
      </c>
      <c r="H32" s="77">
        <v>1.2071253360962009</v>
      </c>
      <c r="I32" s="77">
        <f t="shared" si="2"/>
        <v>1.2071253360962009</v>
      </c>
      <c r="J32" s="76">
        <f>分析係数表!G35</f>
        <v>0.31368591037545418</v>
      </c>
      <c r="K32" s="78">
        <f t="shared" si="3"/>
        <v>0.37865820999061289</v>
      </c>
      <c r="L32" s="79"/>
      <c r="M32" s="80"/>
      <c r="N32" s="81">
        <f>分析係数表!H35</f>
        <v>6.1244501723026923E-2</v>
      </c>
      <c r="O32" s="82">
        <f t="shared" si="4"/>
        <v>0.96788467659239219</v>
      </c>
      <c r="P32" s="76">
        <f>分析係数表!C35</f>
        <v>0.91764041772509175</v>
      </c>
      <c r="Q32" s="82">
        <f t="shared" si="5"/>
        <v>0.88817009893795806</v>
      </c>
      <c r="R32" s="83">
        <v>1.160942648639695</v>
      </c>
      <c r="S32" s="84">
        <f t="shared" si="6"/>
        <v>2.3680679847358959</v>
      </c>
      <c r="T32" s="85">
        <f>分析係数表!F35</f>
        <v>0.64438548935924789</v>
      </c>
      <c r="U32" s="86">
        <f t="shared" si="7"/>
        <v>1.5259486471800081</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投入係数表!M33</f>
        <v>2.2675736961451248E-3</v>
      </c>
      <c r="E33" s="77">
        <f t="shared" si="0"/>
        <v>0.22675736961451248</v>
      </c>
      <c r="F33" s="76">
        <f>分析係数表!C36</f>
        <v>0.797599795727296</v>
      </c>
      <c r="G33" s="77">
        <f t="shared" si="1"/>
        <v>0.18086163168419411</v>
      </c>
      <c r="H33" s="77">
        <v>0.27459641949088914</v>
      </c>
      <c r="I33" s="77">
        <f t="shared" si="2"/>
        <v>0.27459641949088914</v>
      </c>
      <c r="J33" s="76">
        <f>分析係数表!G36</f>
        <v>2.1812378081220076E-2</v>
      </c>
      <c r="K33" s="78">
        <f t="shared" si="3"/>
        <v>5.989600921684584E-3</v>
      </c>
      <c r="L33" s="79"/>
      <c r="M33" s="80"/>
      <c r="N33" s="81">
        <f>分析係数表!H36</f>
        <v>0.17613537668450396</v>
      </c>
      <c r="O33" s="82">
        <f t="shared" si="4"/>
        <v>2.7835761138156685</v>
      </c>
      <c r="P33" s="76">
        <f>分析係数表!C36</f>
        <v>0.797599795727296</v>
      </c>
      <c r="Q33" s="82">
        <f t="shared" si="5"/>
        <v>2.2201797397707574</v>
      </c>
      <c r="R33" s="83">
        <v>2.3150251773899644</v>
      </c>
      <c r="S33" s="84">
        <f t="shared" si="6"/>
        <v>2.5896215968808534</v>
      </c>
      <c r="T33" s="85">
        <f>分析係数表!F36</f>
        <v>0.87948217769107995</v>
      </c>
      <c r="U33" s="86">
        <f t="shared" si="7"/>
        <v>2.2775260414206251</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投入係数表!M34</f>
        <v>4.5351473922902494E-2</v>
      </c>
      <c r="E34" s="77">
        <f t="shared" si="0"/>
        <v>4.5351473922902494</v>
      </c>
      <c r="F34" s="76">
        <f>分析係数表!C37</f>
        <v>0.41107468497080213</v>
      </c>
      <c r="G34" s="77">
        <f t="shared" si="1"/>
        <v>1.8642842855818691</v>
      </c>
      <c r="H34" s="77">
        <v>2.0378892774149158</v>
      </c>
      <c r="I34" s="77">
        <f t="shared" si="2"/>
        <v>2.0378892774149158</v>
      </c>
      <c r="J34" s="76">
        <f>分析係数表!G37</f>
        <v>0.35489014883061659</v>
      </c>
      <c r="K34" s="78">
        <f t="shared" si="3"/>
        <v>0.72322682896209711</v>
      </c>
      <c r="L34" s="79"/>
      <c r="M34" s="80"/>
      <c r="N34" s="81">
        <f>分析係数表!H37</f>
        <v>4.9102064830639058E-2</v>
      </c>
      <c r="O34" s="82">
        <f t="shared" si="4"/>
        <v>0.77599024894594071</v>
      </c>
      <c r="P34" s="76">
        <f>分析係数表!C37</f>
        <v>0.41107468497080213</v>
      </c>
      <c r="Q34" s="82">
        <f t="shared" si="5"/>
        <v>0.31898994712586687</v>
      </c>
      <c r="R34" s="83">
        <v>0.39253920674191267</v>
      </c>
      <c r="S34" s="84">
        <f t="shared" si="6"/>
        <v>2.4304284841568284</v>
      </c>
      <c r="T34" s="85">
        <f>分析係数表!F37</f>
        <v>0.67103708953460905</v>
      </c>
      <c r="U34" s="86">
        <f t="shared" si="7"/>
        <v>1.6309076563306097</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投入係数表!M35</f>
        <v>5.1020408163265302E-3</v>
      </c>
      <c r="E35" s="77">
        <f t="shared" si="0"/>
        <v>0.51020408163265307</v>
      </c>
      <c r="F35" s="76">
        <f>分析係数表!C38</f>
        <v>8.5657149205643823E-2</v>
      </c>
      <c r="G35" s="77">
        <f t="shared" si="1"/>
        <v>4.3702627145736646E-2</v>
      </c>
      <c r="H35" s="77">
        <v>7.6071392595883122E-2</v>
      </c>
      <c r="I35" s="77">
        <f t="shared" si="2"/>
        <v>7.6071392595883122E-2</v>
      </c>
      <c r="J35" s="76">
        <f>分析係数表!G38</f>
        <v>0.23768844221105528</v>
      </c>
      <c r="K35" s="78">
        <f t="shared" si="3"/>
        <v>1.8081290802941064E-2</v>
      </c>
      <c r="L35" s="79"/>
      <c r="M35" s="80"/>
      <c r="N35" s="81">
        <f>分析係数表!H38</f>
        <v>4.3280194996217748E-2</v>
      </c>
      <c r="O35" s="82">
        <f t="shared" si="4"/>
        <v>0.68398364519667321</v>
      </c>
      <c r="P35" s="76">
        <f>分析係数表!C38</f>
        <v>8.5657149205643823E-2</v>
      </c>
      <c r="Q35" s="82">
        <f t="shared" si="5"/>
        <v>5.8588089150831586E-2</v>
      </c>
      <c r="R35" s="83">
        <v>7.7532440273309119E-2</v>
      </c>
      <c r="S35" s="84">
        <f t="shared" si="6"/>
        <v>0.15360383286919224</v>
      </c>
      <c r="T35" s="85">
        <f>分析係数表!F38</f>
        <v>0.42412060301507537</v>
      </c>
      <c r="U35" s="86">
        <f t="shared" si="7"/>
        <v>6.514655022190867E-2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投入係数表!M36</f>
        <v>0</v>
      </c>
      <c r="E36" s="77">
        <f t="shared" si="0"/>
        <v>0</v>
      </c>
      <c r="F36" s="76">
        <f>分析係数表!C39</f>
        <v>1</v>
      </c>
      <c r="G36" s="77">
        <f t="shared" si="1"/>
        <v>0</v>
      </c>
      <c r="H36" s="77">
        <v>1.7990575842606608E-2</v>
      </c>
      <c r="I36" s="77">
        <f t="shared" si="2"/>
        <v>1.7990575842606608E-2</v>
      </c>
      <c r="J36" s="76">
        <f>分析係数表!G39</f>
        <v>0.35357454228421969</v>
      </c>
      <c r="K36" s="78">
        <f t="shared" si="3"/>
        <v>6.3610096189791717E-3</v>
      </c>
      <c r="L36" s="79"/>
      <c r="M36" s="80"/>
      <c r="N36" s="81">
        <f>分析係数表!H39</f>
        <v>3.8775109965539459E-3</v>
      </c>
      <c r="O36" s="82">
        <f t="shared" si="4"/>
        <v>6.1278700475931869E-2</v>
      </c>
      <c r="P36" s="76">
        <f>分析係数表!C39</f>
        <v>1</v>
      </c>
      <c r="Q36" s="82">
        <f t="shared" si="5"/>
        <v>6.1278700475931869E-2</v>
      </c>
      <c r="R36" s="83">
        <v>6.8495910310175975E-2</v>
      </c>
      <c r="S36" s="84">
        <f t="shared" si="6"/>
        <v>8.648648615278258E-2</v>
      </c>
      <c r="T36" s="85">
        <f>分析係数表!F39</f>
        <v>0.70431560592850917</v>
      </c>
      <c r="U36" s="86">
        <f t="shared" si="7"/>
        <v>6.0913781899324677E-2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投入係数表!M37</f>
        <v>5.6689342403628119E-4</v>
      </c>
      <c r="E37" s="77">
        <f t="shared" si="0"/>
        <v>5.6689342403628121E-2</v>
      </c>
      <c r="F37" s="76">
        <f>分析係数表!C40</f>
        <v>0.65826444414328944</v>
      </c>
      <c r="G37" s="77">
        <f t="shared" si="1"/>
        <v>3.7316578466172874E-2</v>
      </c>
      <c r="H37" s="77">
        <v>4.3950653152632309E-2</v>
      </c>
      <c r="I37" s="77">
        <f t="shared" si="2"/>
        <v>4.3950653152632309E-2</v>
      </c>
      <c r="J37" s="76">
        <f>分析係数表!G40</f>
        <v>0.50866941886313111</v>
      </c>
      <c r="K37" s="78">
        <f t="shared" si="3"/>
        <v>2.2356353197804518E-2</v>
      </c>
      <c r="L37" s="79"/>
      <c r="M37" s="80"/>
      <c r="N37" s="81">
        <f>分析係数表!H40</f>
        <v>2.9977866808617935E-2</v>
      </c>
      <c r="O37" s="82">
        <f t="shared" si="4"/>
        <v>0.47375873922866407</v>
      </c>
      <c r="P37" s="76">
        <f>分析係数表!C40</f>
        <v>0.65826444414328944</v>
      </c>
      <c r="Q37" s="82">
        <f t="shared" si="5"/>
        <v>0.31185853313638218</v>
      </c>
      <c r="R37" s="83">
        <v>0.3135405739807548</v>
      </c>
      <c r="S37" s="84">
        <f t="shared" si="6"/>
        <v>0.3574912271333871</v>
      </c>
      <c r="T37" s="85">
        <f>分析係数表!F40</f>
        <v>0.70612892981899011</v>
      </c>
      <c r="U37" s="86">
        <f t="shared" si="7"/>
        <v>0.25243489763537613</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投入係数表!M38</f>
        <v>0</v>
      </c>
      <c r="E38" s="77">
        <f t="shared" si="0"/>
        <v>0</v>
      </c>
      <c r="F38" s="76">
        <f>分析係数表!C41</f>
        <v>0.70759650636187188</v>
      </c>
      <c r="G38" s="77">
        <f t="shared" si="1"/>
        <v>0</v>
      </c>
      <c r="H38" s="77">
        <v>6.4466899803975982E-4</v>
      </c>
      <c r="I38" s="77">
        <f t="shared" si="2"/>
        <v>6.4466899803975982E-4</v>
      </c>
      <c r="J38" s="76">
        <f>分析係数表!G41</f>
        <v>0.45936542752335213</v>
      </c>
      <c r="K38" s="78">
        <f t="shared" si="3"/>
        <v>2.9613864989558531E-4</v>
      </c>
      <c r="L38" s="79"/>
      <c r="M38" s="80"/>
      <c r="N38" s="81">
        <f>分析係数表!H41</f>
        <v>5.1332193987616619E-2</v>
      </c>
      <c r="O38" s="82">
        <f t="shared" si="4"/>
        <v>0.81123435702313862</v>
      </c>
      <c r="P38" s="76">
        <f>分析係数表!C41</f>
        <v>0.70759650636187188</v>
      </c>
      <c r="Q38" s="82">
        <f t="shared" si="5"/>
        <v>0.57402659687029234</v>
      </c>
      <c r="R38" s="83">
        <v>0.58269501828559178</v>
      </c>
      <c r="S38" s="84">
        <f t="shared" si="6"/>
        <v>0.5833396872836315</v>
      </c>
      <c r="T38" s="85">
        <f>分析係数表!F41</f>
        <v>0.56264417804333855</v>
      </c>
      <c r="U38" s="86">
        <f t="shared" si="7"/>
        <v>0.32821267887175698</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投入係数表!M39</f>
        <v>0</v>
      </c>
      <c r="E39" s="77">
        <f>$C$15*D39</f>
        <v>0</v>
      </c>
      <c r="F39" s="76">
        <f>分析係数表!C42</f>
        <v>0.74805928016937195</v>
      </c>
      <c r="G39" s="77">
        <f>E39*F39</f>
        <v>0</v>
      </c>
      <c r="H39" s="77">
        <v>1.4650141109259765E-2</v>
      </c>
      <c r="I39" s="77">
        <f>C39+H39</f>
        <v>1.4650141109259765E-2</v>
      </c>
      <c r="J39" s="76">
        <f>分析係数表!G42</f>
        <v>0.48689138576779029</v>
      </c>
      <c r="K39" s="78">
        <f>I39*J39</f>
        <v>7.1330275063811593E-3</v>
      </c>
      <c r="L39" s="79"/>
      <c r="M39" s="80"/>
      <c r="N39" s="81">
        <f>分析係数表!H42</f>
        <v>1.3363964923094164E-2</v>
      </c>
      <c r="O39" s="82">
        <f t="shared" si="4"/>
        <v>0.21119898935707734</v>
      </c>
      <c r="P39" s="76">
        <f>分析係数表!C42</f>
        <v>0.74805928016937195</v>
      </c>
      <c r="Q39" s="82">
        <f>O39*P39</f>
        <v>0.15798936395095411</v>
      </c>
      <c r="R39" s="83">
        <v>0.16558755861661437</v>
      </c>
      <c r="S39" s="84">
        <f>I39+R39</f>
        <v>0.18023769972587414</v>
      </c>
      <c r="T39" s="85">
        <f>分析係数表!F42</f>
        <v>0.55945692883895126</v>
      </c>
      <c r="U39" s="86">
        <f t="shared" si="7"/>
        <v>0.10083522994963463</v>
      </c>
      <c r="V39" s="87">
        <f>分析係数表!D42</f>
        <v>0.33754681647940077</v>
      </c>
      <c r="W39" s="167">
        <f t="shared" si="8"/>
        <v>0</v>
      </c>
      <c r="X39" s="76">
        <f>分析係数表!E42</f>
        <v>0.2612359550561798</v>
      </c>
      <c r="Y39" s="166">
        <f t="shared" si="9"/>
        <v>0</v>
      </c>
    </row>
    <row r="40" spans="1:25" x14ac:dyDescent="0.2">
      <c r="A40" s="6" t="s">
        <v>195</v>
      </c>
      <c r="B40" s="5" t="s">
        <v>41</v>
      </c>
      <c r="C40" s="90"/>
      <c r="D40" s="76">
        <f>投入係数表!M40</f>
        <v>5.3854875283446714E-2</v>
      </c>
      <c r="E40" s="77">
        <f>$C$15*D40</f>
        <v>5.3854875283446715</v>
      </c>
      <c r="F40" s="76">
        <f>分析係数表!C43</f>
        <v>0.45392782766037354</v>
      </c>
      <c r="G40" s="77">
        <f>E40*F40</f>
        <v>2.4446226546335312</v>
      </c>
      <c r="H40" s="77">
        <v>2.9074306702988539</v>
      </c>
      <c r="I40" s="77">
        <f>C40+H40</f>
        <v>2.9074306702988539</v>
      </c>
      <c r="J40" s="76">
        <f>分析係数表!G43</f>
        <v>0.33057238224749658</v>
      </c>
      <c r="K40" s="78">
        <f>I40*J40</f>
        <v>0.96111628290012796</v>
      </c>
      <c r="L40" s="79"/>
      <c r="M40" s="80"/>
      <c r="N40" s="81">
        <f>分析係数表!H43</f>
        <v>3.6399293979211607E-2</v>
      </c>
      <c r="O40" s="82">
        <f t="shared" si="4"/>
        <v>0.57524051776250495</v>
      </c>
      <c r="P40" s="76">
        <f>分析係数表!C43</f>
        <v>0.45392782766037354</v>
      </c>
      <c r="Q40" s="82">
        <f>O40*P40</f>
        <v>0.26111767861016238</v>
      </c>
      <c r="R40" s="83">
        <v>0.48165684585764129</v>
      </c>
      <c r="S40" s="84">
        <f>I40+R40</f>
        <v>3.3890875161564953</v>
      </c>
      <c r="T40" s="85">
        <f>分析係数表!F43</f>
        <v>0.59568549882556554</v>
      </c>
      <c r="U40" s="86">
        <f t="shared" si="7"/>
        <v>2.0188302876251787</v>
      </c>
      <c r="V40" s="87">
        <f>分析係数表!D43</f>
        <v>0.1984794164915317</v>
      </c>
      <c r="W40" s="167">
        <f t="shared" si="8"/>
        <v>1</v>
      </c>
      <c r="X40" s="76">
        <f>分析係数表!E43</f>
        <v>0.16343182099146988</v>
      </c>
      <c r="Y40" s="166">
        <f t="shared" si="9"/>
        <v>1</v>
      </c>
    </row>
    <row r="41" spans="1:25" x14ac:dyDescent="0.2">
      <c r="A41" s="6" t="s">
        <v>341</v>
      </c>
      <c r="B41" s="5" t="s">
        <v>42</v>
      </c>
      <c r="C41" s="90"/>
      <c r="D41" s="76">
        <f>投入係数表!M41</f>
        <v>0</v>
      </c>
      <c r="E41" s="77">
        <f>$C$15*D41</f>
        <v>0</v>
      </c>
      <c r="F41" s="76">
        <f>分析係数表!C44</f>
        <v>0.56717687074829937</v>
      </c>
      <c r="G41" s="77">
        <f>E41*F41</f>
        <v>0</v>
      </c>
      <c r="H41" s="77">
        <v>6.1668133531923401E-3</v>
      </c>
      <c r="I41" s="77">
        <f>C41+H41</f>
        <v>6.1668133531923401E-3</v>
      </c>
      <c r="J41" s="76">
        <f>分析係数表!G44</f>
        <v>0.26470888557600014</v>
      </c>
      <c r="K41" s="78">
        <f>I41*J41</f>
        <v>1.6324102902787409E-3</v>
      </c>
      <c r="L41" s="79"/>
      <c r="M41" s="80"/>
      <c r="N41" s="81">
        <f>分析係数表!H44</f>
        <v>0.11401115064578489</v>
      </c>
      <c r="O41" s="82">
        <f t="shared" si="4"/>
        <v>1.8017886106702108</v>
      </c>
      <c r="P41" s="76">
        <f>分析係数表!C44</f>
        <v>0.56717687074829937</v>
      </c>
      <c r="Q41" s="82">
        <f>O41*P41</f>
        <v>1.0219328259498561</v>
      </c>
      <c r="R41" s="83">
        <v>1.0414715446985092</v>
      </c>
      <c r="S41" s="84">
        <f>I41+R41</f>
        <v>1.0476383580517015</v>
      </c>
      <c r="T41" s="85">
        <f>分析係数表!F44</f>
        <v>0.48034390507893071</v>
      </c>
      <c r="U41" s="86">
        <f t="shared" si="7"/>
        <v>0.50322670001703329</v>
      </c>
      <c r="V41" s="87">
        <f>分析係数表!D44</f>
        <v>0.15906630996385321</v>
      </c>
      <c r="W41" s="167">
        <f t="shared" si="8"/>
        <v>0</v>
      </c>
      <c r="X41" s="76">
        <f>分析係数表!E44</f>
        <v>0.10558130986174362</v>
      </c>
      <c r="Y41" s="166">
        <f t="shared" si="9"/>
        <v>0</v>
      </c>
    </row>
    <row r="42" spans="1:25" x14ac:dyDescent="0.2">
      <c r="A42" s="6" t="s">
        <v>342</v>
      </c>
      <c r="B42" s="5" t="s">
        <v>279</v>
      </c>
      <c r="C42" s="90"/>
      <c r="D42" s="76">
        <f>投入係数表!M42</f>
        <v>1.1337868480725624E-3</v>
      </c>
      <c r="E42" s="77">
        <f>$C$15*D42</f>
        <v>0.11337868480725624</v>
      </c>
      <c r="F42" s="76">
        <f>分析係数表!C45</f>
        <v>1</v>
      </c>
      <c r="G42" s="77">
        <f>E42*F42</f>
        <v>0.11337868480725624</v>
      </c>
      <c r="H42" s="77">
        <v>0.12965252486846049</v>
      </c>
      <c r="I42" s="77">
        <f>C42+H42</f>
        <v>0.12965252486846049</v>
      </c>
      <c r="J42" s="76">
        <f>分析係数表!G45</f>
        <v>0</v>
      </c>
      <c r="K42" s="78">
        <f>I42*J42</f>
        <v>0</v>
      </c>
      <c r="L42" s="79"/>
      <c r="M42" s="80"/>
      <c r="N42" s="81">
        <f>分析係数表!H45</f>
        <v>0</v>
      </c>
      <c r="O42" s="82">
        <f t="shared" si="4"/>
        <v>0</v>
      </c>
      <c r="P42" s="76">
        <f>分析係数表!C45</f>
        <v>1</v>
      </c>
      <c r="Q42" s="82">
        <f>O42*P42</f>
        <v>0</v>
      </c>
      <c r="R42" s="83">
        <v>1.226633978294954E-2</v>
      </c>
      <c r="S42" s="84">
        <f>I42+R42</f>
        <v>0.14191886465141001</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9.0702947845804991E-3</v>
      </c>
      <c r="E43" s="77">
        <f>$C$15*D43</f>
        <v>0.90702947845804993</v>
      </c>
      <c r="F43" s="76">
        <f>分析係数表!C46</f>
        <v>9.5571095571095555E-2</v>
      </c>
      <c r="G43" s="77">
        <f>E43*F43</f>
        <v>8.6685800971515251E-2</v>
      </c>
      <c r="H43" s="77">
        <v>9.5536161371083367E-2</v>
      </c>
      <c r="I43" s="77">
        <f>C43+H43</f>
        <v>9.5536161371083367E-2</v>
      </c>
      <c r="J43" s="76">
        <f>分析係数表!G46</f>
        <v>9.74025974025974E-3</v>
      </c>
      <c r="K43" s="78">
        <f>I43*J43</f>
        <v>9.3054702634172112E-4</v>
      </c>
      <c r="L43" s="79"/>
      <c r="M43" s="80"/>
      <c r="N43" s="81">
        <f>分析係数表!H46</f>
        <v>2.2385341663631524E-2</v>
      </c>
      <c r="O43" s="82">
        <f t="shared" si="4"/>
        <v>0.35376937630252575</v>
      </c>
      <c r="P43" s="76">
        <f>分析係数表!C46</f>
        <v>9.5571095571095555E-2</v>
      </c>
      <c r="Q43" s="82">
        <f>O43*P43</f>
        <v>3.3810126872735553E-2</v>
      </c>
      <c r="R43" s="83">
        <v>3.8325872912882468E-2</v>
      </c>
      <c r="S43" s="84">
        <f>I43+R43</f>
        <v>0.13386203428396584</v>
      </c>
      <c r="T43" s="85">
        <f>分析係数表!F46</f>
        <v>0.31493506493506496</v>
      </c>
      <c r="U43" s="86">
        <f t="shared" si="7"/>
        <v>4.2157848459560672E-2</v>
      </c>
      <c r="V43" s="87">
        <f>分析係数表!D46</f>
        <v>1.461038961038961E-2</v>
      </c>
      <c r="W43" s="167">
        <f t="shared" si="8"/>
        <v>0</v>
      </c>
      <c r="X43" s="76">
        <f>分析係数表!E46</f>
        <v>3.7337662337662336E-2</v>
      </c>
      <c r="Y43" s="166">
        <f t="shared" si="9"/>
        <v>0</v>
      </c>
    </row>
    <row r="44" spans="1:25" x14ac:dyDescent="0.2">
      <c r="A44" s="192">
        <v>40</v>
      </c>
      <c r="B44" s="14" t="s">
        <v>151</v>
      </c>
      <c r="C44" s="197">
        <f>SUM(C5:C43)</f>
        <v>100</v>
      </c>
      <c r="D44" s="92">
        <f>投入係数表!M44</f>
        <v>0.52324263038548757</v>
      </c>
      <c r="E44" s="91">
        <f>SUM(E5:E43)</f>
        <v>52.324263038548743</v>
      </c>
      <c r="F44" s="92">
        <f>分析係数表!C47</f>
        <v>0.47742146938417629</v>
      </c>
      <c r="G44" s="91">
        <f>SUM(G5:G43)</f>
        <v>11.289155962263932</v>
      </c>
      <c r="H44" s="91">
        <f>SUM(H5:H43)</f>
        <v>12.910678061763981</v>
      </c>
      <c r="I44" s="91">
        <f>SUM(I5:I43)</f>
        <v>112.91067806176396</v>
      </c>
      <c r="J44" s="92">
        <f>分析係数表!G47</f>
        <v>0.27235298925258467</v>
      </c>
      <c r="K44" s="93">
        <f>SUM(K5:K43)</f>
        <v>25.191738773558708</v>
      </c>
      <c r="L44" s="94">
        <f>最終需要_まとめ!$L$33</f>
        <v>0.62733333333333341</v>
      </c>
      <c r="M44" s="91">
        <f>K44*L44</f>
        <v>15.803617457279165</v>
      </c>
      <c r="N44" s="95">
        <f>分析係数表!H47</f>
        <v>1</v>
      </c>
      <c r="O44" s="96">
        <f>SUM(O5:O43)</f>
        <v>15.803617457279167</v>
      </c>
      <c r="P44" s="92">
        <f>分析係数表!C47</f>
        <v>0.47742146938417629</v>
      </c>
      <c r="Q44" s="96">
        <f>SUM(Q5:Q43)</f>
        <v>7.4514251805573171</v>
      </c>
      <c r="R44" s="91">
        <f>SUM(R5:R43)</f>
        <v>8.5523185247334048</v>
      </c>
      <c r="S44" s="97">
        <f>SUM(S5:S43)</f>
        <v>121.4629965864974</v>
      </c>
      <c r="T44" s="98">
        <f>分析係数表!F47</f>
        <v>0.52570900249274655</v>
      </c>
      <c r="U44" s="99">
        <f>SUM(U5:U43)</f>
        <v>58.517886428823822</v>
      </c>
      <c r="V44" s="100">
        <f>分析係数表!D47</f>
        <v>0.1239937068366638</v>
      </c>
      <c r="W44" s="164">
        <f>SUM(W5:W43)</f>
        <v>14</v>
      </c>
      <c r="X44" s="92">
        <f>分析係数表!E47</f>
        <v>9.5199419721302761E-2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302</v>
      </c>
      <c r="S2" s="3" t="s">
        <v>153</v>
      </c>
      <c r="U2" s="64" t="s">
        <v>210</v>
      </c>
      <c r="W2" s="3" t="s">
        <v>130</v>
      </c>
      <c r="Y2" s="3" t="s">
        <v>154</v>
      </c>
    </row>
    <row r="3" spans="1:25" ht="44" x14ac:dyDescent="0.2">
      <c r="B3" s="65"/>
      <c r="C3" s="66" t="s">
        <v>228</v>
      </c>
      <c r="D3" s="66" t="s">
        <v>241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0.95102319236016375</v>
      </c>
      <c r="G5" s="77">
        <f t="shared" ref="G5:G38" si="1">E5*F5</f>
        <v>0</v>
      </c>
      <c r="H5" s="77">
        <f t="array" ref="H5:H43">MMULT(逆行列係数!C5:AO43,'12'!G5:G43)</f>
        <v>3.1139408466349101E-3</v>
      </c>
      <c r="I5" s="77">
        <f t="shared" ref="I5:I38" si="2">C5+H5</f>
        <v>3.1139408466349101E-3</v>
      </c>
      <c r="J5" s="76">
        <f>分析係数表!G8</f>
        <v>0.119707121641224</v>
      </c>
      <c r="K5" s="78">
        <f t="shared" ref="K5:K38" si="3">I5*J5</f>
        <v>3.7276089571170124E-4</v>
      </c>
      <c r="L5" s="79" t="s">
        <v>183</v>
      </c>
      <c r="M5" s="80" t="s">
        <v>183</v>
      </c>
      <c r="N5" s="81">
        <f>分析係数表!H8</f>
        <v>1.1795029837783319E-2</v>
      </c>
      <c r="O5" s="82">
        <f t="shared" ref="O5:O43" si="4">$M$44*N5</f>
        <v>5.3674281719255035E-2</v>
      </c>
      <c r="P5" s="76">
        <f>分析係数表!C8</f>
        <v>0.95102319236016375</v>
      </c>
      <c r="Q5" s="82">
        <f t="shared" ref="Q5:Q38" si="5">O5*P5</f>
        <v>5.1045486748284699E-2</v>
      </c>
      <c r="R5" s="83">
        <f t="array" ref="R5:R43">MMULT(逆行列係数!C5:AO43,'12'!Q5:Q43)</f>
        <v>7.1391854040786296E-2</v>
      </c>
      <c r="S5" s="84">
        <f t="shared" ref="S5:S38" si="6">I5+R5</f>
        <v>7.4505794887421206E-2</v>
      </c>
      <c r="T5" s="85">
        <f>分析係数表!F8</f>
        <v>0.45161290322580644</v>
      </c>
      <c r="U5" s="86">
        <f t="shared" ref="U5:U38" si="7">S5*T5</f>
        <v>3.3647778336254736E-2</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投入係数表!N6</f>
        <v>0</v>
      </c>
      <c r="E6" s="77">
        <f t="shared" si="0"/>
        <v>0</v>
      </c>
      <c r="F6" s="76">
        <f>分析係数表!C9</f>
        <v>1</v>
      </c>
      <c r="G6" s="77">
        <f t="shared" si="1"/>
        <v>0</v>
      </c>
      <c r="H6" s="77">
        <v>1.0852428798665251E-3</v>
      </c>
      <c r="I6" s="77">
        <f t="shared" si="2"/>
        <v>1.0852428798665251E-3</v>
      </c>
      <c r="J6" s="76">
        <f>分析係数表!G9</f>
        <v>0.24911032028469751</v>
      </c>
      <c r="K6" s="78">
        <f t="shared" si="3"/>
        <v>2.7034520139023756E-4</v>
      </c>
      <c r="L6" s="79"/>
      <c r="M6" s="80"/>
      <c r="N6" s="81">
        <f>分析係数表!H9</f>
        <v>6.1636735494354639E-4</v>
      </c>
      <c r="O6" s="82">
        <f t="shared" si="4"/>
        <v>2.8048318238090516E-3</v>
      </c>
      <c r="P6" s="76">
        <f>分析係数表!C9</f>
        <v>1</v>
      </c>
      <c r="Q6" s="82">
        <f t="shared" si="5"/>
        <v>2.8048318238090516E-3</v>
      </c>
      <c r="R6" s="83">
        <v>3.9477904276238422E-3</v>
      </c>
      <c r="S6" s="84">
        <f t="shared" si="6"/>
        <v>5.0330333074903675E-3</v>
      </c>
      <c r="T6" s="85">
        <f>分析係数表!F9</f>
        <v>0.6773428232502966</v>
      </c>
      <c r="U6" s="86">
        <f t="shared" si="7"/>
        <v>3.4090889900083039E-3</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投入係数表!N7</f>
        <v>0</v>
      </c>
      <c r="E7" s="77">
        <f t="shared" si="0"/>
        <v>0</v>
      </c>
      <c r="F7" s="76">
        <f>分析係数表!C10</f>
        <v>1</v>
      </c>
      <c r="G7" s="77">
        <f t="shared" si="1"/>
        <v>0</v>
      </c>
      <c r="H7" s="77">
        <v>1.8383331415848991E-4</v>
      </c>
      <c r="I7" s="77">
        <f t="shared" si="2"/>
        <v>1.8383331415848991E-4</v>
      </c>
      <c r="J7" s="76">
        <f>分析係数表!G10</f>
        <v>0.17950310559006211</v>
      </c>
      <c r="K7" s="78">
        <f t="shared" si="3"/>
        <v>3.2998650802362472E-5</v>
      </c>
      <c r="L7" s="79"/>
      <c r="M7" s="80"/>
      <c r="N7" s="81">
        <f>分析係数表!H10</f>
        <v>1.1935113327543217E-3</v>
      </c>
      <c r="O7" s="82">
        <f t="shared" si="4"/>
        <v>5.4311743497393455E-3</v>
      </c>
      <c r="P7" s="76">
        <f>分析係数表!C10</f>
        <v>1</v>
      </c>
      <c r="Q7" s="82">
        <f t="shared" si="5"/>
        <v>5.4311743497393455E-3</v>
      </c>
      <c r="R7" s="83">
        <v>8.1410013997813124E-3</v>
      </c>
      <c r="S7" s="84">
        <f t="shared" si="6"/>
        <v>8.3248347139398028E-3</v>
      </c>
      <c r="T7" s="85">
        <f>分析係数表!F10</f>
        <v>0.51863354037267084</v>
      </c>
      <c r="U7" s="86">
        <f t="shared" si="7"/>
        <v>4.3175385007079101E-3</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投入係数表!N8</f>
        <v>5.1056338028169015E-2</v>
      </c>
      <c r="E8" s="77">
        <f t="shared" si="0"/>
        <v>5.1056338028169019</v>
      </c>
      <c r="F8" s="76">
        <f>分析係数表!C11</f>
        <v>5.7355893318034035E-4</v>
      </c>
      <c r="G8" s="77">
        <f t="shared" si="1"/>
        <v>2.9283818771531464E-3</v>
      </c>
      <c r="H8" s="77">
        <v>3.328934106030336E-3</v>
      </c>
      <c r="I8" s="77">
        <f t="shared" si="2"/>
        <v>3.328934106030336E-3</v>
      </c>
      <c r="J8" s="76">
        <f>分析係数表!G11</f>
        <v>0.5</v>
      </c>
      <c r="K8" s="78">
        <f t="shared" si="3"/>
        <v>1.664467053015168E-3</v>
      </c>
      <c r="L8" s="79"/>
      <c r="M8" s="80"/>
      <c r="N8" s="81">
        <f>分析係数表!H11</f>
        <v>-2.2413358361583505E-5</v>
      </c>
      <c r="O8" s="82">
        <f t="shared" si="4"/>
        <v>-1.0199388450214733E-4</v>
      </c>
      <c r="P8" s="76">
        <f>分析係数表!C11</f>
        <v>5.7355893318034035E-4</v>
      </c>
      <c r="Q8" s="82">
        <f t="shared" si="5"/>
        <v>-5.8499503585970469E-8</v>
      </c>
      <c r="R8" s="83">
        <v>1.0193678817030769E-5</v>
      </c>
      <c r="S8" s="84">
        <f t="shared" si="6"/>
        <v>3.3391277848473667E-3</v>
      </c>
      <c r="T8" s="85">
        <f>分析係数表!F11</f>
        <v>0.7</v>
      </c>
      <c r="U8" s="86">
        <f t="shared" si="7"/>
        <v>2.3373894493931564E-3</v>
      </c>
      <c r="V8" s="87">
        <f>分析係数表!D11</f>
        <v>1.2</v>
      </c>
      <c r="W8" s="167">
        <f t="shared" si="8"/>
        <v>0</v>
      </c>
      <c r="X8" s="76">
        <f>分析係数表!E11</f>
        <v>0</v>
      </c>
      <c r="Y8" s="166">
        <f t="shared" si="9"/>
        <v>0</v>
      </c>
    </row>
    <row r="9" spans="1:25" x14ac:dyDescent="0.2">
      <c r="A9" s="6" t="s">
        <v>223</v>
      </c>
      <c r="B9" s="5" t="s">
        <v>191</v>
      </c>
      <c r="C9" s="90"/>
      <c r="D9" s="76">
        <f>投入係数表!N9</f>
        <v>0</v>
      </c>
      <c r="E9" s="77">
        <f t="shared" si="0"/>
        <v>0</v>
      </c>
      <c r="F9" s="76">
        <f>分析係数表!C12</f>
        <v>4.8423187189707062E-2</v>
      </c>
      <c r="G9" s="77">
        <f t="shared" si="1"/>
        <v>0</v>
      </c>
      <c r="H9" s="77">
        <v>3.9462954124587718E-4</v>
      </c>
      <c r="I9" s="77">
        <f t="shared" si="2"/>
        <v>3.9462954124587718E-4</v>
      </c>
      <c r="J9" s="76">
        <f>分析係数表!G12</f>
        <v>0.1441768393269548</v>
      </c>
      <c r="K9" s="78">
        <f t="shared" si="3"/>
        <v>5.6896439961876716E-5</v>
      </c>
      <c r="L9" s="79"/>
      <c r="M9" s="80"/>
      <c r="N9" s="81">
        <f>分析係数表!H12</f>
        <v>9.2936990446306003E-2</v>
      </c>
      <c r="O9" s="82">
        <f t="shared" si="4"/>
        <v>0.42291764208815391</v>
      </c>
      <c r="P9" s="76">
        <f>分析係数表!C12</f>
        <v>4.8423187189707062E-2</v>
      </c>
      <c r="Q9" s="82">
        <f t="shared" si="5"/>
        <v>2.047902014866421E-2</v>
      </c>
      <c r="R9" s="83">
        <v>2.3335917531300938E-2</v>
      </c>
      <c r="S9" s="84">
        <f t="shared" si="6"/>
        <v>2.3730547072546817E-2</v>
      </c>
      <c r="T9" s="85">
        <f>分析係数表!F12</f>
        <v>0.28846365335972729</v>
      </c>
      <c r="U9" s="86">
        <f t="shared" si="7"/>
        <v>6.845400304771836E-3</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投入係数表!N10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6.4995602898993393E-2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投入係数表!N11</f>
        <v>0</v>
      </c>
      <c r="E11" s="77">
        <f t="shared" si="0"/>
        <v>0</v>
      </c>
      <c r="F11" s="76">
        <f>分析係数表!C14</f>
        <v>0.13711248892825512</v>
      </c>
      <c r="G11" s="77">
        <f t="shared" si="1"/>
        <v>0</v>
      </c>
      <c r="H11" s="77">
        <v>7.2434248697868017E-3</v>
      </c>
      <c r="I11" s="77">
        <f t="shared" si="2"/>
        <v>7.2434248697868017E-3</v>
      </c>
      <c r="J11" s="76">
        <f>分析係数表!G14</f>
        <v>0.16281628162816281</v>
      </c>
      <c r="K11" s="78">
        <f t="shared" si="3"/>
        <v>1.1793475035516464E-3</v>
      </c>
      <c r="L11" s="79"/>
      <c r="M11" s="80"/>
      <c r="N11" s="81">
        <f>分析係数表!H14</f>
        <v>1.1654946348023422E-3</v>
      </c>
      <c r="O11" s="82">
        <f t="shared" si="4"/>
        <v>5.3036819941116612E-3</v>
      </c>
      <c r="P11" s="76">
        <f>分析係数表!C14</f>
        <v>0.13711248892825512</v>
      </c>
      <c r="Q11" s="82">
        <f t="shared" si="5"/>
        <v>7.2720103869662112E-4</v>
      </c>
      <c r="R11" s="83">
        <v>2.9797473047485181E-3</v>
      </c>
      <c r="S11" s="84">
        <f t="shared" si="6"/>
        <v>1.0223172174535319E-2</v>
      </c>
      <c r="T11" s="85">
        <f>分析係数表!F14</f>
        <v>0.337000366703337</v>
      </c>
      <c r="U11" s="86">
        <f t="shared" si="7"/>
        <v>3.4452127716897538E-3</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投入係数表!N12</f>
        <v>3.5211267605633804E-3</v>
      </c>
      <c r="E12" s="77">
        <f t="shared" si="0"/>
        <v>0.35211267605633806</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3.896166387982028E-2</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投入係数表!N13</f>
        <v>2.2887323943661973E-2</v>
      </c>
      <c r="E13" s="77">
        <f t="shared" si="0"/>
        <v>2.2887323943661975</v>
      </c>
      <c r="F13" s="76">
        <f>分析係数表!C16</f>
        <v>1.385979049153907E-2</v>
      </c>
      <c r="G13" s="77">
        <f t="shared" si="1"/>
        <v>3.1721351477114072E-2</v>
      </c>
      <c r="H13" s="77">
        <v>3.3347558509549624E-2</v>
      </c>
      <c r="I13" s="77">
        <f t="shared" si="2"/>
        <v>3.3347558509549624E-2</v>
      </c>
      <c r="J13" s="76">
        <f>分析係数表!G16</f>
        <v>3.1914893617021274E-2</v>
      </c>
      <c r="K13" s="78">
        <f t="shared" si="3"/>
        <v>1.0642837822196687E-3</v>
      </c>
      <c r="L13" s="79"/>
      <c r="M13" s="80"/>
      <c r="N13" s="81">
        <f>分析係数表!H16</f>
        <v>1.6877258846272378E-2</v>
      </c>
      <c r="O13" s="82">
        <f t="shared" si="4"/>
        <v>7.6801395030116931E-2</v>
      </c>
      <c r="P13" s="76">
        <f>分析係数表!C16</f>
        <v>1.385979049153907E-2</v>
      </c>
      <c r="Q13" s="82">
        <f t="shared" si="5"/>
        <v>1.0644512445753505E-3</v>
      </c>
      <c r="R13" s="83">
        <v>1.2064659959980086E-3</v>
      </c>
      <c r="S13" s="84">
        <f t="shared" si="6"/>
        <v>3.4554024505547634E-2</v>
      </c>
      <c r="T13" s="85">
        <f>分析係数表!F16</f>
        <v>0.28191489361702127</v>
      </c>
      <c r="U13" s="86">
        <f t="shared" si="7"/>
        <v>9.7412941425214072E-3</v>
      </c>
      <c r="V13" s="87">
        <f>分析係数表!D16</f>
        <v>0</v>
      </c>
      <c r="W13" s="167">
        <f t="shared" si="8"/>
        <v>0</v>
      </c>
      <c r="X13" s="76">
        <f>分析係数表!E16</f>
        <v>0</v>
      </c>
      <c r="Y13" s="166">
        <f t="shared" si="9"/>
        <v>0</v>
      </c>
    </row>
    <row r="14" spans="1:25" x14ac:dyDescent="0.2">
      <c r="A14" s="6" t="s">
        <v>2</v>
      </c>
      <c r="B14" s="5" t="s">
        <v>365</v>
      </c>
      <c r="C14" s="90"/>
      <c r="D14" s="76">
        <f>投入係数表!N14</f>
        <v>0</v>
      </c>
      <c r="E14" s="77">
        <f t="shared" si="0"/>
        <v>0</v>
      </c>
      <c r="F14" s="76">
        <f>分析係数表!C17</f>
        <v>0.32300986464785497</v>
      </c>
      <c r="G14" s="77">
        <f t="shared" si="1"/>
        <v>0</v>
      </c>
      <c r="H14" s="77">
        <v>1.5284064310240672E-2</v>
      </c>
      <c r="I14" s="77">
        <f t="shared" si="2"/>
        <v>1.5284064310240672E-2</v>
      </c>
      <c r="J14" s="76">
        <f>分析係数表!G17</f>
        <v>0.21187484602118747</v>
      </c>
      <c r="K14" s="78">
        <f t="shared" si="3"/>
        <v>3.2383087723101694E-3</v>
      </c>
      <c r="L14" s="79"/>
      <c r="M14" s="80"/>
      <c r="N14" s="81">
        <f>分析係数表!H17</f>
        <v>2.8857198890538762E-3</v>
      </c>
      <c r="O14" s="82">
        <f t="shared" si="4"/>
        <v>1.313171262965147E-2</v>
      </c>
      <c r="P14" s="76">
        <f>分析係数表!C17</f>
        <v>0.32300986464785497</v>
      </c>
      <c r="Q14" s="82">
        <f t="shared" si="5"/>
        <v>4.241672719098249E-3</v>
      </c>
      <c r="R14" s="83">
        <v>8.969737570615437E-3</v>
      </c>
      <c r="S14" s="84">
        <f t="shared" si="6"/>
        <v>2.4253801880856109E-2</v>
      </c>
      <c r="T14" s="85">
        <f>分析係数表!F17</f>
        <v>0.32156935205715692</v>
      </c>
      <c r="U14" s="86">
        <f t="shared" si="7"/>
        <v>7.7992793557495523E-3</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投入係数表!N15</f>
        <v>5.2816901408450703E-3</v>
      </c>
      <c r="E15" s="77">
        <f t="shared" si="0"/>
        <v>0.528169014084507</v>
      </c>
      <c r="F15" s="76">
        <f>分析係数表!C18</f>
        <v>9.2469018112488088E-2</v>
      </c>
      <c r="G15" s="77">
        <f t="shared" si="1"/>
        <v>4.8839270129835258E-2</v>
      </c>
      <c r="H15" s="77">
        <v>5.255327981469865E-2</v>
      </c>
      <c r="I15" s="77">
        <f t="shared" si="2"/>
        <v>5.255327981469865E-2</v>
      </c>
      <c r="J15" s="76">
        <f>分析係数表!G18</f>
        <v>0.21541950113378686</v>
      </c>
      <c r="K15" s="78">
        <f t="shared" si="3"/>
        <v>1.1321001320626694E-2</v>
      </c>
      <c r="L15" s="79"/>
      <c r="M15" s="80"/>
      <c r="N15" s="81">
        <f>分析係数表!H18</f>
        <v>4.5387050682206597E-4</v>
      </c>
      <c r="O15" s="82">
        <f t="shared" si="4"/>
        <v>2.0653761611684834E-3</v>
      </c>
      <c r="P15" s="76">
        <f>分析係数表!C18</f>
        <v>9.2469018112488088E-2</v>
      </c>
      <c r="Q15" s="82">
        <f t="shared" si="5"/>
        <v>1.9098330565618961E-4</v>
      </c>
      <c r="R15" s="83">
        <v>4.3298247861353801E-4</v>
      </c>
      <c r="S15" s="84">
        <f t="shared" si="6"/>
        <v>5.2986262293312186E-2</v>
      </c>
      <c r="T15" s="85">
        <f>分析係数表!F18</f>
        <v>0.45918367346938777</v>
      </c>
      <c r="U15" s="86">
        <f t="shared" si="7"/>
        <v>2.4330426563255597E-2</v>
      </c>
      <c r="V15" s="87">
        <f>分析係数表!D18</f>
        <v>0.12244897959183673</v>
      </c>
      <c r="W15" s="167">
        <f t="shared" si="8"/>
        <v>0</v>
      </c>
      <c r="X15" s="76">
        <f>分析係数表!E18</f>
        <v>0.11734693877551021</v>
      </c>
      <c r="Y15" s="166">
        <f t="shared" si="9"/>
        <v>0</v>
      </c>
    </row>
    <row r="16" spans="1:25" x14ac:dyDescent="0.2">
      <c r="A16" s="6" t="s">
        <v>4</v>
      </c>
      <c r="B16" s="5" t="s">
        <v>32</v>
      </c>
      <c r="C16" s="75">
        <f>最終需要_まとめ!C17</f>
        <v>100</v>
      </c>
      <c r="D16" s="76">
        <f>投入係数表!N16</f>
        <v>0.5369718309859155</v>
      </c>
      <c r="E16" s="77">
        <f t="shared" si="0"/>
        <v>53.697183098591552</v>
      </c>
      <c r="F16" s="76">
        <f>分析係数表!C19</f>
        <v>3.1628366691376364E-2</v>
      </c>
      <c r="G16" s="77">
        <f t="shared" si="1"/>
        <v>1.6983541973362308</v>
      </c>
      <c r="H16" s="77">
        <v>1.7283653213009753</v>
      </c>
      <c r="I16" s="77">
        <f t="shared" si="2"/>
        <v>101.72836532130097</v>
      </c>
      <c r="J16" s="76">
        <f>分析係数表!G19</f>
        <v>5.8098591549295774E-2</v>
      </c>
      <c r="K16" s="78">
        <f t="shared" si="3"/>
        <v>5.9102747457798097</v>
      </c>
      <c r="L16" s="79"/>
      <c r="M16" s="80"/>
      <c r="N16" s="81">
        <f>分析係数表!H19</f>
        <v>-1.1767013139831339E-4</v>
      </c>
      <c r="O16" s="82">
        <f t="shared" si="4"/>
        <v>-5.3546789363627346E-4</v>
      </c>
      <c r="P16" s="76">
        <f>分析係数表!C19</f>
        <v>3.1628366691376364E-2</v>
      </c>
      <c r="Q16" s="82">
        <f t="shared" si="5"/>
        <v>-1.6935974891386974E-5</v>
      </c>
      <c r="R16" s="83">
        <v>4.3337286080704138E-5</v>
      </c>
      <c r="S16" s="84">
        <f t="shared" si="6"/>
        <v>101.72840865858706</v>
      </c>
      <c r="T16" s="85">
        <f>分析係数表!F19</f>
        <v>0.23943661971830985</v>
      </c>
      <c r="U16" s="86">
        <f t="shared" si="7"/>
        <v>24.357506298534929</v>
      </c>
      <c r="V16" s="87">
        <f>分析係数表!D19</f>
        <v>5.9859154929577461E-2</v>
      </c>
      <c r="W16" s="167">
        <f t="shared" si="8"/>
        <v>6</v>
      </c>
      <c r="X16" s="76">
        <f>分析係数表!E19</f>
        <v>4.5774647887323945E-2</v>
      </c>
      <c r="Y16" s="166">
        <f t="shared" si="9"/>
        <v>5</v>
      </c>
    </row>
    <row r="17" spans="1:25" x14ac:dyDescent="0.2">
      <c r="A17" s="6" t="s">
        <v>5</v>
      </c>
      <c r="B17" s="5" t="s">
        <v>33</v>
      </c>
      <c r="C17" s="90"/>
      <c r="D17" s="76">
        <f>投入係数表!N17</f>
        <v>8.8028169014084511E-3</v>
      </c>
      <c r="E17" s="77">
        <f t="shared" si="0"/>
        <v>0.88028169014084512</v>
      </c>
      <c r="F17" s="76">
        <f>分析係数表!C20</f>
        <v>9.0136054421768752E-2</v>
      </c>
      <c r="G17" s="77">
        <f t="shared" si="1"/>
        <v>7.9345118329021788E-2</v>
      </c>
      <c r="H17" s="77">
        <v>8.469186608320052E-2</v>
      </c>
      <c r="I17" s="77">
        <f t="shared" si="2"/>
        <v>8.469186608320052E-2</v>
      </c>
      <c r="J17" s="76">
        <f>分析係数表!G20</f>
        <v>0.10038610038610038</v>
      </c>
      <c r="K17" s="78">
        <f t="shared" si="3"/>
        <v>8.5018861705143372E-3</v>
      </c>
      <c r="L17" s="79"/>
      <c r="M17" s="80"/>
      <c r="N17" s="81">
        <f>分析係数表!H20</f>
        <v>5.6033395903958764E-4</v>
      </c>
      <c r="O17" s="82">
        <f t="shared" si="4"/>
        <v>2.5498471125536834E-3</v>
      </c>
      <c r="P17" s="76">
        <f>分析係数表!C20</f>
        <v>9.0136054421768752E-2</v>
      </c>
      <c r="Q17" s="82">
        <f t="shared" si="5"/>
        <v>2.2983315810432874E-4</v>
      </c>
      <c r="R17" s="83">
        <v>4.4469573504362449E-4</v>
      </c>
      <c r="S17" s="84">
        <f t="shared" si="6"/>
        <v>8.5136561818244139E-2</v>
      </c>
      <c r="T17" s="85">
        <f>分析係数表!F20</f>
        <v>0.22393822393822393</v>
      </c>
      <c r="U17" s="86">
        <f t="shared" si="7"/>
        <v>1.9065330445784401E-2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投入係数表!N18</f>
        <v>1.7605633802816902E-3</v>
      </c>
      <c r="E18" s="77">
        <f t="shared" si="0"/>
        <v>0.17605633802816903</v>
      </c>
      <c r="F18" s="76">
        <f>分析係数表!C21</f>
        <v>0.16689993002099368</v>
      </c>
      <c r="G18" s="77">
        <f t="shared" si="1"/>
        <v>2.9383790496653819E-2</v>
      </c>
      <c r="H18" s="77">
        <v>3.8821886425317247E-2</v>
      </c>
      <c r="I18" s="77">
        <f t="shared" si="2"/>
        <v>3.8821886425317247E-2</v>
      </c>
      <c r="J18" s="76">
        <f>分析係数表!G21</f>
        <v>0.28496229904680609</v>
      </c>
      <c r="K18" s="78">
        <f t="shared" si="3"/>
        <v>1.1062774009092394E-2</v>
      </c>
      <c r="L18" s="79"/>
      <c r="M18" s="80"/>
      <c r="N18" s="81">
        <f>分析係数表!H21</f>
        <v>9.3015437200571539E-4</v>
      </c>
      <c r="O18" s="82">
        <f t="shared" si="4"/>
        <v>4.2327462068391143E-3</v>
      </c>
      <c r="P18" s="76">
        <f>分析係数表!C21</f>
        <v>0.16689993002099368</v>
      </c>
      <c r="Q18" s="82">
        <f t="shared" si="5"/>
        <v>7.0644504571807461E-4</v>
      </c>
      <c r="R18" s="83">
        <v>1.5455004436698758E-3</v>
      </c>
      <c r="S18" s="84">
        <f t="shared" si="6"/>
        <v>4.0367386868987123E-2</v>
      </c>
      <c r="T18" s="85">
        <f>分析係数表!F21</f>
        <v>0.42580736946934128</v>
      </c>
      <c r="U18" s="86">
        <f t="shared" si="7"/>
        <v>1.7188730815034636E-2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投入係数表!N19</f>
        <v>0</v>
      </c>
      <c r="E19" s="77">
        <f t="shared" si="0"/>
        <v>0</v>
      </c>
      <c r="F19" s="76">
        <f>分析係数表!C22</f>
        <v>5.390334572490707E-2</v>
      </c>
      <c r="G19" s="77">
        <f t="shared" si="1"/>
        <v>0</v>
      </c>
      <c r="H19" s="77">
        <v>6.0282641913777645E-4</v>
      </c>
      <c r="I19" s="77">
        <f t="shared" si="2"/>
        <v>6.0282641913777645E-4</v>
      </c>
      <c r="J19" s="76">
        <f>分析係数表!G22</f>
        <v>0.19475277497477295</v>
      </c>
      <c r="K19" s="78">
        <f t="shared" si="3"/>
        <v>1.1740211795518754E-4</v>
      </c>
      <c r="L19" s="79"/>
      <c r="M19" s="80"/>
      <c r="N19" s="81">
        <f>分析係数表!H22</f>
        <v>4.4826716723167009E-5</v>
      </c>
      <c r="O19" s="82">
        <f t="shared" si="4"/>
        <v>2.0398776900429466E-4</v>
      </c>
      <c r="P19" s="76">
        <f>分析係数表!C22</f>
        <v>5.390334572490707E-2</v>
      </c>
      <c r="Q19" s="82">
        <f t="shared" si="5"/>
        <v>1.0995623236290977E-5</v>
      </c>
      <c r="R19" s="83">
        <v>1.1915464229374307E-4</v>
      </c>
      <c r="S19" s="84">
        <f t="shared" si="6"/>
        <v>7.219810614315195E-4</v>
      </c>
      <c r="T19" s="85">
        <f>分析係数表!F22</f>
        <v>0.41305079044735959</v>
      </c>
      <c r="U19" s="86">
        <f t="shared" si="7"/>
        <v>2.9821484811231279E-4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投入係数表!N20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1.2749235562768417E-4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投入係数表!N21</f>
        <v>0</v>
      </c>
      <c r="E21" s="77">
        <f t="shared" si="0"/>
        <v>0</v>
      </c>
      <c r="F21" s="76">
        <f>分析係数表!C24</f>
        <v>5.4415700267618217E-2</v>
      </c>
      <c r="G21" s="77">
        <f t="shared" si="1"/>
        <v>0</v>
      </c>
      <c r="H21" s="77">
        <v>2.6679379135566885E-4</v>
      </c>
      <c r="I21" s="77">
        <f t="shared" si="2"/>
        <v>2.6679379135566885E-4</v>
      </c>
      <c r="J21" s="76">
        <f>分析係数表!G24</f>
        <v>0.2097560975609756</v>
      </c>
      <c r="K21" s="78">
        <f t="shared" si="3"/>
        <v>5.5961624528262244E-5</v>
      </c>
      <c r="L21" s="79"/>
      <c r="M21" s="80"/>
      <c r="N21" s="81">
        <f>分析係数表!H24</f>
        <v>3.5301039419494021E-4</v>
      </c>
      <c r="O21" s="82">
        <f t="shared" si="4"/>
        <v>1.6064036809088206E-3</v>
      </c>
      <c r="P21" s="76">
        <f>分析係数表!C24</f>
        <v>5.4415700267618217E-2</v>
      </c>
      <c r="Q21" s="82">
        <f t="shared" si="5"/>
        <v>8.7413581209132998E-5</v>
      </c>
      <c r="R21" s="83">
        <v>2.8355761925267532E-4</v>
      </c>
      <c r="S21" s="84">
        <f t="shared" si="6"/>
        <v>5.5035141060834412E-4</v>
      </c>
      <c r="T21" s="85">
        <f>分析係数表!F24</f>
        <v>0.39512195121951221</v>
      </c>
      <c r="U21" s="86">
        <f t="shared" si="7"/>
        <v>2.1745592321597987E-4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投入係数表!N22</f>
        <v>0</v>
      </c>
      <c r="E22" s="77">
        <f t="shared" si="0"/>
        <v>0</v>
      </c>
      <c r="F22" s="76">
        <f>分析係数表!C25</f>
        <v>0.20008027292795505</v>
      </c>
      <c r="G22" s="77">
        <f t="shared" si="1"/>
        <v>0</v>
      </c>
      <c r="H22" s="77">
        <v>2.6049412679802386E-3</v>
      </c>
      <c r="I22" s="77">
        <f t="shared" si="2"/>
        <v>2.6049412679802386E-3</v>
      </c>
      <c r="J22" s="76">
        <f>分析係数表!G25</f>
        <v>0.19693654266958424</v>
      </c>
      <c r="K22" s="78">
        <f t="shared" si="3"/>
        <v>5.1300812717335119E-4</v>
      </c>
      <c r="L22" s="79"/>
      <c r="M22" s="80"/>
      <c r="N22" s="81">
        <f>分析係数表!H25</f>
        <v>5.2111058190681644E-4</v>
      </c>
      <c r="O22" s="82">
        <f t="shared" si="4"/>
        <v>2.3713578146749253E-3</v>
      </c>
      <c r="P22" s="76">
        <f>分析係数表!C25</f>
        <v>0.20008027292795505</v>
      </c>
      <c r="Q22" s="82">
        <f t="shared" si="5"/>
        <v>4.7446191876999809E-4</v>
      </c>
      <c r="R22" s="83">
        <v>2.1521472141447966E-3</v>
      </c>
      <c r="S22" s="84">
        <f t="shared" si="6"/>
        <v>4.7570884821250357E-3</v>
      </c>
      <c r="T22" s="85">
        <f>分析係数表!F25</f>
        <v>0.35081275398562051</v>
      </c>
      <c r="U22" s="86">
        <f t="shared" si="7"/>
        <v>1.6688473113675591E-3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投入係数表!N23</f>
        <v>0</v>
      </c>
      <c r="E23" s="77">
        <f t="shared" si="0"/>
        <v>0</v>
      </c>
      <c r="F23" s="76">
        <f>分析係数表!C26</f>
        <v>0.134685598377282</v>
      </c>
      <c r="G23" s="77">
        <f t="shared" si="1"/>
        <v>0</v>
      </c>
      <c r="H23" s="77">
        <v>1.3548951591005275E-3</v>
      </c>
      <c r="I23" s="77">
        <f t="shared" si="2"/>
        <v>1.3548951591005275E-3</v>
      </c>
      <c r="J23" s="76">
        <f>分析係数表!G26</f>
        <v>0.19653333333333334</v>
      </c>
      <c r="K23" s="78">
        <f t="shared" si="3"/>
        <v>2.6628206193522367E-4</v>
      </c>
      <c r="L23" s="79"/>
      <c r="M23" s="80"/>
      <c r="N23" s="81">
        <f>分析係数表!H26</f>
        <v>1.0932115540862354E-2</v>
      </c>
      <c r="O23" s="82">
        <f t="shared" si="4"/>
        <v>4.9747517165922364E-2</v>
      </c>
      <c r="P23" s="76">
        <f>分析係数表!C26</f>
        <v>0.134685598377282</v>
      </c>
      <c r="Q23" s="82">
        <f t="shared" si="5"/>
        <v>6.7002741172763614E-3</v>
      </c>
      <c r="R23" s="83">
        <v>7.1098012949483745E-3</v>
      </c>
      <c r="S23" s="84">
        <f t="shared" si="6"/>
        <v>8.4646964540489016E-3</v>
      </c>
      <c r="T23" s="85">
        <f>分析係数表!F26</f>
        <v>0.3352</v>
      </c>
      <c r="U23" s="86">
        <f t="shared" si="7"/>
        <v>2.8373662513971917E-3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投入係数表!N24</f>
        <v>0</v>
      </c>
      <c r="E24" s="77">
        <f t="shared" si="0"/>
        <v>0</v>
      </c>
      <c r="F24" s="76">
        <f>分析係数表!C27</f>
        <v>0.20855231724796941</v>
      </c>
      <c r="G24" s="77">
        <f t="shared" si="1"/>
        <v>0</v>
      </c>
      <c r="H24" s="77">
        <v>4.7358547698209168E-4</v>
      </c>
      <c r="I24" s="77">
        <f t="shared" si="2"/>
        <v>4.7358547698209168E-4</v>
      </c>
      <c r="J24" s="76">
        <f>分析係数表!G27</f>
        <v>0.17064698219713417</v>
      </c>
      <c r="K24" s="78">
        <f t="shared" si="3"/>
        <v>8.0815932459384301E-5</v>
      </c>
      <c r="L24" s="79"/>
      <c r="M24" s="80"/>
      <c r="N24" s="81">
        <f>分析係数表!H27</f>
        <v>1.1100215728574231E-2</v>
      </c>
      <c r="O24" s="82">
        <f t="shared" si="4"/>
        <v>5.0512471299688465E-2</v>
      </c>
      <c r="P24" s="76">
        <f>分析係数表!C27</f>
        <v>0.20855231724796941</v>
      </c>
      <c r="Q24" s="82">
        <f t="shared" si="5"/>
        <v>1.0534492939471578E-2</v>
      </c>
      <c r="R24" s="83">
        <v>1.0709595779296295E-2</v>
      </c>
      <c r="S24" s="84">
        <f t="shared" si="6"/>
        <v>1.1183181256278386E-2</v>
      </c>
      <c r="T24" s="85">
        <f>分析係数表!F27</f>
        <v>0.32175423360833694</v>
      </c>
      <c r="U24" s="86">
        <f t="shared" si="7"/>
        <v>3.5982359144169709E-3</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投入係数表!N25</f>
        <v>0</v>
      </c>
      <c r="E25" s="77">
        <f t="shared" si="0"/>
        <v>0</v>
      </c>
      <c r="F25" s="76">
        <f>分析係数表!C28</f>
        <v>0.10397098484143963</v>
      </c>
      <c r="G25" s="77">
        <f t="shared" si="1"/>
        <v>0</v>
      </c>
      <c r="H25" s="77">
        <v>5.1500324527259042E-3</v>
      </c>
      <c r="I25" s="77">
        <f t="shared" si="2"/>
        <v>5.1500324527259042E-3</v>
      </c>
      <c r="J25" s="76">
        <f>分析係数表!G28</f>
        <v>0.12478854912166558</v>
      </c>
      <c r="K25" s="78">
        <f t="shared" si="3"/>
        <v>6.4266507770515833E-4</v>
      </c>
      <c r="L25" s="79"/>
      <c r="M25" s="80"/>
      <c r="N25" s="81">
        <f>分析係数表!H28</f>
        <v>2.0592272994704845E-2</v>
      </c>
      <c r="O25" s="82">
        <f t="shared" si="4"/>
        <v>9.3706881386347862E-2</v>
      </c>
      <c r="P25" s="76">
        <f>分析係数表!C28</f>
        <v>0.10397098484143963</v>
      </c>
      <c r="Q25" s="82">
        <f t="shared" si="5"/>
        <v>9.7427967441585557E-3</v>
      </c>
      <c r="R25" s="83">
        <v>1.1235095569369739E-2</v>
      </c>
      <c r="S25" s="84">
        <f t="shared" si="6"/>
        <v>1.6385128022095644E-2</v>
      </c>
      <c r="T25" s="85">
        <f>分析係数表!F28</f>
        <v>0.21353285621340273</v>
      </c>
      <c r="U25" s="86">
        <f t="shared" si="7"/>
        <v>3.4987631859803451E-3</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投入係数表!N26</f>
        <v>8.8028169014084511E-3</v>
      </c>
      <c r="E26" s="77">
        <f t="shared" si="0"/>
        <v>0.88028169014084512</v>
      </c>
      <c r="F26" s="76">
        <f>分析係数表!C29</f>
        <v>0.1743148003132341</v>
      </c>
      <c r="G26" s="77">
        <f t="shared" si="1"/>
        <v>0.15344612703629762</v>
      </c>
      <c r="H26" s="77">
        <v>0.16815823360546855</v>
      </c>
      <c r="I26" s="77">
        <f t="shared" si="2"/>
        <v>0.16815823360546855</v>
      </c>
      <c r="J26" s="76">
        <f>分析係数表!G29</f>
        <v>0.23934053439454236</v>
      </c>
      <c r="K26" s="78">
        <f t="shared" si="3"/>
        <v>4.0247081493975136E-2</v>
      </c>
      <c r="L26" s="79"/>
      <c r="M26" s="80"/>
      <c r="N26" s="81">
        <f>分析係数表!H29</f>
        <v>9.9683411313142636E-3</v>
      </c>
      <c r="O26" s="82">
        <f t="shared" si="4"/>
        <v>4.5361780132330026E-2</v>
      </c>
      <c r="P26" s="76">
        <f>分析係数表!C29</f>
        <v>0.1743148003132341</v>
      </c>
      <c r="Q26" s="82">
        <f t="shared" si="5"/>
        <v>7.9072296456199377E-3</v>
      </c>
      <c r="R26" s="83">
        <v>1.1307068768562934E-2</v>
      </c>
      <c r="S26" s="84">
        <f t="shared" si="6"/>
        <v>0.17946530237403149</v>
      </c>
      <c r="T26" s="85">
        <f>分析係数表!F29</f>
        <v>0.40112076666937385</v>
      </c>
      <c r="U26" s="86">
        <f t="shared" si="7"/>
        <v>7.198725967882251E-2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投入係数表!N27</f>
        <v>3.5211267605633804E-3</v>
      </c>
      <c r="E27" s="77">
        <f t="shared" si="0"/>
        <v>0.35211267605633806</v>
      </c>
      <c r="F27" s="76">
        <f>分析係数表!C30</f>
        <v>1</v>
      </c>
      <c r="G27" s="77">
        <f t="shared" si="1"/>
        <v>0.35211267605633806</v>
      </c>
      <c r="H27" s="77">
        <v>0.40879841803288719</v>
      </c>
      <c r="I27" s="77">
        <f t="shared" si="2"/>
        <v>0.40879841803288719</v>
      </c>
      <c r="J27" s="76">
        <f>分析係数表!G30</f>
        <v>0.34450555746533745</v>
      </c>
      <c r="K27" s="78">
        <f t="shared" si="3"/>
        <v>0.14083332689536787</v>
      </c>
      <c r="L27" s="79"/>
      <c r="M27" s="80"/>
      <c r="N27" s="81">
        <f>分析係数表!H30</f>
        <v>0</v>
      </c>
      <c r="O27" s="82">
        <f t="shared" si="4"/>
        <v>0</v>
      </c>
      <c r="P27" s="76">
        <f>分析係数表!C30</f>
        <v>1</v>
      </c>
      <c r="Q27" s="82">
        <f t="shared" si="5"/>
        <v>0</v>
      </c>
      <c r="R27" s="83">
        <v>1.3272489278951605E-2</v>
      </c>
      <c r="S27" s="84">
        <f t="shared" si="6"/>
        <v>0.42207090731183877</v>
      </c>
      <c r="T27" s="85">
        <f>分析係数表!F30</f>
        <v>0.44067262518620376</v>
      </c>
      <c r="U27" s="86">
        <f t="shared" si="7"/>
        <v>0.18599509473983086</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投入係数表!N28</f>
        <v>4.5774647887323945E-2</v>
      </c>
      <c r="E28" s="77">
        <f t="shared" si="0"/>
        <v>4.5774647887323949</v>
      </c>
      <c r="F28" s="76">
        <f>分析係数表!C31</f>
        <v>0.25008451656524677</v>
      </c>
      <c r="G28" s="77">
        <f t="shared" si="1"/>
        <v>1.1447530687845804</v>
      </c>
      <c r="H28" s="77">
        <v>1.1919122192656595</v>
      </c>
      <c r="I28" s="77">
        <f t="shared" si="2"/>
        <v>1.1919122192656595</v>
      </c>
      <c r="J28" s="76">
        <f>分析係数表!G31</f>
        <v>7.0035460992907805E-2</v>
      </c>
      <c r="K28" s="78">
        <f t="shared" si="3"/>
        <v>8.3476121739350276E-2</v>
      </c>
      <c r="L28" s="79"/>
      <c r="M28" s="80"/>
      <c r="N28" s="81">
        <f>分析係数表!H31</f>
        <v>2.3007312358165468E-2</v>
      </c>
      <c r="O28" s="82">
        <f t="shared" si="4"/>
        <v>0.10469672244145424</v>
      </c>
      <c r="P28" s="76">
        <f>分析係数表!C31</f>
        <v>0.25008451656524677</v>
      </c>
      <c r="Q28" s="82">
        <f t="shared" si="5"/>
        <v>2.6183029217736905E-2</v>
      </c>
      <c r="R28" s="83">
        <v>3.5350765989714365E-2</v>
      </c>
      <c r="S28" s="84">
        <f t="shared" si="6"/>
        <v>1.2272629852553738</v>
      </c>
      <c r="T28" s="85">
        <f>分析係数表!F31</f>
        <v>0.24143026004728133</v>
      </c>
      <c r="U28" s="86">
        <f t="shared" si="7"/>
        <v>0.29629842167660769</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投入係数表!N29</f>
        <v>1.7605633802816902E-3</v>
      </c>
      <c r="E29" s="77">
        <f t="shared" si="0"/>
        <v>0.17605633802816903</v>
      </c>
      <c r="F29" s="76">
        <f>分析係数表!C32</f>
        <v>0.62913385826771662</v>
      </c>
      <c r="G29" s="77">
        <f t="shared" si="1"/>
        <v>0.11076300321614731</v>
      </c>
      <c r="H29" s="77">
        <v>0.12649513114120359</v>
      </c>
      <c r="I29" s="77">
        <f t="shared" si="2"/>
        <v>0.12649513114120359</v>
      </c>
      <c r="J29" s="76">
        <f>分析係数表!G32</f>
        <v>0.14045991298943444</v>
      </c>
      <c r="K29" s="78">
        <f t="shared" si="3"/>
        <v>1.7767495113680556E-2</v>
      </c>
      <c r="L29" s="79"/>
      <c r="M29" s="80"/>
      <c r="N29" s="81">
        <f>分析係数表!H32</f>
        <v>6.5503039811727788E-3</v>
      </c>
      <c r="O29" s="82">
        <f t="shared" si="4"/>
        <v>2.9807712745752557E-2</v>
      </c>
      <c r="P29" s="76">
        <f>分析係数表!C32</f>
        <v>0.62913385826771662</v>
      </c>
      <c r="Q29" s="82">
        <f t="shared" si="5"/>
        <v>1.8753041325871099E-2</v>
      </c>
      <c r="R29" s="83">
        <v>2.4532200844564516E-2</v>
      </c>
      <c r="S29" s="84">
        <f t="shared" si="6"/>
        <v>0.15102733198576809</v>
      </c>
      <c r="T29" s="85">
        <f>分析係数表!F32</f>
        <v>0.48353014294592916</v>
      </c>
      <c r="U29" s="86">
        <f t="shared" si="7"/>
        <v>7.3026267423820748E-2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投入係数表!N30</f>
        <v>0</v>
      </c>
      <c r="E30" s="77">
        <f t="shared" si="0"/>
        <v>0</v>
      </c>
      <c r="F30" s="76">
        <f>分析係数表!C33</f>
        <v>0.63745757482258569</v>
      </c>
      <c r="G30" s="77">
        <f t="shared" si="1"/>
        <v>0</v>
      </c>
      <c r="H30" s="77">
        <v>1.0530891854647999E-2</v>
      </c>
      <c r="I30" s="77">
        <f t="shared" si="2"/>
        <v>1.0530891854647999E-2</v>
      </c>
      <c r="J30" s="76">
        <f>分析係数表!G33</f>
        <v>0.50772946859903378</v>
      </c>
      <c r="K30" s="78">
        <f t="shared" si="3"/>
        <v>5.3468441252343219E-3</v>
      </c>
      <c r="L30" s="79"/>
      <c r="M30" s="80"/>
      <c r="N30" s="81">
        <f>分析係数表!H33</f>
        <v>9.749810887288824E-4</v>
      </c>
      <c r="O30" s="82">
        <f t="shared" si="4"/>
        <v>4.4367339758434087E-3</v>
      </c>
      <c r="P30" s="76">
        <f>分析係数表!C33</f>
        <v>0.63745757482258569</v>
      </c>
      <c r="Q30" s="82">
        <f t="shared" si="5"/>
        <v>2.828229680374108E-3</v>
      </c>
      <c r="R30" s="83">
        <v>1.1289375777385195E-2</v>
      </c>
      <c r="S30" s="84">
        <f t="shared" si="6"/>
        <v>2.1820267632033194E-2</v>
      </c>
      <c r="T30" s="85">
        <f>分析係数表!F33</f>
        <v>0.6463768115942029</v>
      </c>
      <c r="U30" s="86">
        <f t="shared" si="7"/>
        <v>1.4104115020125804E-2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投入係数表!N31</f>
        <v>2.2887323943661973E-2</v>
      </c>
      <c r="E31" s="77">
        <f t="shared" si="0"/>
        <v>2.2887323943661975</v>
      </c>
      <c r="F31" s="76">
        <f>分析係数表!C34</f>
        <v>0.37050679800509079</v>
      </c>
      <c r="G31" s="77">
        <f t="shared" si="1"/>
        <v>0.84799091092714451</v>
      </c>
      <c r="H31" s="77">
        <v>0.9082848851055475</v>
      </c>
      <c r="I31" s="77">
        <f t="shared" si="2"/>
        <v>0.9082848851055475</v>
      </c>
      <c r="J31" s="76">
        <f>分析係数表!G34</f>
        <v>0.42483593457785029</v>
      </c>
      <c r="K31" s="78">
        <f t="shared" si="3"/>
        <v>0.38587205802675068</v>
      </c>
      <c r="L31" s="79"/>
      <c r="M31" s="80"/>
      <c r="N31" s="81">
        <f>分析係数表!H34</f>
        <v>0.16269856834673466</v>
      </c>
      <c r="O31" s="82">
        <f t="shared" si="4"/>
        <v>0.7403736076010875</v>
      </c>
      <c r="P31" s="76">
        <f>分析係数表!C34</f>
        <v>0.37050679800509079</v>
      </c>
      <c r="Q31" s="82">
        <f t="shared" si="5"/>
        <v>0.27431345467975649</v>
      </c>
      <c r="R31" s="83">
        <v>0.29793129058583212</v>
      </c>
      <c r="S31" s="84">
        <f t="shared" si="6"/>
        <v>1.2062161756913796</v>
      </c>
      <c r="T31" s="85">
        <f>分析係数表!F34</f>
        <v>0.70009180863001119</v>
      </c>
      <c r="U31" s="86">
        <f t="shared" si="7"/>
        <v>0.84446206403855328</v>
      </c>
      <c r="V31" s="87">
        <f>分析係数表!D34</f>
        <v>0.29654187493624401</v>
      </c>
      <c r="W31" s="167">
        <f t="shared" si="8"/>
        <v>0</v>
      </c>
      <c r="X31" s="76">
        <f>分析係数表!E34</f>
        <v>0.20143493488387909</v>
      </c>
      <c r="Y31" s="166">
        <f t="shared" si="9"/>
        <v>0</v>
      </c>
    </row>
    <row r="32" spans="1:25" x14ac:dyDescent="0.2">
      <c r="A32" s="6" t="s">
        <v>20</v>
      </c>
      <c r="B32" s="5" t="s">
        <v>37</v>
      </c>
      <c r="C32" s="90"/>
      <c r="D32" s="76">
        <f>投入係数表!N32</f>
        <v>3.5211267605633804E-3</v>
      </c>
      <c r="E32" s="77">
        <f t="shared" si="0"/>
        <v>0.35211267605633806</v>
      </c>
      <c r="F32" s="76">
        <f>分析係数表!C35</f>
        <v>0.91764041772509175</v>
      </c>
      <c r="G32" s="77">
        <f t="shared" si="1"/>
        <v>0.32311282314263795</v>
      </c>
      <c r="H32" s="77">
        <v>0.41868115870251527</v>
      </c>
      <c r="I32" s="77">
        <f t="shared" si="2"/>
        <v>0.41868115870251527</v>
      </c>
      <c r="J32" s="76">
        <f>分析係数表!G35</f>
        <v>0.31368591037545418</v>
      </c>
      <c r="K32" s="78">
        <f t="shared" si="3"/>
        <v>0.13133438042464851</v>
      </c>
      <c r="L32" s="79"/>
      <c r="M32" s="80"/>
      <c r="N32" s="81">
        <f>分析係数表!H35</f>
        <v>6.1244501723026923E-2</v>
      </c>
      <c r="O32" s="82">
        <f t="shared" si="4"/>
        <v>0.27869828940211755</v>
      </c>
      <c r="P32" s="76">
        <f>分析係数表!C35</f>
        <v>0.91764041772509175</v>
      </c>
      <c r="Q32" s="82">
        <f t="shared" si="5"/>
        <v>0.25574481470622767</v>
      </c>
      <c r="R32" s="83">
        <v>0.33428851400868409</v>
      </c>
      <c r="S32" s="84">
        <f t="shared" si="6"/>
        <v>0.75296967271119941</v>
      </c>
      <c r="T32" s="85">
        <f>分析係数表!F35</f>
        <v>0.64438548935924789</v>
      </c>
      <c r="U32" s="86">
        <f t="shared" si="7"/>
        <v>0.48520273102267897</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投入係数表!N33</f>
        <v>1.7605633802816902E-3</v>
      </c>
      <c r="E33" s="77">
        <f t="shared" si="0"/>
        <v>0.17605633802816903</v>
      </c>
      <c r="F33" s="76">
        <f>分析係数表!C36</f>
        <v>0.797599795727296</v>
      </c>
      <c r="G33" s="77">
        <f t="shared" si="1"/>
        <v>0.1404224992477634</v>
      </c>
      <c r="H33" s="77">
        <v>0.18687096767804021</v>
      </c>
      <c r="I33" s="77">
        <f t="shared" si="2"/>
        <v>0.18687096767804021</v>
      </c>
      <c r="J33" s="76">
        <f>分析係数表!G36</f>
        <v>2.1812378081220076E-2</v>
      </c>
      <c r="K33" s="78">
        <f t="shared" si="3"/>
        <v>4.0761001993968697E-3</v>
      </c>
      <c r="L33" s="79"/>
      <c r="M33" s="80"/>
      <c r="N33" s="81">
        <f>分析係数表!H36</f>
        <v>0.17613537668450396</v>
      </c>
      <c r="O33" s="82">
        <f t="shared" si="4"/>
        <v>0.8015189413601248</v>
      </c>
      <c r="P33" s="76">
        <f>分析係数表!C36</f>
        <v>0.797599795727296</v>
      </c>
      <c r="Q33" s="82">
        <f t="shared" si="5"/>
        <v>0.6392913439003941</v>
      </c>
      <c r="R33" s="83">
        <v>0.66660168557780475</v>
      </c>
      <c r="S33" s="84">
        <f t="shared" si="6"/>
        <v>0.85347265325584498</v>
      </c>
      <c r="T33" s="85">
        <f>分析係数表!F36</f>
        <v>0.87948217769107995</v>
      </c>
      <c r="U33" s="86">
        <f t="shared" si="7"/>
        <v>0.75061398768523457</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投入係数表!N34</f>
        <v>1.5845070422535211E-2</v>
      </c>
      <c r="E34" s="77">
        <f t="shared" si="0"/>
        <v>1.584507042253521</v>
      </c>
      <c r="F34" s="76">
        <f>分析係数表!C37</f>
        <v>0.41107468497080213</v>
      </c>
      <c r="G34" s="77">
        <f t="shared" si="1"/>
        <v>0.65135073322838366</v>
      </c>
      <c r="H34" s="77">
        <v>0.7370743423716748</v>
      </c>
      <c r="I34" s="77">
        <f t="shared" si="2"/>
        <v>0.7370743423716748</v>
      </c>
      <c r="J34" s="76">
        <f>分析係数表!G37</f>
        <v>0.35489014883061659</v>
      </c>
      <c r="K34" s="78">
        <f t="shared" si="3"/>
        <v>0.26158042306351253</v>
      </c>
      <c r="L34" s="79"/>
      <c r="M34" s="80"/>
      <c r="N34" s="81">
        <f>分析係数表!H37</f>
        <v>4.9102064830639058E-2</v>
      </c>
      <c r="O34" s="82">
        <f t="shared" si="4"/>
        <v>0.22344310247307925</v>
      </c>
      <c r="P34" s="76">
        <f>分析係数表!C37</f>
        <v>0.41107468497080213</v>
      </c>
      <c r="Q34" s="82">
        <f t="shared" si="5"/>
        <v>9.1851802958019715E-2</v>
      </c>
      <c r="R34" s="83">
        <v>0.11303000046182896</v>
      </c>
      <c r="S34" s="84">
        <f t="shared" si="6"/>
        <v>0.85010434283350378</v>
      </c>
      <c r="T34" s="85">
        <f>分析係数表!F37</f>
        <v>0.67103708953460905</v>
      </c>
      <c r="U34" s="86">
        <f t="shared" si="7"/>
        <v>0.57045154401572584</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投入係数表!N35</f>
        <v>1.7605633802816902E-3</v>
      </c>
      <c r="E35" s="77">
        <f t="shared" si="0"/>
        <v>0.17605633802816903</v>
      </c>
      <c r="F35" s="76">
        <f>分析係数表!C38</f>
        <v>8.5657149205643823E-2</v>
      </c>
      <c r="G35" s="77">
        <f t="shared" si="1"/>
        <v>1.508048401507814E-2</v>
      </c>
      <c r="H35" s="77">
        <v>2.6730198416206941E-2</v>
      </c>
      <c r="I35" s="77">
        <f t="shared" si="2"/>
        <v>2.6730198416206941E-2</v>
      </c>
      <c r="J35" s="76">
        <f>分析係数表!G38</f>
        <v>0.23768844221105528</v>
      </c>
      <c r="K35" s="78">
        <f t="shared" si="3"/>
        <v>6.3534592215406449E-3</v>
      </c>
      <c r="L35" s="79"/>
      <c r="M35" s="80"/>
      <c r="N35" s="81">
        <f>分析係数表!H38</f>
        <v>4.3280194996217748E-2</v>
      </c>
      <c r="O35" s="82">
        <f t="shared" si="4"/>
        <v>0.19695019097364649</v>
      </c>
      <c r="P35" s="76">
        <f>分析係数表!C38</f>
        <v>8.5657149205643823E-2</v>
      </c>
      <c r="Q35" s="82">
        <f t="shared" si="5"/>
        <v>1.6870191894309682E-2</v>
      </c>
      <c r="R35" s="83">
        <v>2.2325137487885862E-2</v>
      </c>
      <c r="S35" s="84">
        <f t="shared" si="6"/>
        <v>4.9055335904092806E-2</v>
      </c>
      <c r="T35" s="85">
        <f>分析係数表!F38</f>
        <v>0.42412060301507537</v>
      </c>
      <c r="U35" s="86">
        <f t="shared" si="7"/>
        <v>2.0805378644750919E-2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投入係数表!N36</f>
        <v>0</v>
      </c>
      <c r="E36" s="77">
        <f t="shared" si="0"/>
        <v>0</v>
      </c>
      <c r="F36" s="76">
        <f>分析係数表!C39</f>
        <v>1</v>
      </c>
      <c r="G36" s="77">
        <f t="shared" si="1"/>
        <v>0</v>
      </c>
      <c r="H36" s="77">
        <v>7.0909491977896814E-3</v>
      </c>
      <c r="I36" s="77">
        <f t="shared" si="2"/>
        <v>7.0909491977896814E-3</v>
      </c>
      <c r="J36" s="76">
        <f>分析係数表!G39</f>
        <v>0.35357454228421969</v>
      </c>
      <c r="K36" s="78">
        <f t="shared" si="3"/>
        <v>2.5071791169691414E-3</v>
      </c>
      <c r="L36" s="79"/>
      <c r="M36" s="80"/>
      <c r="N36" s="81">
        <f>分析係数表!H39</f>
        <v>3.8775109965539459E-3</v>
      </c>
      <c r="O36" s="82">
        <f t="shared" si="4"/>
        <v>1.7644942018871488E-2</v>
      </c>
      <c r="P36" s="76">
        <f>分析係数表!C39</f>
        <v>1</v>
      </c>
      <c r="Q36" s="82">
        <f t="shared" si="5"/>
        <v>1.7644942018871488E-2</v>
      </c>
      <c r="R36" s="83">
        <v>1.9723106994208778E-2</v>
      </c>
      <c r="S36" s="84">
        <f t="shared" si="6"/>
        <v>2.6814056191998462E-2</v>
      </c>
      <c r="T36" s="85">
        <f>分析係数表!F39</f>
        <v>0.70431560592850917</v>
      </c>
      <c r="U36" s="86">
        <f t="shared" si="7"/>
        <v>1.888555823426849E-2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投入係数表!N37</f>
        <v>0</v>
      </c>
      <c r="E37" s="77">
        <f t="shared" si="0"/>
        <v>0</v>
      </c>
      <c r="F37" s="76">
        <f>分析係数表!C40</f>
        <v>0.65826444414328944</v>
      </c>
      <c r="G37" s="77">
        <f t="shared" si="1"/>
        <v>0</v>
      </c>
      <c r="H37" s="77">
        <v>2.4102737850632476E-3</v>
      </c>
      <c r="I37" s="77">
        <f t="shared" si="2"/>
        <v>2.4102737850632476E-3</v>
      </c>
      <c r="J37" s="76">
        <f>分析係数表!G40</f>
        <v>0.50866941886313111</v>
      </c>
      <c r="K37" s="78">
        <f t="shared" si="3"/>
        <v>1.2260325655491615E-3</v>
      </c>
      <c r="L37" s="79"/>
      <c r="M37" s="80"/>
      <c r="N37" s="81">
        <f>分析係数表!H40</f>
        <v>2.9977866808617935E-2</v>
      </c>
      <c r="O37" s="82">
        <f t="shared" si="4"/>
        <v>0.13641682052162205</v>
      </c>
      <c r="P37" s="76">
        <f>分析係数表!C40</f>
        <v>0.65826444414328944</v>
      </c>
      <c r="Q37" s="82">
        <f t="shared" si="5"/>
        <v>8.9798342532460412E-2</v>
      </c>
      <c r="R37" s="83">
        <v>9.0282679062801588E-2</v>
      </c>
      <c r="S37" s="84">
        <f t="shared" si="6"/>
        <v>9.2692952847864829E-2</v>
      </c>
      <c r="T37" s="85">
        <f>分析係数表!F40</f>
        <v>0.70612892981899011</v>
      </c>
      <c r="U37" s="86">
        <f t="shared" si="7"/>
        <v>6.5453175596224905E-2</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投入係数表!N38</f>
        <v>0</v>
      </c>
      <c r="E38" s="77">
        <f t="shared" si="0"/>
        <v>0</v>
      </c>
      <c r="F38" s="76">
        <f>分析係数表!C41</f>
        <v>0.70759650636187188</v>
      </c>
      <c r="G38" s="77">
        <f t="shared" si="1"/>
        <v>0</v>
      </c>
      <c r="H38" s="77">
        <v>2.6754868749145363E-4</v>
      </c>
      <c r="I38" s="77">
        <f t="shared" si="2"/>
        <v>2.6754868749145363E-4</v>
      </c>
      <c r="J38" s="76">
        <f>分析係数表!G41</f>
        <v>0.45936542752335213</v>
      </c>
      <c r="K38" s="78">
        <f t="shared" si="3"/>
        <v>1.2290261721282334E-4</v>
      </c>
      <c r="L38" s="79"/>
      <c r="M38" s="80"/>
      <c r="N38" s="81">
        <f>分析係数表!H41</f>
        <v>5.1332193987616619E-2</v>
      </c>
      <c r="O38" s="82">
        <f t="shared" si="4"/>
        <v>0.23359149398104292</v>
      </c>
      <c r="P38" s="76">
        <f>分析係数表!C41</f>
        <v>0.70759650636187188</v>
      </c>
      <c r="Q38" s="82">
        <f t="shared" si="5"/>
        <v>0.16528852505683619</v>
      </c>
      <c r="R38" s="83">
        <v>0.16778456025471344</v>
      </c>
      <c r="S38" s="84">
        <f t="shared" si="6"/>
        <v>0.1680521089422049</v>
      </c>
      <c r="T38" s="85">
        <f>分析係数表!F41</f>
        <v>0.56264417804333855</v>
      </c>
      <c r="U38" s="86">
        <f t="shared" si="7"/>
        <v>9.4553540704236466E-2</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投入係数表!N39</f>
        <v>0</v>
      </c>
      <c r="E39" s="77">
        <f>$C$16*D39</f>
        <v>0</v>
      </c>
      <c r="F39" s="76">
        <f>分析係数表!C42</f>
        <v>0.74805928016937195</v>
      </c>
      <c r="G39" s="77">
        <f>E39*F39</f>
        <v>0</v>
      </c>
      <c r="H39" s="77">
        <v>7.2008721037230853E-3</v>
      </c>
      <c r="I39" s="77">
        <f>C39+H39</f>
        <v>7.2008721037230853E-3</v>
      </c>
      <c r="J39" s="76">
        <f>分析係数表!G42</f>
        <v>0.48689138576779029</v>
      </c>
      <c r="K39" s="78">
        <f>I39*J39</f>
        <v>3.5060425973183562E-3</v>
      </c>
      <c r="L39" s="79"/>
      <c r="M39" s="80"/>
      <c r="N39" s="81">
        <f>分析係数表!H42</f>
        <v>1.3363964923094164E-2</v>
      </c>
      <c r="O39" s="82">
        <f t="shared" si="4"/>
        <v>6.0813853634405349E-2</v>
      </c>
      <c r="P39" s="76">
        <f>分析係数表!C42</f>
        <v>0.74805928016937195</v>
      </c>
      <c r="Q39" s="82">
        <f>O39*P39</f>
        <v>4.5492367574078811E-2</v>
      </c>
      <c r="R39" s="83">
        <v>4.7680235516486161E-2</v>
      </c>
      <c r="S39" s="84">
        <f>I39+R39</f>
        <v>5.4881107620209243E-2</v>
      </c>
      <c r="T39" s="85">
        <f>分析係数表!F42</f>
        <v>0.55945692883895126</v>
      </c>
      <c r="U39" s="86">
        <f>S39*T39</f>
        <v>3.0703615920482229E-2</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投入係数表!N40</f>
        <v>1.0563380281690141E-2</v>
      </c>
      <c r="E40" s="77">
        <f>$C$16*D40</f>
        <v>1.056338028169014</v>
      </c>
      <c r="F40" s="76">
        <f>分析係数表!C43</f>
        <v>0.45392782766037354</v>
      </c>
      <c r="G40" s="77">
        <f>E40*F40</f>
        <v>0.47950122640180298</v>
      </c>
      <c r="H40" s="77">
        <v>0.65931613538049505</v>
      </c>
      <c r="I40" s="77">
        <f>C40+H40</f>
        <v>0.65931613538049505</v>
      </c>
      <c r="J40" s="76">
        <f>分析係数表!G43</f>
        <v>0.33057238224749658</v>
      </c>
      <c r="K40" s="78">
        <f>I40*J40</f>
        <v>0.21795170552694321</v>
      </c>
      <c r="L40" s="79"/>
      <c r="M40" s="80"/>
      <c r="N40" s="81">
        <f>分析係数表!H43</f>
        <v>3.6399293979211607E-2</v>
      </c>
      <c r="O40" s="82">
        <f t="shared" si="4"/>
        <v>0.16563806843148726</v>
      </c>
      <c r="P40" s="76">
        <f>分析係数表!C43</f>
        <v>0.45392782766037354</v>
      </c>
      <c r="Q40" s="82">
        <f>O40*P40</f>
        <v>7.5187728580965313E-2</v>
      </c>
      <c r="R40" s="83">
        <v>0.13869104684242833</v>
      </c>
      <c r="S40" s="84">
        <f>I40+R40</f>
        <v>0.79800718222292333</v>
      </c>
      <c r="T40" s="85">
        <f>分析係数表!F43</f>
        <v>0.59568549882556554</v>
      </c>
      <c r="U40" s="86">
        <f>S40*T40</f>
        <v>0.47536130640884605</v>
      </c>
      <c r="V40" s="87">
        <f>分析係数表!D43</f>
        <v>0.1984794164915317</v>
      </c>
      <c r="W40" s="167">
        <f>ROUND(S40*V40,0)</f>
        <v>0</v>
      </c>
      <c r="X40" s="76">
        <f>分析係数表!E43</f>
        <v>0.16343182099146988</v>
      </c>
      <c r="Y40" s="166">
        <f>ROUND(S40*X40,0)</f>
        <v>0</v>
      </c>
    </row>
    <row r="41" spans="1:25" x14ac:dyDescent="0.2">
      <c r="A41" s="6" t="s">
        <v>341</v>
      </c>
      <c r="B41" s="5" t="s">
        <v>42</v>
      </c>
      <c r="C41" s="90"/>
      <c r="D41" s="76">
        <f>投入係数表!N41</f>
        <v>0</v>
      </c>
      <c r="E41" s="77">
        <f>$C$16*D41</f>
        <v>0</v>
      </c>
      <c r="F41" s="76">
        <f>分析係数表!C44</f>
        <v>0.56717687074829937</v>
      </c>
      <c r="G41" s="77">
        <f>E41*F41</f>
        <v>0</v>
      </c>
      <c r="H41" s="77">
        <v>2.1552212890679095E-3</v>
      </c>
      <c r="I41" s="77">
        <f>C41+H41</f>
        <v>2.1552212890679095E-3</v>
      </c>
      <c r="J41" s="76">
        <f>分析係数表!G44</f>
        <v>0.26470888557600014</v>
      </c>
      <c r="K41" s="78">
        <f>I41*J41</f>
        <v>5.7050622559883673E-4</v>
      </c>
      <c r="L41" s="79"/>
      <c r="M41" s="80"/>
      <c r="N41" s="81">
        <f>分析係数表!H44</f>
        <v>0.11401115064578489</v>
      </c>
      <c r="O41" s="82">
        <f t="shared" si="4"/>
        <v>0.51881739199129795</v>
      </c>
      <c r="P41" s="76">
        <f>分析係数表!C44</f>
        <v>0.56717687074829937</v>
      </c>
      <c r="Q41" s="82">
        <f>O41*P41</f>
        <v>0.29426122487941814</v>
      </c>
      <c r="R41" s="83">
        <v>0.29988731611120639</v>
      </c>
      <c r="S41" s="84">
        <f>I41+R41</f>
        <v>0.30204253740027431</v>
      </c>
      <c r="T41" s="85">
        <f>分析係数表!F44</f>
        <v>0.48034390507893071</v>
      </c>
      <c r="U41" s="86">
        <f>S41*T41</f>
        <v>0.14508429191479674</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投入係数表!N42</f>
        <v>0</v>
      </c>
      <c r="E42" s="77">
        <f>$C$16*D42</f>
        <v>0</v>
      </c>
      <c r="F42" s="76">
        <f>分析係数表!C45</f>
        <v>1</v>
      </c>
      <c r="G42" s="77">
        <f>E42*F42</f>
        <v>0</v>
      </c>
      <c r="H42" s="77">
        <v>5.8184584106354444E-3</v>
      </c>
      <c r="I42" s="77">
        <f>C42+H42</f>
        <v>5.8184584106354444E-3</v>
      </c>
      <c r="J42" s="76">
        <f>分析係数表!G45</f>
        <v>0</v>
      </c>
      <c r="K42" s="78">
        <f>I42*J42</f>
        <v>0</v>
      </c>
      <c r="L42" s="79"/>
      <c r="M42" s="80"/>
      <c r="N42" s="81">
        <f>分析係数表!H45</f>
        <v>0</v>
      </c>
      <c r="O42" s="82">
        <f t="shared" si="4"/>
        <v>0</v>
      </c>
      <c r="P42" s="76">
        <f>分析係数表!C45</f>
        <v>1</v>
      </c>
      <c r="Q42" s="82">
        <f>O42*P42</f>
        <v>0</v>
      </c>
      <c r="R42" s="83">
        <v>3.5320405389296866E-3</v>
      </c>
      <c r="S42" s="84">
        <f>I42+R42</f>
        <v>9.3504989495651301E-3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3.5211267605633804E-3</v>
      </c>
      <c r="E43" s="77">
        <f>$C$16*D43</f>
        <v>0.35211267605633806</v>
      </c>
      <c r="F43" s="76">
        <f>分析係数表!C46</f>
        <v>9.5571095571095555E-2</v>
      </c>
      <c r="G43" s="77">
        <f>E43*F43</f>
        <v>3.3651794215174495E-2</v>
      </c>
      <c r="H43" s="77">
        <v>3.7655385395158995E-2</v>
      </c>
      <c r="I43" s="77">
        <f>C43+H43</f>
        <v>3.7655385395158995E-2</v>
      </c>
      <c r="J43" s="76">
        <f>分析係数表!G46</f>
        <v>9.74025974025974E-3</v>
      </c>
      <c r="K43" s="78">
        <f>I43*J43</f>
        <v>3.6677323436843176E-4</v>
      </c>
      <c r="L43" s="79"/>
      <c r="M43" s="80"/>
      <c r="N43" s="81">
        <f>分析係数表!H46</f>
        <v>2.2385341663631524E-2</v>
      </c>
      <c r="O43" s="82">
        <f t="shared" si="4"/>
        <v>0.10186639214651964</v>
      </c>
      <c r="P43" s="76">
        <f>分析係数表!C46</f>
        <v>9.5571095571095555E-2</v>
      </c>
      <c r="Q43" s="82">
        <f>O43*P43</f>
        <v>9.7354826993177272E-3</v>
      </c>
      <c r="R43" s="83">
        <v>1.1035772627653208E-2</v>
      </c>
      <c r="S43" s="84">
        <f>I43+R43</f>
        <v>4.8691158022812202E-2</v>
      </c>
      <c r="T43" s="85">
        <f>分析係数表!F46</f>
        <v>0.31493506493506496</v>
      </c>
      <c r="U43" s="86">
        <f>S43*T43</f>
        <v>1.533455301367787E-2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投入係数表!N44</f>
        <v>0.75</v>
      </c>
      <c r="E44" s="91">
        <f>SUM(E5:E43)</f>
        <v>75.000000000000014</v>
      </c>
      <c r="F44" s="92">
        <f>分析係数表!C47</f>
        <v>0.47742146938417629</v>
      </c>
      <c r="G44" s="91">
        <f>SUM(G5:G43)</f>
        <v>6.1427574559173568</v>
      </c>
      <c r="H44" s="91">
        <f>SUM(H5:H43)</f>
        <v>6.884318346992262</v>
      </c>
      <c r="I44" s="91">
        <f>SUM(I5:I43)</f>
        <v>106.88431834699222</v>
      </c>
      <c r="J44" s="92">
        <f>分析係数表!G47</f>
        <v>0.27235298925258467</v>
      </c>
      <c r="K44" s="93">
        <f>SUM(K5:K43)</f>
        <v>7.2538543827081785</v>
      </c>
      <c r="L44" s="94">
        <f>最終需要_まとめ!$L$33</f>
        <v>0.62733333333333341</v>
      </c>
      <c r="M44" s="91">
        <f>K44*L44</f>
        <v>4.5505846494189308</v>
      </c>
      <c r="N44" s="95">
        <f>分析係数表!H47</f>
        <v>1</v>
      </c>
      <c r="O44" s="93">
        <f>SUM(O5:O43)</f>
        <v>4.5505846494189308</v>
      </c>
      <c r="P44" s="92">
        <f>分析係数表!C47</f>
        <v>0.47742146938417629</v>
      </c>
      <c r="Q44" s="96">
        <f>SUM(Q5:Q43)</f>
        <v>2.1456062913823311</v>
      </c>
      <c r="R44" s="91">
        <f>SUM(R5:R43)</f>
        <v>2.4626038627420268</v>
      </c>
      <c r="S44" s="97">
        <f>SUM(S5:S43)</f>
        <v>109.34692220973429</v>
      </c>
      <c r="T44" s="98">
        <f>分析係数表!F47</f>
        <v>0.52570900249274655</v>
      </c>
      <c r="U44" s="99">
        <f>SUM(U5:U43)</f>
        <v>28.660075557383273</v>
      </c>
      <c r="V44" s="100">
        <f>分析係数表!D47</f>
        <v>0.1239937068366638</v>
      </c>
      <c r="W44" s="164">
        <f>SUM(W5:W43)</f>
        <v>6</v>
      </c>
      <c r="X44" s="92">
        <f>分析係数表!E47</f>
        <v>9.5199419721302761E-2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301</v>
      </c>
      <c r="S2" s="3" t="s">
        <v>153</v>
      </c>
      <c r="U2" s="64" t="s">
        <v>210</v>
      </c>
      <c r="W2" s="3" t="s">
        <v>130</v>
      </c>
      <c r="Y2" s="3" t="s">
        <v>154</v>
      </c>
    </row>
    <row r="3" spans="1:25" ht="44" x14ac:dyDescent="0.2">
      <c r="B3" s="65"/>
      <c r="C3" s="66" t="s">
        <v>228</v>
      </c>
      <c r="D3" s="66" t="s">
        <v>240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0</v>
      </c>
      <c r="E5" s="77">
        <f t="shared" ref="E5:E38" si="0">$C$17*D5</f>
        <v>0</v>
      </c>
      <c r="F5" s="76">
        <f>分析係数表!C8</f>
        <v>0.95102319236016375</v>
      </c>
      <c r="G5" s="77">
        <f t="shared" ref="G5:G38" si="1">E5*F5</f>
        <v>0</v>
      </c>
      <c r="H5" s="77">
        <f t="array" ref="H5:H43">MMULT(逆行列係数!C5:AO43,'13'!G5:G43)</f>
        <v>9.9540715174607896E-3</v>
      </c>
      <c r="I5" s="77">
        <f t="shared" ref="I5:I38" si="2">C5+H5</f>
        <v>9.9540715174607896E-3</v>
      </c>
      <c r="J5" s="76">
        <f>分析係数表!G8</f>
        <v>0.119707121641224</v>
      </c>
      <c r="K5" s="78">
        <f t="shared" ref="K5:K38" si="3">I5*J5</f>
        <v>1.191573249966122E-3</v>
      </c>
      <c r="L5" s="79" t="s">
        <v>184</v>
      </c>
      <c r="M5" s="80" t="s">
        <v>184</v>
      </c>
      <c r="N5" s="81">
        <f>分析係数表!H8</f>
        <v>1.1795029837783319E-2</v>
      </c>
      <c r="O5" s="82">
        <f t="shared" ref="O5:O43" si="4">$M$44*N5</f>
        <v>9.3323307462083685E-2</v>
      </c>
      <c r="P5" s="76">
        <f>分析係数表!C8</f>
        <v>0.95102319236016375</v>
      </c>
      <c r="Q5" s="82">
        <f t="shared" ref="Q5:Q38" si="5">O5*P5</f>
        <v>8.8752629784199913E-2</v>
      </c>
      <c r="R5" s="83">
        <f t="array" ref="R5:R43">MMULT(逆行列係数!C5:AO43,'13'!Q5:Q43)</f>
        <v>0.12412879560801639</v>
      </c>
      <c r="S5" s="84">
        <f t="shared" ref="S5:S38" si="6">I5+R5</f>
        <v>0.13408286712547718</v>
      </c>
      <c r="T5" s="85">
        <f>分析係数表!F8</f>
        <v>0.45161290322580644</v>
      </c>
      <c r="U5" s="86">
        <f t="shared" ref="U5:U38" si="7">S5*T5</f>
        <v>6.055355289537679E-2</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投入係数表!O6</f>
        <v>0</v>
      </c>
      <c r="E6" s="77">
        <f t="shared" si="0"/>
        <v>0</v>
      </c>
      <c r="F6" s="76">
        <f>分析係数表!C9</f>
        <v>1</v>
      </c>
      <c r="G6" s="77">
        <f t="shared" si="1"/>
        <v>0</v>
      </c>
      <c r="H6" s="77">
        <v>5.3725649464936888E-3</v>
      </c>
      <c r="I6" s="77">
        <f t="shared" si="2"/>
        <v>5.3725649464936888E-3</v>
      </c>
      <c r="J6" s="76">
        <f>分析係数表!G9</f>
        <v>0.24911032028469751</v>
      </c>
      <c r="K6" s="78">
        <f t="shared" si="3"/>
        <v>1.3383613745713817E-3</v>
      </c>
      <c r="L6" s="79"/>
      <c r="M6" s="80"/>
      <c r="N6" s="81">
        <f>分析係数表!H9</f>
        <v>6.1636735494354639E-4</v>
      </c>
      <c r="O6" s="82">
        <f t="shared" si="4"/>
        <v>4.8767524089449905E-3</v>
      </c>
      <c r="P6" s="76">
        <f>分析係数表!C9</f>
        <v>1</v>
      </c>
      <c r="Q6" s="82">
        <f t="shared" si="5"/>
        <v>4.8767524089449905E-3</v>
      </c>
      <c r="R6" s="83">
        <v>6.8640109950617928E-3</v>
      </c>
      <c r="S6" s="84">
        <f t="shared" si="6"/>
        <v>1.2236575941555482E-2</v>
      </c>
      <c r="T6" s="85">
        <f>分析係数表!F9</f>
        <v>0.6773428232502966</v>
      </c>
      <c r="U6" s="86">
        <f t="shared" si="7"/>
        <v>8.2883568951698464E-3</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投入係数表!O7</f>
        <v>0</v>
      </c>
      <c r="E7" s="77">
        <f t="shared" si="0"/>
        <v>0</v>
      </c>
      <c r="F7" s="76">
        <f>分析係数表!C10</f>
        <v>1</v>
      </c>
      <c r="G7" s="77">
        <f t="shared" si="1"/>
        <v>0</v>
      </c>
      <c r="H7" s="77">
        <v>6.6043260743937644E-4</v>
      </c>
      <c r="I7" s="77">
        <f t="shared" si="2"/>
        <v>6.6043260743937644E-4</v>
      </c>
      <c r="J7" s="76">
        <f>分析係数表!G10</f>
        <v>0.17950310559006211</v>
      </c>
      <c r="K7" s="78">
        <f t="shared" si="3"/>
        <v>1.1854970406831043E-4</v>
      </c>
      <c r="L7" s="79"/>
      <c r="M7" s="80"/>
      <c r="N7" s="81">
        <f>分析係数表!H10</f>
        <v>1.1935113327543217E-3</v>
      </c>
      <c r="O7" s="82">
        <f t="shared" si="4"/>
        <v>9.4431660282298466E-3</v>
      </c>
      <c r="P7" s="76">
        <f>分析係数表!C10</f>
        <v>1</v>
      </c>
      <c r="Q7" s="82">
        <f t="shared" si="5"/>
        <v>9.4431660282298466E-3</v>
      </c>
      <c r="R7" s="83">
        <v>1.4154733931138863E-2</v>
      </c>
      <c r="S7" s="84">
        <f t="shared" si="6"/>
        <v>1.4815166538578239E-2</v>
      </c>
      <c r="T7" s="85">
        <f>分析係数表!F10</f>
        <v>0.51863354037267084</v>
      </c>
      <c r="U7" s="86">
        <f t="shared" si="7"/>
        <v>7.6836422731135588E-3</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投入係数表!O8</f>
        <v>0.14903474903474903</v>
      </c>
      <c r="E8" s="77">
        <f t="shared" si="0"/>
        <v>14.903474903474903</v>
      </c>
      <c r="F8" s="76">
        <f>分析係数表!C11</f>
        <v>5.7355893318034035E-4</v>
      </c>
      <c r="G8" s="77">
        <f t="shared" si="1"/>
        <v>8.5480211663170411E-3</v>
      </c>
      <c r="H8" s="77">
        <v>9.1607254703679857E-3</v>
      </c>
      <c r="I8" s="77">
        <f t="shared" si="2"/>
        <v>9.1607254703679857E-3</v>
      </c>
      <c r="J8" s="76">
        <f>分析係数表!G11</f>
        <v>0.5</v>
      </c>
      <c r="K8" s="78">
        <f t="shared" si="3"/>
        <v>4.5803627351839928E-3</v>
      </c>
      <c r="L8" s="79"/>
      <c r="M8" s="80"/>
      <c r="N8" s="81">
        <f>分析係数表!H11</f>
        <v>-2.2413358361583505E-5</v>
      </c>
      <c r="O8" s="82">
        <f t="shared" si="4"/>
        <v>-1.7733645123436329E-4</v>
      </c>
      <c r="P8" s="76">
        <f>分析係数表!C11</f>
        <v>5.7355893318034035E-4</v>
      </c>
      <c r="Q8" s="82">
        <f t="shared" si="5"/>
        <v>-1.0171290578396886E-7</v>
      </c>
      <c r="R8" s="83">
        <v>1.7723717801895074E-5</v>
      </c>
      <c r="S8" s="84">
        <f t="shared" si="6"/>
        <v>9.1784491881698807E-3</v>
      </c>
      <c r="T8" s="85">
        <f>分析係数表!F11</f>
        <v>0.7</v>
      </c>
      <c r="U8" s="86">
        <f t="shared" si="7"/>
        <v>6.4249144317189161E-3</v>
      </c>
      <c r="V8" s="87">
        <f>分析係数表!D11</f>
        <v>1.2</v>
      </c>
      <c r="W8" s="167">
        <f t="shared" si="8"/>
        <v>0</v>
      </c>
      <c r="X8" s="76">
        <f>分析係数表!E11</f>
        <v>0</v>
      </c>
      <c r="Y8" s="166">
        <f t="shared" si="9"/>
        <v>0</v>
      </c>
    </row>
    <row r="9" spans="1:25" x14ac:dyDescent="0.2">
      <c r="A9" s="6" t="s">
        <v>223</v>
      </c>
      <c r="B9" s="5" t="s">
        <v>191</v>
      </c>
      <c r="C9" s="90"/>
      <c r="D9" s="76">
        <f>投入係数表!O9</f>
        <v>0</v>
      </c>
      <c r="E9" s="77">
        <f t="shared" si="0"/>
        <v>0</v>
      </c>
      <c r="F9" s="76">
        <f>分析係数表!C12</f>
        <v>4.8423187189707062E-2</v>
      </c>
      <c r="G9" s="77">
        <f t="shared" si="1"/>
        <v>0</v>
      </c>
      <c r="H9" s="77">
        <v>1.4045121943496986E-3</v>
      </c>
      <c r="I9" s="77">
        <f t="shared" si="2"/>
        <v>1.4045121943496986E-3</v>
      </c>
      <c r="J9" s="76">
        <f>分析係数表!G12</f>
        <v>0.1441768393269548</v>
      </c>
      <c r="K9" s="78">
        <f t="shared" si="3"/>
        <v>2.024981289775052E-4</v>
      </c>
      <c r="L9" s="79"/>
      <c r="M9" s="80"/>
      <c r="N9" s="81">
        <f>分析係数表!H12</f>
        <v>9.2936990446306003E-2</v>
      </c>
      <c r="O9" s="82">
        <f t="shared" si="4"/>
        <v>0.73532559504328743</v>
      </c>
      <c r="P9" s="76">
        <f>分析係数表!C12</f>
        <v>4.8423187189707062E-2</v>
      </c>
      <c r="Q9" s="82">
        <f t="shared" si="5"/>
        <v>3.560680893416384E-2</v>
      </c>
      <c r="R9" s="83">
        <v>4.0574087569059558E-2</v>
      </c>
      <c r="S9" s="84">
        <f t="shared" si="6"/>
        <v>4.1978599763409258E-2</v>
      </c>
      <c r="T9" s="85">
        <f>分析係数表!F12</f>
        <v>0.28846365335972729</v>
      </c>
      <c r="U9" s="86">
        <f t="shared" si="7"/>
        <v>1.2109300250678818E-2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投入係数表!O10</f>
        <v>7.722007722007722E-4</v>
      </c>
      <c r="E10" s="77">
        <f t="shared" si="0"/>
        <v>7.7220077220077218E-2</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0.113007653549098</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投入係数表!O11</f>
        <v>2.3166023166023165E-3</v>
      </c>
      <c r="E11" s="77">
        <f t="shared" si="0"/>
        <v>0.23166023166023164</v>
      </c>
      <c r="F11" s="76">
        <f>分析係数表!C14</f>
        <v>0.13711248892825512</v>
      </c>
      <c r="G11" s="77">
        <f t="shared" si="1"/>
        <v>3.1763510948630523E-2</v>
      </c>
      <c r="H11" s="77">
        <v>4.6875934650021975E-2</v>
      </c>
      <c r="I11" s="77">
        <f t="shared" si="2"/>
        <v>4.6875934650021975E-2</v>
      </c>
      <c r="J11" s="76">
        <f>分析係数表!G14</f>
        <v>0.16281628162816281</v>
      </c>
      <c r="K11" s="78">
        <f t="shared" si="3"/>
        <v>7.6321653775613335E-3</v>
      </c>
      <c r="L11" s="79"/>
      <c r="M11" s="80"/>
      <c r="N11" s="81">
        <f>分析係数表!H14</f>
        <v>1.1654946348023422E-3</v>
      </c>
      <c r="O11" s="82">
        <f t="shared" si="4"/>
        <v>9.2214954641868917E-3</v>
      </c>
      <c r="P11" s="76">
        <f>分析係数表!C14</f>
        <v>0.13711248892825512</v>
      </c>
      <c r="Q11" s="82">
        <f t="shared" si="5"/>
        <v>1.2643821947352799E-3</v>
      </c>
      <c r="R11" s="83">
        <v>5.1808774141564925E-3</v>
      </c>
      <c r="S11" s="84">
        <f t="shared" si="6"/>
        <v>5.2056812064178469E-2</v>
      </c>
      <c r="T11" s="85">
        <f>分析係数表!F14</f>
        <v>0.337000366703337</v>
      </c>
      <c r="U11" s="86">
        <f t="shared" si="7"/>
        <v>1.754316475503484E-2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投入係数表!O12</f>
        <v>8.4942084942084949E-3</v>
      </c>
      <c r="E12" s="77">
        <f t="shared" si="0"/>
        <v>0.8494208494208495</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6.774252437152678E-2</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投入係数表!O13</f>
        <v>2.3166023166023165E-3</v>
      </c>
      <c r="E13" s="77">
        <f t="shared" si="0"/>
        <v>0.23166023166023164</v>
      </c>
      <c r="F13" s="76">
        <f>分析係数表!C16</f>
        <v>1.385979049153907E-2</v>
      </c>
      <c r="G13" s="77">
        <f t="shared" si="1"/>
        <v>3.2107622760322169E-3</v>
      </c>
      <c r="H13" s="77">
        <v>4.5726191264978591E-3</v>
      </c>
      <c r="I13" s="77">
        <f t="shared" si="2"/>
        <v>4.5726191264978591E-3</v>
      </c>
      <c r="J13" s="76">
        <f>分析係数表!G16</f>
        <v>3.1914893617021274E-2</v>
      </c>
      <c r="K13" s="78">
        <f t="shared" si="3"/>
        <v>1.4593465297333593E-4</v>
      </c>
      <c r="L13" s="79"/>
      <c r="M13" s="80"/>
      <c r="N13" s="81">
        <f>分析係数表!H16</f>
        <v>1.6877258846272378E-2</v>
      </c>
      <c r="O13" s="82">
        <f t="shared" si="4"/>
        <v>0.13353434777947554</v>
      </c>
      <c r="P13" s="76">
        <f>分析係数表!C16</f>
        <v>1.385979049153907E-2</v>
      </c>
      <c r="Q13" s="82">
        <f t="shared" si="5"/>
        <v>1.8507580836478463E-3</v>
      </c>
      <c r="R13" s="83">
        <v>2.0976786923015372E-3</v>
      </c>
      <c r="S13" s="84">
        <f t="shared" si="6"/>
        <v>6.6702978187993967E-3</v>
      </c>
      <c r="T13" s="85">
        <f>分析係数表!F16</f>
        <v>0.28191489361702127</v>
      </c>
      <c r="U13" s="86">
        <f t="shared" si="7"/>
        <v>1.8804562999806809E-3</v>
      </c>
      <c r="V13" s="87">
        <f>分析係数表!D16</f>
        <v>0</v>
      </c>
      <c r="W13" s="167">
        <f t="shared" si="8"/>
        <v>0</v>
      </c>
      <c r="X13" s="76">
        <f>分析係数表!E16</f>
        <v>0</v>
      </c>
      <c r="Y13" s="166">
        <f t="shared" si="9"/>
        <v>0</v>
      </c>
    </row>
    <row r="14" spans="1:25" x14ac:dyDescent="0.2">
      <c r="A14" s="6" t="s">
        <v>2</v>
      </c>
      <c r="B14" s="5" t="s">
        <v>365</v>
      </c>
      <c r="C14" s="90"/>
      <c r="D14" s="76">
        <f>投入係数表!O14</f>
        <v>5.4054054054054057E-3</v>
      </c>
      <c r="E14" s="77">
        <f t="shared" si="0"/>
        <v>0.54054054054054057</v>
      </c>
      <c r="F14" s="76">
        <f>分析係数表!C17</f>
        <v>0.32300986464785497</v>
      </c>
      <c r="G14" s="77">
        <f t="shared" si="1"/>
        <v>0.17459992683667838</v>
      </c>
      <c r="H14" s="77">
        <v>0.22944642190301273</v>
      </c>
      <c r="I14" s="77">
        <f t="shared" si="2"/>
        <v>0.22944642190301273</v>
      </c>
      <c r="J14" s="76">
        <f>分析係数表!G17</f>
        <v>0.21187484602118747</v>
      </c>
      <c r="K14" s="78">
        <f t="shared" si="3"/>
        <v>4.8613925310813239E-2</v>
      </c>
      <c r="L14" s="79"/>
      <c r="M14" s="80"/>
      <c r="N14" s="81">
        <f>分析係数表!H17</f>
        <v>2.8857198890538762E-3</v>
      </c>
      <c r="O14" s="82">
        <f t="shared" si="4"/>
        <v>2.2832068096424275E-2</v>
      </c>
      <c r="P14" s="76">
        <f>分析係数表!C17</f>
        <v>0.32300986464785497</v>
      </c>
      <c r="Q14" s="82">
        <f t="shared" si="5"/>
        <v>7.3749832254566125E-3</v>
      </c>
      <c r="R14" s="83">
        <v>1.5595654945792277E-2</v>
      </c>
      <c r="S14" s="84">
        <f t="shared" si="6"/>
        <v>0.245042076848805</v>
      </c>
      <c r="T14" s="85">
        <f>分析係数表!F17</f>
        <v>0.32156935205715692</v>
      </c>
      <c r="U14" s="86">
        <f t="shared" si="7"/>
        <v>7.8798021879010277E-2</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投入係数表!O15</f>
        <v>9.2664092664092659E-3</v>
      </c>
      <c r="E15" s="77">
        <f t="shared" si="0"/>
        <v>0.92664092664092657</v>
      </c>
      <c r="F15" s="76">
        <f>分析係数表!C18</f>
        <v>9.2469018112488088E-2</v>
      </c>
      <c r="G15" s="77">
        <f t="shared" si="1"/>
        <v>8.5685576629332585E-2</v>
      </c>
      <c r="H15" s="77">
        <v>9.2123850123436227E-2</v>
      </c>
      <c r="I15" s="77">
        <f t="shared" si="2"/>
        <v>9.2123850123436227E-2</v>
      </c>
      <c r="J15" s="76">
        <f>分析係数表!G18</f>
        <v>0.21541950113378686</v>
      </c>
      <c r="K15" s="78">
        <f t="shared" si="3"/>
        <v>1.9845273836114379E-2</v>
      </c>
      <c r="L15" s="79"/>
      <c r="M15" s="80"/>
      <c r="N15" s="81">
        <f>分析係数表!H18</f>
        <v>4.5387050682206597E-4</v>
      </c>
      <c r="O15" s="82">
        <f t="shared" si="4"/>
        <v>3.5910631374958565E-3</v>
      </c>
      <c r="P15" s="76">
        <f>分析係数表!C18</f>
        <v>9.2469018112488088E-2</v>
      </c>
      <c r="Q15" s="82">
        <f t="shared" si="5"/>
        <v>3.3206208230419264E-4</v>
      </c>
      <c r="R15" s="83">
        <v>7.528252951515622E-4</v>
      </c>
      <c r="S15" s="84">
        <f t="shared" si="6"/>
        <v>9.2876675418587795E-2</v>
      </c>
      <c r="T15" s="85">
        <f>分析係数表!F18</f>
        <v>0.45918367346938777</v>
      </c>
      <c r="U15" s="86">
        <f t="shared" si="7"/>
        <v>4.2647452998331128E-2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投入係数表!O16</f>
        <v>1.5444015444015444E-3</v>
      </c>
      <c r="E16" s="77">
        <f t="shared" si="0"/>
        <v>0.15444015444015444</v>
      </c>
      <c r="F16" s="76">
        <f>分析係数表!C19</f>
        <v>3.1628366691376364E-2</v>
      </c>
      <c r="G16" s="77">
        <f t="shared" si="1"/>
        <v>4.8846898365060018E-3</v>
      </c>
      <c r="H16" s="77">
        <v>5.8303530381469742E-3</v>
      </c>
      <c r="I16" s="77">
        <f t="shared" si="2"/>
        <v>5.8303530381469742E-3</v>
      </c>
      <c r="J16" s="76">
        <f>分析係数表!G19</f>
        <v>5.8098591549295774E-2</v>
      </c>
      <c r="K16" s="78">
        <f t="shared" si="3"/>
        <v>3.3873529975149674E-4</v>
      </c>
      <c r="L16" s="79"/>
      <c r="M16" s="80"/>
      <c r="N16" s="81">
        <f>分析係数表!H19</f>
        <v>-1.1767013139831339E-4</v>
      </c>
      <c r="O16" s="82">
        <f t="shared" si="4"/>
        <v>-9.3101636898040721E-4</v>
      </c>
      <c r="P16" s="76">
        <f>分析係数表!C19</f>
        <v>3.1628366691376364E-2</v>
      </c>
      <c r="Q16" s="82">
        <f t="shared" si="5"/>
        <v>-2.9446527113786077E-5</v>
      </c>
      <c r="R16" s="83">
        <v>7.535040514628737E-5</v>
      </c>
      <c r="S16" s="84">
        <f t="shared" si="6"/>
        <v>5.9057034432932615E-3</v>
      </c>
      <c r="T16" s="85">
        <f>分析係数表!F19</f>
        <v>0.23943661971830985</v>
      </c>
      <c r="U16" s="86">
        <f t="shared" si="7"/>
        <v>1.4140416695209218E-3</v>
      </c>
      <c r="V16" s="87">
        <f>分析係数表!D19</f>
        <v>5.9859154929577461E-2</v>
      </c>
      <c r="W16" s="167">
        <f t="shared" si="8"/>
        <v>0</v>
      </c>
      <c r="X16" s="76">
        <f>分析係数表!E19</f>
        <v>4.5774647887323945E-2</v>
      </c>
      <c r="Y16" s="166">
        <f t="shared" si="9"/>
        <v>0</v>
      </c>
    </row>
    <row r="17" spans="1:25" x14ac:dyDescent="0.2">
      <c r="A17" s="6" t="s">
        <v>5</v>
      </c>
      <c r="B17" s="5" t="s">
        <v>33</v>
      </c>
      <c r="C17" s="75">
        <f>最終需要_まとめ!C18</f>
        <v>100</v>
      </c>
      <c r="D17" s="76">
        <f>投入係数表!O17</f>
        <v>0.41930501930501929</v>
      </c>
      <c r="E17" s="77">
        <f t="shared" si="0"/>
        <v>41.930501930501926</v>
      </c>
      <c r="F17" s="76">
        <f>分析係数表!C20</f>
        <v>9.0136054421768752E-2</v>
      </c>
      <c r="G17" s="77">
        <f t="shared" si="1"/>
        <v>3.7794500039398011</v>
      </c>
      <c r="H17" s="77">
        <v>3.9289462719829698</v>
      </c>
      <c r="I17" s="77">
        <f t="shared" si="2"/>
        <v>103.92894627198297</v>
      </c>
      <c r="J17" s="76">
        <f>分析係数表!G20</f>
        <v>0.10038610038610038</v>
      </c>
      <c r="K17" s="78">
        <f t="shared" si="3"/>
        <v>10.433021633480914</v>
      </c>
      <c r="L17" s="79"/>
      <c r="M17" s="80"/>
      <c r="N17" s="81">
        <f>分析係数表!H20</f>
        <v>5.6033395903958764E-4</v>
      </c>
      <c r="O17" s="82">
        <f t="shared" si="4"/>
        <v>4.4334112808590825E-3</v>
      </c>
      <c r="P17" s="76">
        <f>分析係数表!C20</f>
        <v>9.0136054421768752E-2</v>
      </c>
      <c r="Q17" s="82">
        <f t="shared" si="5"/>
        <v>3.9961020048559775E-4</v>
      </c>
      <c r="R17" s="83">
        <v>7.7319109784501562E-4</v>
      </c>
      <c r="S17" s="84">
        <f t="shared" si="6"/>
        <v>103.92971946308081</v>
      </c>
      <c r="T17" s="85">
        <f>分析係数表!F20</f>
        <v>0.22393822393822393</v>
      </c>
      <c r="U17" s="86">
        <f t="shared" si="7"/>
        <v>23.273836790960182</v>
      </c>
      <c r="V17" s="87">
        <f>分析係数表!D20</f>
        <v>0.27258687258687259</v>
      </c>
      <c r="W17" s="167">
        <f t="shared" si="8"/>
        <v>28</v>
      </c>
      <c r="X17" s="76">
        <f>分析係数表!E20</f>
        <v>0.29498069498069496</v>
      </c>
      <c r="Y17" s="166">
        <f t="shared" si="9"/>
        <v>31</v>
      </c>
    </row>
    <row r="18" spans="1:25" x14ac:dyDescent="0.2">
      <c r="A18" s="6" t="s">
        <v>6</v>
      </c>
      <c r="B18" s="5" t="s">
        <v>34</v>
      </c>
      <c r="C18" s="90"/>
      <c r="D18" s="76">
        <f>投入係数表!O18</f>
        <v>1.5444015444015444E-3</v>
      </c>
      <c r="E18" s="77">
        <f t="shared" si="0"/>
        <v>0.15444015444015444</v>
      </c>
      <c r="F18" s="76">
        <f>分析係数表!C21</f>
        <v>0.16689993002099368</v>
      </c>
      <c r="G18" s="77">
        <f t="shared" si="1"/>
        <v>2.5776050968493232E-2</v>
      </c>
      <c r="H18" s="77">
        <v>3.6469209298380864E-2</v>
      </c>
      <c r="I18" s="77">
        <f t="shared" si="2"/>
        <v>3.6469209298380864E-2</v>
      </c>
      <c r="J18" s="76">
        <f>分析係数表!G21</f>
        <v>0.28496229904680609</v>
      </c>
      <c r="K18" s="78">
        <f t="shared" si="3"/>
        <v>1.0392349726085768E-2</v>
      </c>
      <c r="L18" s="79"/>
      <c r="M18" s="80"/>
      <c r="N18" s="81">
        <f>分析係数表!H21</f>
        <v>9.3015437200571539E-4</v>
      </c>
      <c r="O18" s="82">
        <f t="shared" si="4"/>
        <v>7.3594627262260764E-3</v>
      </c>
      <c r="P18" s="76">
        <f>分析係数表!C21</f>
        <v>0.16689993002099368</v>
      </c>
      <c r="Q18" s="82">
        <f t="shared" si="5"/>
        <v>1.2282938139992435E-3</v>
      </c>
      <c r="R18" s="83">
        <v>2.6871568368962303E-3</v>
      </c>
      <c r="S18" s="84">
        <f t="shared" si="6"/>
        <v>3.9156366135277093E-2</v>
      </c>
      <c r="T18" s="85">
        <f>分析係数表!F21</f>
        <v>0.42580736946934128</v>
      </c>
      <c r="U18" s="86">
        <f t="shared" si="7"/>
        <v>1.6673069262040735E-2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投入係数表!O19</f>
        <v>0</v>
      </c>
      <c r="E19" s="77">
        <f t="shared" si="0"/>
        <v>0</v>
      </c>
      <c r="F19" s="76">
        <f>分析係数表!C22</f>
        <v>5.390334572490707E-2</v>
      </c>
      <c r="G19" s="77">
        <f t="shared" si="1"/>
        <v>0</v>
      </c>
      <c r="H19" s="77">
        <v>6.8569041247629138E-4</v>
      </c>
      <c r="I19" s="77">
        <f t="shared" si="2"/>
        <v>6.8569041247629138E-4</v>
      </c>
      <c r="J19" s="76">
        <f>分析係数表!G22</f>
        <v>0.19475277497477295</v>
      </c>
      <c r="K19" s="78">
        <f t="shared" si="3"/>
        <v>1.3354011060335441E-4</v>
      </c>
      <c r="L19" s="79"/>
      <c r="M19" s="80"/>
      <c r="N19" s="81">
        <f>分析係数表!H22</f>
        <v>4.4826716723167009E-5</v>
      </c>
      <c r="O19" s="82">
        <f t="shared" si="4"/>
        <v>3.5467290246872659E-4</v>
      </c>
      <c r="P19" s="76">
        <f>分析係数表!C22</f>
        <v>5.390334572490707E-2</v>
      </c>
      <c r="Q19" s="82">
        <f t="shared" si="5"/>
        <v>1.9118056081028014E-5</v>
      </c>
      <c r="R19" s="83">
        <v>2.0717380768086645E-4</v>
      </c>
      <c r="S19" s="84">
        <f t="shared" si="6"/>
        <v>8.9286422015715785E-4</v>
      </c>
      <c r="T19" s="85">
        <f>分析係数表!F22</f>
        <v>0.41305079044735959</v>
      </c>
      <c r="U19" s="86">
        <f t="shared" si="7"/>
        <v>3.6879827189807934E-4</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投入係数表!O20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2.2167056404295409E-4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投入係数表!O21</f>
        <v>0</v>
      </c>
      <c r="E21" s="77">
        <f t="shared" si="0"/>
        <v>0</v>
      </c>
      <c r="F21" s="76">
        <f>分析係数表!C24</f>
        <v>5.4415700267618217E-2</v>
      </c>
      <c r="G21" s="77">
        <f t="shared" si="1"/>
        <v>0</v>
      </c>
      <c r="H21" s="77">
        <v>3.7964528941400786E-4</v>
      </c>
      <c r="I21" s="77">
        <f t="shared" si="2"/>
        <v>3.7964528941400786E-4</v>
      </c>
      <c r="J21" s="76">
        <f>分析係数表!G24</f>
        <v>0.2097560975609756</v>
      </c>
      <c r="K21" s="78">
        <f t="shared" si="3"/>
        <v>7.9632914364889454E-5</v>
      </c>
      <c r="L21" s="79"/>
      <c r="M21" s="80"/>
      <c r="N21" s="81">
        <f>分析係数表!H24</f>
        <v>3.5301039419494021E-4</v>
      </c>
      <c r="O21" s="82">
        <f t="shared" si="4"/>
        <v>2.7930491069412221E-3</v>
      </c>
      <c r="P21" s="76">
        <f>分析係数表!C24</f>
        <v>5.4415700267618217E-2</v>
      </c>
      <c r="Q21" s="82">
        <f t="shared" si="5"/>
        <v>1.5198572303605227E-4</v>
      </c>
      <c r="R21" s="83">
        <v>4.9302075476569899E-4</v>
      </c>
      <c r="S21" s="84">
        <f t="shared" si="6"/>
        <v>8.7266604417970679E-4</v>
      </c>
      <c r="T21" s="85">
        <f>分析係数表!F24</f>
        <v>0.39512195121951221</v>
      </c>
      <c r="U21" s="86">
        <f t="shared" si="7"/>
        <v>3.4480951013929882E-4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投入係数表!O22</f>
        <v>0</v>
      </c>
      <c r="E22" s="77">
        <f t="shared" si="0"/>
        <v>0</v>
      </c>
      <c r="F22" s="76">
        <f>分析係数表!C25</f>
        <v>0.20008027292795505</v>
      </c>
      <c r="G22" s="77">
        <f t="shared" si="1"/>
        <v>0</v>
      </c>
      <c r="H22" s="77">
        <v>3.6523946339652499E-3</v>
      </c>
      <c r="I22" s="77">
        <f t="shared" si="2"/>
        <v>3.6523946339652499E-3</v>
      </c>
      <c r="J22" s="76">
        <f>分析係数表!G25</f>
        <v>0.19693654266958424</v>
      </c>
      <c r="K22" s="78">
        <f t="shared" si="3"/>
        <v>7.1928997167805791E-4</v>
      </c>
      <c r="L22" s="79"/>
      <c r="M22" s="80"/>
      <c r="N22" s="81">
        <f>分析係数表!H25</f>
        <v>5.2111058190681644E-4</v>
      </c>
      <c r="O22" s="82">
        <f t="shared" si="4"/>
        <v>4.1230724911989463E-3</v>
      </c>
      <c r="P22" s="76">
        <f>分析係数表!C25</f>
        <v>0.20008027292795505</v>
      </c>
      <c r="Q22" s="82">
        <f t="shared" si="5"/>
        <v>8.2494546934082868E-4</v>
      </c>
      <c r="R22" s="83">
        <v>3.7419316986826235E-3</v>
      </c>
      <c r="S22" s="84">
        <f t="shared" si="6"/>
        <v>7.3943263326478733E-3</v>
      </c>
      <c r="T22" s="85">
        <f>分析係数表!F25</f>
        <v>0.35081275398562051</v>
      </c>
      <c r="U22" s="86">
        <f t="shared" si="7"/>
        <v>2.5940239846245941E-3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投入係数表!O23</f>
        <v>0</v>
      </c>
      <c r="E23" s="77">
        <f t="shared" si="0"/>
        <v>0</v>
      </c>
      <c r="F23" s="76">
        <f>分析係数表!C26</f>
        <v>0.134685598377282</v>
      </c>
      <c r="G23" s="77">
        <f t="shared" si="1"/>
        <v>0</v>
      </c>
      <c r="H23" s="77">
        <v>1.6355508610114281E-3</v>
      </c>
      <c r="I23" s="77">
        <f t="shared" si="2"/>
        <v>1.6355508610114281E-3</v>
      </c>
      <c r="J23" s="76">
        <f>分析係数表!G26</f>
        <v>0.19653333333333334</v>
      </c>
      <c r="K23" s="78">
        <f t="shared" si="3"/>
        <v>3.2144026255077933E-4</v>
      </c>
      <c r="L23" s="79"/>
      <c r="M23" s="80"/>
      <c r="N23" s="81">
        <f>分析係数表!H26</f>
        <v>1.0932115540862354E-2</v>
      </c>
      <c r="O23" s="82">
        <f t="shared" si="4"/>
        <v>8.6495854089560689E-2</v>
      </c>
      <c r="P23" s="76">
        <f>分析係数表!C26</f>
        <v>0.134685598377282</v>
      </c>
      <c r="Q23" s="82">
        <f t="shared" si="5"/>
        <v>1.1649745865206555E-2</v>
      </c>
      <c r="R23" s="83">
        <v>1.2361789501223281E-2</v>
      </c>
      <c r="S23" s="84">
        <f t="shared" si="6"/>
        <v>1.399734036223471E-2</v>
      </c>
      <c r="T23" s="85">
        <f>分析係数表!F26</f>
        <v>0.3352</v>
      </c>
      <c r="U23" s="86">
        <f t="shared" si="7"/>
        <v>4.6919084894210747E-3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投入係数表!O24</f>
        <v>0</v>
      </c>
      <c r="E24" s="77">
        <f t="shared" si="0"/>
        <v>0</v>
      </c>
      <c r="F24" s="76">
        <f>分析係数表!C27</f>
        <v>0.20855231724796941</v>
      </c>
      <c r="G24" s="77">
        <f t="shared" si="1"/>
        <v>0</v>
      </c>
      <c r="H24" s="77">
        <v>6.1105940603054323E-4</v>
      </c>
      <c r="I24" s="77">
        <f t="shared" si="2"/>
        <v>6.1105940603054323E-4</v>
      </c>
      <c r="J24" s="76">
        <f>分析係数表!G27</f>
        <v>0.17064698219713417</v>
      </c>
      <c r="K24" s="78">
        <f t="shared" si="3"/>
        <v>1.0427544358228549E-4</v>
      </c>
      <c r="L24" s="79"/>
      <c r="M24" s="80"/>
      <c r="N24" s="81">
        <f>分析係数表!H27</f>
        <v>1.1100215728574231E-2</v>
      </c>
      <c r="O24" s="82">
        <f t="shared" si="4"/>
        <v>8.7825877473818426E-2</v>
      </c>
      <c r="P24" s="76">
        <f>分析係数表!C27</f>
        <v>0.20855231724796941</v>
      </c>
      <c r="Q24" s="82">
        <f t="shared" si="5"/>
        <v>1.831629026150107E-2</v>
      </c>
      <c r="R24" s="83">
        <v>1.8620741027026322E-2</v>
      </c>
      <c r="S24" s="84">
        <f t="shared" si="6"/>
        <v>1.9231800433056865E-2</v>
      </c>
      <c r="T24" s="85">
        <f>分析係数表!F27</f>
        <v>0.32175423360833694</v>
      </c>
      <c r="U24" s="86">
        <f t="shared" si="7"/>
        <v>6.1879132092466944E-3</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投入係数表!O25</f>
        <v>0</v>
      </c>
      <c r="E25" s="77">
        <f t="shared" si="0"/>
        <v>0</v>
      </c>
      <c r="F25" s="76">
        <f>分析係数表!C28</f>
        <v>0.10397098484143963</v>
      </c>
      <c r="G25" s="77">
        <f t="shared" si="1"/>
        <v>0</v>
      </c>
      <c r="H25" s="77">
        <v>7.7724253737933204E-3</v>
      </c>
      <c r="I25" s="77">
        <f t="shared" si="2"/>
        <v>7.7724253737933204E-3</v>
      </c>
      <c r="J25" s="76">
        <f>分析係数表!G28</f>
        <v>0.12478854912166558</v>
      </c>
      <c r="K25" s="78">
        <f t="shared" si="3"/>
        <v>9.6990968555208767E-4</v>
      </c>
      <c r="L25" s="79"/>
      <c r="M25" s="80"/>
      <c r="N25" s="81">
        <f>分析係数表!H28</f>
        <v>2.0592272994704845E-2</v>
      </c>
      <c r="O25" s="82">
        <f t="shared" si="4"/>
        <v>0.16292786457157127</v>
      </c>
      <c r="P25" s="76">
        <f>分析係数表!C28</f>
        <v>0.10397098484143963</v>
      </c>
      <c r="Q25" s="82">
        <f t="shared" si="5"/>
        <v>1.6939770537618967E-2</v>
      </c>
      <c r="R25" s="83">
        <v>1.9534425885201004E-2</v>
      </c>
      <c r="S25" s="84">
        <f t="shared" si="6"/>
        <v>2.7306851258994326E-2</v>
      </c>
      <c r="T25" s="85">
        <f>分析係数表!F28</f>
        <v>0.21353285621340273</v>
      </c>
      <c r="U25" s="86">
        <f t="shared" si="7"/>
        <v>5.8309099435276106E-3</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投入係数表!O26</f>
        <v>3.3204633204633204E-2</v>
      </c>
      <c r="E26" s="77">
        <f t="shared" si="0"/>
        <v>3.3204633204633205</v>
      </c>
      <c r="F26" s="76">
        <f>分析係数表!C29</f>
        <v>0.1743148003132341</v>
      </c>
      <c r="G26" s="77">
        <f t="shared" si="1"/>
        <v>0.57880590065398196</v>
      </c>
      <c r="H26" s="77">
        <v>0.62701658309739394</v>
      </c>
      <c r="I26" s="77">
        <f t="shared" si="2"/>
        <v>0.62701658309739394</v>
      </c>
      <c r="J26" s="76">
        <f>分析係数表!G29</f>
        <v>0.23934053439454236</v>
      </c>
      <c r="K26" s="78">
        <f t="shared" si="3"/>
        <v>0.15007048407277024</v>
      </c>
      <c r="L26" s="79"/>
      <c r="M26" s="80"/>
      <c r="N26" s="81">
        <f>分析係数表!H29</f>
        <v>9.9683411313142636E-3</v>
      </c>
      <c r="O26" s="82">
        <f t="shared" si="4"/>
        <v>7.8870386686483079E-2</v>
      </c>
      <c r="P26" s="76">
        <f>分析係数表!C29</f>
        <v>0.1743148003132341</v>
      </c>
      <c r="Q26" s="82">
        <f t="shared" si="5"/>
        <v>1.3748275705881855E-2</v>
      </c>
      <c r="R26" s="83">
        <v>1.9659565463825798E-2</v>
      </c>
      <c r="S26" s="84">
        <f t="shared" si="6"/>
        <v>0.64667614856121969</v>
      </c>
      <c r="T26" s="85">
        <f>分析係数表!F29</f>
        <v>0.40112076666937385</v>
      </c>
      <c r="U26" s="86">
        <f t="shared" si="7"/>
        <v>0.25939523249767432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投入係数表!O27</f>
        <v>3.0888030888030888E-3</v>
      </c>
      <c r="E27" s="77">
        <f t="shared" si="0"/>
        <v>0.30888030888030887</v>
      </c>
      <c r="F27" s="76">
        <f>分析係数表!C30</f>
        <v>1</v>
      </c>
      <c r="G27" s="77">
        <f t="shared" si="1"/>
        <v>0.30888030888030887</v>
      </c>
      <c r="H27" s="77">
        <v>0.37303476415268361</v>
      </c>
      <c r="I27" s="77">
        <f t="shared" si="2"/>
        <v>0.37303476415268361</v>
      </c>
      <c r="J27" s="76">
        <f>分析係数表!G30</f>
        <v>0.34450555746533745</v>
      </c>
      <c r="K27" s="78">
        <f t="shared" si="3"/>
        <v>0.12851254937837095</v>
      </c>
      <c r="L27" s="79"/>
      <c r="M27" s="80"/>
      <c r="N27" s="81">
        <f>分析係数表!H30</f>
        <v>0</v>
      </c>
      <c r="O27" s="82">
        <f t="shared" si="4"/>
        <v>0</v>
      </c>
      <c r="P27" s="76">
        <f>分析係数表!C30</f>
        <v>1</v>
      </c>
      <c r="Q27" s="82">
        <f t="shared" si="5"/>
        <v>0</v>
      </c>
      <c r="R27" s="83">
        <v>2.3076836020750412E-2</v>
      </c>
      <c r="S27" s="84">
        <f t="shared" si="6"/>
        <v>0.396111600173434</v>
      </c>
      <c r="T27" s="85">
        <f>分析係数表!F30</f>
        <v>0.44067262518620376</v>
      </c>
      <c r="U27" s="86">
        <f t="shared" si="7"/>
        <v>0.17455553871513507</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投入係数表!O28</f>
        <v>3.6293436293436294E-2</v>
      </c>
      <c r="E28" s="77">
        <f t="shared" si="0"/>
        <v>3.6293436293436296</v>
      </c>
      <c r="F28" s="76">
        <f>分析係数表!C31</f>
        <v>0.25008451656524677</v>
      </c>
      <c r="G28" s="77">
        <f t="shared" si="1"/>
        <v>0.90764264699355979</v>
      </c>
      <c r="H28" s="77">
        <v>0.98136764528510667</v>
      </c>
      <c r="I28" s="77">
        <f t="shared" si="2"/>
        <v>0.98136764528510667</v>
      </c>
      <c r="J28" s="76">
        <f>分析係数表!G31</f>
        <v>7.0035460992907805E-2</v>
      </c>
      <c r="K28" s="78">
        <f t="shared" si="3"/>
        <v>6.8730535441066873E-2</v>
      </c>
      <c r="L28" s="79"/>
      <c r="M28" s="80"/>
      <c r="N28" s="81">
        <f>分析係数表!H31</f>
        <v>2.3007312358165468E-2</v>
      </c>
      <c r="O28" s="82">
        <f t="shared" si="4"/>
        <v>0.18203586719207393</v>
      </c>
      <c r="P28" s="76">
        <f>分析係数表!C31</f>
        <v>0.25008451656524677</v>
      </c>
      <c r="Q28" s="82">
        <f t="shared" si="5"/>
        <v>4.5524351844265273E-2</v>
      </c>
      <c r="R28" s="83">
        <v>6.1464267388505897E-2</v>
      </c>
      <c r="S28" s="84">
        <f t="shared" si="6"/>
        <v>1.0428319126736125</v>
      </c>
      <c r="T28" s="85">
        <f>分析係数表!F31</f>
        <v>0.24143026004728133</v>
      </c>
      <c r="U28" s="86">
        <f t="shared" si="7"/>
        <v>0.25177117986239406</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投入係数表!O29</f>
        <v>7.722007722007722E-4</v>
      </c>
      <c r="E29" s="77">
        <f t="shared" si="0"/>
        <v>7.7220077220077218E-2</v>
      </c>
      <c r="F29" s="76">
        <f>分析係数表!C32</f>
        <v>0.62913385826771662</v>
      </c>
      <c r="G29" s="77">
        <f t="shared" si="1"/>
        <v>4.8581765117198195E-2</v>
      </c>
      <c r="H29" s="77">
        <v>6.3516289922333741E-2</v>
      </c>
      <c r="I29" s="77">
        <f t="shared" si="2"/>
        <v>6.3516289922333741E-2</v>
      </c>
      <c r="J29" s="76">
        <f>分析係数表!G32</f>
        <v>0.14045991298943444</v>
      </c>
      <c r="K29" s="78">
        <f t="shared" si="3"/>
        <v>8.9214925559026898E-3</v>
      </c>
      <c r="L29" s="79"/>
      <c r="M29" s="80"/>
      <c r="N29" s="81">
        <f>分析係数表!H32</f>
        <v>6.5503039811727788E-3</v>
      </c>
      <c r="O29" s="82">
        <f t="shared" si="4"/>
        <v>5.1826577873242671E-2</v>
      </c>
      <c r="P29" s="76">
        <f>分析係数表!C32</f>
        <v>0.62913385826771662</v>
      </c>
      <c r="Q29" s="82">
        <f t="shared" si="5"/>
        <v>3.260585489820543E-2</v>
      </c>
      <c r="R29" s="83">
        <v>4.2654061662413964E-2</v>
      </c>
      <c r="S29" s="84">
        <f t="shared" si="6"/>
        <v>0.1061703515847477</v>
      </c>
      <c r="T29" s="85">
        <f>分析係数表!F32</f>
        <v>0.48353014294592916</v>
      </c>
      <c r="U29" s="86">
        <f t="shared" si="7"/>
        <v>5.1336565278392615E-2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投入係数表!O30</f>
        <v>0</v>
      </c>
      <c r="E30" s="77">
        <f t="shared" si="0"/>
        <v>0</v>
      </c>
      <c r="F30" s="76">
        <f>分析係数表!C33</f>
        <v>0.63745757482258569</v>
      </c>
      <c r="G30" s="77">
        <f t="shared" si="1"/>
        <v>0</v>
      </c>
      <c r="H30" s="77">
        <v>1.6690322825242219E-2</v>
      </c>
      <c r="I30" s="77">
        <f t="shared" si="2"/>
        <v>1.6690322825242219E-2</v>
      </c>
      <c r="J30" s="76">
        <f>分析係数表!G33</f>
        <v>0.50772946859903378</v>
      </c>
      <c r="K30" s="78">
        <f t="shared" si="3"/>
        <v>8.4741687388065565E-3</v>
      </c>
      <c r="L30" s="79"/>
      <c r="M30" s="80"/>
      <c r="N30" s="81">
        <f>分析係数表!H33</f>
        <v>9.749810887288824E-4</v>
      </c>
      <c r="O30" s="82">
        <f t="shared" si="4"/>
        <v>7.7141356286948033E-3</v>
      </c>
      <c r="P30" s="76">
        <f>分析係数表!C33</f>
        <v>0.63745757482258569</v>
      </c>
      <c r="Q30" s="82">
        <f t="shared" si="5"/>
        <v>4.9174341897202916E-3</v>
      </c>
      <c r="R30" s="83">
        <v>1.9628802714838477E-2</v>
      </c>
      <c r="S30" s="84">
        <f t="shared" si="6"/>
        <v>3.6319125540080696E-2</v>
      </c>
      <c r="T30" s="85">
        <f>分析係数表!F33</f>
        <v>0.6463768115942029</v>
      </c>
      <c r="U30" s="86">
        <f t="shared" si="7"/>
        <v>2.3475840566486942E-2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投入係数表!O31</f>
        <v>4.0154440154440155E-2</v>
      </c>
      <c r="E31" s="77">
        <f t="shared" si="0"/>
        <v>4.0154440154440154</v>
      </c>
      <c r="F31" s="76">
        <f>分析係数表!C34</f>
        <v>0.37050679800509079</v>
      </c>
      <c r="G31" s="77">
        <f t="shared" si="1"/>
        <v>1.4877493047308665</v>
      </c>
      <c r="H31" s="77">
        <v>1.6179818069578169</v>
      </c>
      <c r="I31" s="77">
        <f t="shared" si="2"/>
        <v>1.6179818069578169</v>
      </c>
      <c r="J31" s="76">
        <f>分析係数表!G34</f>
        <v>0.42483593457785029</v>
      </c>
      <c r="K31" s="78">
        <f t="shared" si="3"/>
        <v>0.6873768130888831</v>
      </c>
      <c r="L31" s="79"/>
      <c r="M31" s="80"/>
      <c r="N31" s="81">
        <f>分析係数表!H34</f>
        <v>0.16269856834673466</v>
      </c>
      <c r="O31" s="82">
        <f t="shared" si="4"/>
        <v>1.2872852995102431</v>
      </c>
      <c r="P31" s="76">
        <f>分析係数表!C34</f>
        <v>0.37050679800509079</v>
      </c>
      <c r="Q31" s="82">
        <f t="shared" si="5"/>
        <v>0.47694795444056443</v>
      </c>
      <c r="R31" s="83">
        <v>0.51801221261509045</v>
      </c>
      <c r="S31" s="84">
        <f t="shared" si="6"/>
        <v>2.1359940195729075</v>
      </c>
      <c r="T31" s="85">
        <f>分析係数表!F34</f>
        <v>0.70009180863001119</v>
      </c>
      <c r="U31" s="86">
        <f t="shared" si="7"/>
        <v>1.4953919163856844</v>
      </c>
      <c r="V31" s="87">
        <f>分析係数表!D34</f>
        <v>0.29654187493624401</v>
      </c>
      <c r="W31" s="167">
        <f t="shared" si="8"/>
        <v>1</v>
      </c>
      <c r="X31" s="76">
        <f>分析係数表!E34</f>
        <v>0.20143493488387909</v>
      </c>
      <c r="Y31" s="166">
        <f t="shared" si="9"/>
        <v>0</v>
      </c>
    </row>
    <row r="32" spans="1:25" x14ac:dyDescent="0.2">
      <c r="A32" s="6" t="s">
        <v>20</v>
      </c>
      <c r="B32" s="5" t="s">
        <v>37</v>
      </c>
      <c r="C32" s="90"/>
      <c r="D32" s="76">
        <f>投入係数表!O32</f>
        <v>7.7220077220077222E-3</v>
      </c>
      <c r="E32" s="77">
        <f t="shared" si="0"/>
        <v>0.77220077220077221</v>
      </c>
      <c r="F32" s="76">
        <f>分析係数表!C35</f>
        <v>0.91764041772509175</v>
      </c>
      <c r="G32" s="77">
        <f t="shared" si="1"/>
        <v>0.70860263916995503</v>
      </c>
      <c r="H32" s="77">
        <v>0.87178096844914654</v>
      </c>
      <c r="I32" s="77">
        <f t="shared" si="2"/>
        <v>0.87178096844914654</v>
      </c>
      <c r="J32" s="76">
        <f>分析係数表!G35</f>
        <v>0.31368591037545418</v>
      </c>
      <c r="K32" s="78">
        <f t="shared" si="3"/>
        <v>0.27346540673596564</v>
      </c>
      <c r="L32" s="79"/>
      <c r="M32" s="80"/>
      <c r="N32" s="81">
        <f>分析係数表!H35</f>
        <v>6.1244501723026923E-2</v>
      </c>
      <c r="O32" s="82">
        <f t="shared" si="4"/>
        <v>0.48457185299789768</v>
      </c>
      <c r="P32" s="76">
        <f>分析係数表!C35</f>
        <v>0.91764041772509175</v>
      </c>
      <c r="Q32" s="82">
        <f t="shared" si="5"/>
        <v>0.44466271760281256</v>
      </c>
      <c r="R32" s="83">
        <v>0.58122640442683293</v>
      </c>
      <c r="S32" s="84">
        <f t="shared" si="6"/>
        <v>1.4530073728759794</v>
      </c>
      <c r="T32" s="85">
        <f>分析係数表!F35</f>
        <v>0.64438548935924789</v>
      </c>
      <c r="U32" s="86">
        <f t="shared" si="7"/>
        <v>0.93629686701328307</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投入係数表!O33</f>
        <v>7.722007722007722E-4</v>
      </c>
      <c r="E33" s="77">
        <f t="shared" si="0"/>
        <v>7.7220077220077218E-2</v>
      </c>
      <c r="F33" s="76">
        <f>分析係数表!C36</f>
        <v>0.797599795727296</v>
      </c>
      <c r="G33" s="77">
        <f t="shared" si="1"/>
        <v>6.1590717816779612E-2</v>
      </c>
      <c r="H33" s="77">
        <v>0.13210907502440666</v>
      </c>
      <c r="I33" s="77">
        <f t="shared" si="2"/>
        <v>0.13210907502440666</v>
      </c>
      <c r="J33" s="76">
        <f>分析係数表!G36</f>
        <v>2.1812378081220076E-2</v>
      </c>
      <c r="K33" s="78">
        <f t="shared" si="3"/>
        <v>2.8816130923926264E-3</v>
      </c>
      <c r="L33" s="79"/>
      <c r="M33" s="80"/>
      <c r="N33" s="81">
        <f>分析係数表!H36</f>
        <v>0.17613537668450396</v>
      </c>
      <c r="O33" s="82">
        <f t="shared" si="4"/>
        <v>1.3935985020252439</v>
      </c>
      <c r="P33" s="76">
        <f>分析係数表!C36</f>
        <v>0.797599795727296</v>
      </c>
      <c r="Q33" s="82">
        <f t="shared" si="5"/>
        <v>1.1115338805412003</v>
      </c>
      <c r="R33" s="83">
        <v>1.1590182870692007</v>
      </c>
      <c r="S33" s="84">
        <f t="shared" si="6"/>
        <v>1.2911273620936075</v>
      </c>
      <c r="T33" s="85">
        <f>分析係数表!F36</f>
        <v>0.87948217769107995</v>
      </c>
      <c r="U33" s="86">
        <f t="shared" si="7"/>
        <v>1.1355235040906253</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投入係数表!O34</f>
        <v>2.7027027027027029E-2</v>
      </c>
      <c r="E34" s="77">
        <f t="shared" si="0"/>
        <v>2.7027027027027026</v>
      </c>
      <c r="F34" s="76">
        <f>分析係数表!C37</f>
        <v>0.41107468497080213</v>
      </c>
      <c r="G34" s="77">
        <f t="shared" si="1"/>
        <v>1.111012662083249</v>
      </c>
      <c r="H34" s="77">
        <v>1.2575194826416602</v>
      </c>
      <c r="I34" s="77">
        <f t="shared" si="2"/>
        <v>1.2575194826416602</v>
      </c>
      <c r="J34" s="76">
        <f>分析係数表!G37</f>
        <v>0.35489014883061659</v>
      </c>
      <c r="K34" s="78">
        <f t="shared" si="3"/>
        <v>0.4462812763520988</v>
      </c>
      <c r="L34" s="79"/>
      <c r="M34" s="80"/>
      <c r="N34" s="81">
        <f>分析係数表!H37</f>
        <v>4.9102064830639058E-2</v>
      </c>
      <c r="O34" s="82">
        <f t="shared" si="4"/>
        <v>0.38849983054168136</v>
      </c>
      <c r="P34" s="76">
        <f>分析係数表!C37</f>
        <v>0.41107468497080213</v>
      </c>
      <c r="Q34" s="82">
        <f t="shared" si="5"/>
        <v>0.15970244545113169</v>
      </c>
      <c r="R34" s="83">
        <v>0.19652491188819451</v>
      </c>
      <c r="S34" s="84">
        <f t="shared" si="6"/>
        <v>1.4540443945298547</v>
      </c>
      <c r="T34" s="85">
        <f>分析係数表!F37</f>
        <v>0.67103708953460905</v>
      </c>
      <c r="U34" s="86">
        <f t="shared" si="7"/>
        <v>0.97571771855942646</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投入係数表!O35</f>
        <v>2.3166023166023165E-3</v>
      </c>
      <c r="E35" s="77">
        <f t="shared" si="0"/>
        <v>0.23166023166023164</v>
      </c>
      <c r="F35" s="76">
        <f>分析係数表!C38</f>
        <v>8.5657149205643823E-2</v>
      </c>
      <c r="G35" s="77">
        <f t="shared" si="1"/>
        <v>1.9843355028334474E-2</v>
      </c>
      <c r="H35" s="77">
        <v>3.832335050365001E-2</v>
      </c>
      <c r="I35" s="77">
        <f t="shared" si="2"/>
        <v>3.832335050365001E-2</v>
      </c>
      <c r="J35" s="76">
        <f>分析係数表!G38</f>
        <v>0.23768844221105528</v>
      </c>
      <c r="K35" s="78">
        <f t="shared" si="3"/>
        <v>9.1090174815208324E-3</v>
      </c>
      <c r="L35" s="79"/>
      <c r="M35" s="80"/>
      <c r="N35" s="81">
        <f>分析係数表!H38</f>
        <v>4.3280194996217748E-2</v>
      </c>
      <c r="O35" s="82">
        <f t="shared" si="4"/>
        <v>0.34243668733355553</v>
      </c>
      <c r="P35" s="76">
        <f>分析係数表!C38</f>
        <v>8.5657149205643823E-2</v>
      </c>
      <c r="Q35" s="82">
        <f t="shared" si="5"/>
        <v>2.9332150420416769E-2</v>
      </c>
      <c r="R35" s="83">
        <v>3.8816647436715437E-2</v>
      </c>
      <c r="S35" s="84">
        <f t="shared" si="6"/>
        <v>7.713999794036544E-2</v>
      </c>
      <c r="T35" s="85">
        <f>分析係数表!F38</f>
        <v>0.42412060301507537</v>
      </c>
      <c r="U35" s="86">
        <f t="shared" si="7"/>
        <v>3.2716662443049466E-2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投入係数表!O36</f>
        <v>0</v>
      </c>
      <c r="E36" s="77">
        <f t="shared" si="0"/>
        <v>0</v>
      </c>
      <c r="F36" s="76">
        <f>分析係数表!C39</f>
        <v>1</v>
      </c>
      <c r="G36" s="77">
        <f t="shared" si="1"/>
        <v>0</v>
      </c>
      <c r="H36" s="77">
        <v>1.1082060089750368E-2</v>
      </c>
      <c r="I36" s="77">
        <f t="shared" si="2"/>
        <v>1.1082060089750368E-2</v>
      </c>
      <c r="J36" s="76">
        <f>分析係数表!G39</f>
        <v>0.35357454228421969</v>
      </c>
      <c r="K36" s="78">
        <f t="shared" si="3"/>
        <v>3.9183343237997048E-3</v>
      </c>
      <c r="L36" s="79"/>
      <c r="M36" s="80"/>
      <c r="N36" s="81">
        <f>分析係数表!H39</f>
        <v>3.8775109965539459E-3</v>
      </c>
      <c r="O36" s="82">
        <f t="shared" si="4"/>
        <v>3.0679206063544847E-2</v>
      </c>
      <c r="P36" s="76">
        <f>分析係数表!C39</f>
        <v>1</v>
      </c>
      <c r="Q36" s="82">
        <f t="shared" si="5"/>
        <v>3.0679206063544847E-2</v>
      </c>
      <c r="R36" s="83">
        <v>3.4292505072644794E-2</v>
      </c>
      <c r="S36" s="84">
        <f t="shared" si="6"/>
        <v>4.5374565162395158E-2</v>
      </c>
      <c r="T36" s="85">
        <f>分析係数表!F39</f>
        <v>0.70431560592850917</v>
      </c>
      <c r="U36" s="86">
        <f t="shared" si="7"/>
        <v>3.1958014356094966E-2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投入係数表!O37</f>
        <v>0</v>
      </c>
      <c r="E37" s="77">
        <f t="shared" si="0"/>
        <v>0</v>
      </c>
      <c r="F37" s="76">
        <f>分析係数表!C40</f>
        <v>0.65826444414328944</v>
      </c>
      <c r="G37" s="77">
        <f t="shared" si="1"/>
        <v>0</v>
      </c>
      <c r="H37" s="77">
        <v>3.8283791350866661E-3</v>
      </c>
      <c r="I37" s="77">
        <f t="shared" si="2"/>
        <v>3.8283791350866661E-3</v>
      </c>
      <c r="J37" s="76">
        <f>分析係数表!G40</f>
        <v>0.50866941886313111</v>
      </c>
      <c r="K37" s="78">
        <f t="shared" si="3"/>
        <v>1.947379389832271E-3</v>
      </c>
      <c r="L37" s="79"/>
      <c r="M37" s="80"/>
      <c r="N37" s="81">
        <f>分析係数表!H40</f>
        <v>2.9977866808617935E-2</v>
      </c>
      <c r="O37" s="82">
        <f t="shared" si="4"/>
        <v>0.23718750352596088</v>
      </c>
      <c r="P37" s="76">
        <f>分析係数表!C40</f>
        <v>0.65826444414328944</v>
      </c>
      <c r="Q37" s="82">
        <f t="shared" si="5"/>
        <v>0.15613210016625115</v>
      </c>
      <c r="R37" s="83">
        <v>0.15697421459216121</v>
      </c>
      <c r="S37" s="84">
        <f t="shared" si="6"/>
        <v>0.16080259372724787</v>
      </c>
      <c r="T37" s="85">
        <f>分析係数表!F40</f>
        <v>0.70612892981899011</v>
      </c>
      <c r="U37" s="86">
        <f t="shared" si="7"/>
        <v>0.11354736342073939</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投入係数表!O38</f>
        <v>0</v>
      </c>
      <c r="E38" s="77">
        <f t="shared" si="0"/>
        <v>0</v>
      </c>
      <c r="F38" s="76">
        <f>分析係数表!C41</f>
        <v>0.70759650636187188</v>
      </c>
      <c r="G38" s="77">
        <f t="shared" si="1"/>
        <v>0</v>
      </c>
      <c r="H38" s="77">
        <v>3.9367762430420506E-4</v>
      </c>
      <c r="I38" s="77">
        <f t="shared" si="2"/>
        <v>3.9367762430420506E-4</v>
      </c>
      <c r="J38" s="76">
        <f>分析係数表!G41</f>
        <v>0.45936542752335213</v>
      </c>
      <c r="K38" s="78">
        <f t="shared" si="3"/>
        <v>1.8084189019487875E-4</v>
      </c>
      <c r="L38" s="79"/>
      <c r="M38" s="80"/>
      <c r="N38" s="81">
        <f>分析係数表!H41</f>
        <v>5.1332193987616619E-2</v>
      </c>
      <c r="O38" s="82">
        <f t="shared" si="4"/>
        <v>0.40614480743950049</v>
      </c>
      <c r="P38" s="76">
        <f>分析係数表!C41</f>
        <v>0.70759650636187188</v>
      </c>
      <c r="Q38" s="82">
        <f t="shared" si="5"/>
        <v>0.28738664682120574</v>
      </c>
      <c r="R38" s="83">
        <v>0.29172649549260621</v>
      </c>
      <c r="S38" s="84">
        <f t="shared" si="6"/>
        <v>0.29212017311691041</v>
      </c>
      <c r="T38" s="85">
        <f>分析係数表!F41</f>
        <v>0.56264417804333855</v>
      </c>
      <c r="U38" s="86">
        <f t="shared" si="7"/>
        <v>0.16435971469324182</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投入係数表!O39</f>
        <v>0</v>
      </c>
      <c r="E39" s="77">
        <f>$C$17*D39</f>
        <v>0</v>
      </c>
      <c r="F39" s="76">
        <f>分析係数表!C42</f>
        <v>0.74805928016937195</v>
      </c>
      <c r="G39" s="77">
        <f>E39*F39</f>
        <v>0</v>
      </c>
      <c r="H39" s="77">
        <v>8.1356671180516961E-3</v>
      </c>
      <c r="I39" s="77">
        <f>C39+H39</f>
        <v>8.1356671180516961E-3</v>
      </c>
      <c r="J39" s="76">
        <f>分析係数表!G42</f>
        <v>0.48689138576779029</v>
      </c>
      <c r="K39" s="78">
        <f>I39*J39</f>
        <v>3.9611862372536354E-3</v>
      </c>
      <c r="L39" s="79"/>
      <c r="M39" s="80"/>
      <c r="N39" s="81">
        <f>分析係数表!H42</f>
        <v>1.3363964923094164E-2</v>
      </c>
      <c r="O39" s="82">
        <f t="shared" si="4"/>
        <v>0.10573685904848912</v>
      </c>
      <c r="P39" s="76">
        <f>分析係数表!C42</f>
        <v>0.74805928016937195</v>
      </c>
      <c r="Q39" s="82">
        <f>O39*P39</f>
        <v>7.9097438667183106E-2</v>
      </c>
      <c r="R39" s="83">
        <v>8.2901477885512706E-2</v>
      </c>
      <c r="S39" s="84">
        <f>I39+R39</f>
        <v>9.1037145003564399E-2</v>
      </c>
      <c r="T39" s="85">
        <f>分析係数表!F42</f>
        <v>0.55945692883895126</v>
      </c>
      <c r="U39" s="86">
        <f>S39*T39</f>
        <v>5.0931361553960414E-2</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投入係数表!O40</f>
        <v>1.3127413127413128E-2</v>
      </c>
      <c r="E40" s="77">
        <f>$C$17*D40</f>
        <v>1.3127413127413128</v>
      </c>
      <c r="F40" s="76">
        <f>分析係数表!C43</f>
        <v>0.45392782766037354</v>
      </c>
      <c r="G40" s="77">
        <f>E40*F40</f>
        <v>0.59588981237269112</v>
      </c>
      <c r="H40" s="77">
        <v>0.86879088517187697</v>
      </c>
      <c r="I40" s="77">
        <f>C40+H40</f>
        <v>0.86879088517187697</v>
      </c>
      <c r="J40" s="76">
        <f>分析係数表!G43</f>
        <v>0.33057238224749658</v>
      </c>
      <c r="K40" s="78">
        <f>I40*J40</f>
        <v>0.28719827258617864</v>
      </c>
      <c r="L40" s="79"/>
      <c r="M40" s="80"/>
      <c r="N40" s="81">
        <f>分析係数表!H43</f>
        <v>3.6399293979211607E-2</v>
      </c>
      <c r="O40" s="82">
        <f t="shared" si="4"/>
        <v>0.28799439680460598</v>
      </c>
      <c r="P40" s="76">
        <f>分析係数表!C43</f>
        <v>0.45392782766037354</v>
      </c>
      <c r="Q40" s="82">
        <f>O40*P40</f>
        <v>0.13072867091987442</v>
      </c>
      <c r="R40" s="83">
        <v>0.24114169378946709</v>
      </c>
      <c r="S40" s="84">
        <f>I40+R40</f>
        <v>1.1099325789613441</v>
      </c>
      <c r="T40" s="85">
        <f>分析係数表!F43</f>
        <v>0.59568549882556554</v>
      </c>
      <c r="U40" s="86">
        <f>S40*T40</f>
        <v>0.66117074196133463</v>
      </c>
      <c r="V40" s="87">
        <f>分析係数表!D43</f>
        <v>0.1984794164915317</v>
      </c>
      <c r="W40" s="167">
        <f>ROUND(S40*V40,0)</f>
        <v>0</v>
      </c>
      <c r="X40" s="76">
        <f>分析係数表!E43</f>
        <v>0.16343182099146988</v>
      </c>
      <c r="Y40" s="166">
        <f>ROUND(S40*X40,0)</f>
        <v>0</v>
      </c>
    </row>
    <row r="41" spans="1:25" x14ac:dyDescent="0.2">
      <c r="A41" s="6" t="s">
        <v>341</v>
      </c>
      <c r="B41" s="5" t="s">
        <v>42</v>
      </c>
      <c r="C41" s="90"/>
      <c r="D41" s="76">
        <f>投入係数表!O41</f>
        <v>0</v>
      </c>
      <c r="E41" s="77">
        <f>$C$17*D41</f>
        <v>0</v>
      </c>
      <c r="F41" s="76">
        <f>分析係数表!C44</f>
        <v>0.56717687074829937</v>
      </c>
      <c r="G41" s="77">
        <f>E41*F41</f>
        <v>0</v>
      </c>
      <c r="H41" s="77">
        <v>3.4079941033916816E-3</v>
      </c>
      <c r="I41" s="77">
        <f>C41+H41</f>
        <v>3.4079941033916816E-3</v>
      </c>
      <c r="J41" s="76">
        <f>分析係数表!G44</f>
        <v>0.26470888557600014</v>
      </c>
      <c r="K41" s="78">
        <f>I41*J41</f>
        <v>9.0212632115839182E-4</v>
      </c>
      <c r="L41" s="79"/>
      <c r="M41" s="80"/>
      <c r="N41" s="81">
        <f>分析係数表!H44</f>
        <v>0.11401115064578489</v>
      </c>
      <c r="O41" s="82">
        <f t="shared" si="4"/>
        <v>0.90206619331639748</v>
      </c>
      <c r="P41" s="76">
        <f>分析係数表!C44</f>
        <v>0.56717687074829937</v>
      </c>
      <c r="Q41" s="82">
        <f>O41*P41</f>
        <v>0.51163108073302477</v>
      </c>
      <c r="R41" s="83">
        <v>0.52141314814065542</v>
      </c>
      <c r="S41" s="84">
        <f>I41+R41</f>
        <v>0.52482114224404708</v>
      </c>
      <c r="T41" s="85">
        <f>分析係数表!F44</f>
        <v>0.48034390507893071</v>
      </c>
      <c r="U41" s="86">
        <f>S41*T41</f>
        <v>0.25209463693349055</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投入係数表!O42</f>
        <v>0</v>
      </c>
      <c r="E42" s="77">
        <f>$C$17*D42</f>
        <v>0</v>
      </c>
      <c r="F42" s="76">
        <f>分析係数表!C45</f>
        <v>1</v>
      </c>
      <c r="G42" s="77">
        <f>E42*F42</f>
        <v>0</v>
      </c>
      <c r="H42" s="77">
        <v>1.0068304801101585E-2</v>
      </c>
      <c r="I42" s="77">
        <f>C42+H42</f>
        <v>1.0068304801101585E-2</v>
      </c>
      <c r="J42" s="76">
        <f>分析係数表!G45</f>
        <v>0</v>
      </c>
      <c r="K42" s="78">
        <f>I42*J42</f>
        <v>0</v>
      </c>
      <c r="L42" s="79"/>
      <c r="M42" s="80"/>
      <c r="N42" s="81">
        <f>分析係数表!H45</f>
        <v>0</v>
      </c>
      <c r="O42" s="82">
        <f t="shared" si="4"/>
        <v>0</v>
      </c>
      <c r="P42" s="76">
        <f>分析係数表!C45</f>
        <v>1</v>
      </c>
      <c r="Q42" s="82">
        <f>O42*P42</f>
        <v>0</v>
      </c>
      <c r="R42" s="83">
        <v>6.1411479506549398E-3</v>
      </c>
      <c r="S42" s="84">
        <f>I42+R42</f>
        <v>1.6209452751756524E-2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5.4054054054054057E-3</v>
      </c>
      <c r="E43" s="77">
        <f>$C$17*D43</f>
        <v>0.54054054054054057</v>
      </c>
      <c r="F43" s="76">
        <f>分析係数表!C46</f>
        <v>9.5571095571095555E-2</v>
      </c>
      <c r="G43" s="77">
        <f>E43*F43</f>
        <v>5.1660051660051651E-2</v>
      </c>
      <c r="H43" s="77">
        <v>5.8849560476605396E-2</v>
      </c>
      <c r="I43" s="77">
        <f>C43+H43</f>
        <v>5.8849560476605396E-2</v>
      </c>
      <c r="J43" s="76">
        <f>分析係数表!G46</f>
        <v>9.74025974025974E-3</v>
      </c>
      <c r="K43" s="78">
        <f>I43*J43</f>
        <v>5.7321000464226031E-4</v>
      </c>
      <c r="L43" s="79"/>
      <c r="M43" s="80"/>
      <c r="N43" s="81">
        <f>分析係数表!H46</f>
        <v>2.2385341663631524E-2</v>
      </c>
      <c r="O43" s="82">
        <f t="shared" si="4"/>
        <v>0.17711478067032033</v>
      </c>
      <c r="P43" s="76">
        <f>分析係数表!C46</f>
        <v>9.5571095571095555E-2</v>
      </c>
      <c r="Q43" s="82">
        <f>O43*P43</f>
        <v>1.6927053630496812E-2</v>
      </c>
      <c r="R43" s="83">
        <v>1.9187863703496275E-2</v>
      </c>
      <c r="S43" s="84">
        <f>I43+R43</f>
        <v>7.8037424180101678E-2</v>
      </c>
      <c r="T43" s="85">
        <f>分析係数表!F46</f>
        <v>0.31493506493506496</v>
      </c>
      <c r="U43" s="86">
        <f>S43*T43</f>
        <v>2.4576721251525529E-2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投入係数表!O44</f>
        <v>0.76988416988416986</v>
      </c>
      <c r="E44" s="91">
        <f>SUM(E5:E43)</f>
        <v>76.988416988417001</v>
      </c>
      <c r="F44" s="92">
        <f>分析係数表!C47</f>
        <v>0.47742146938417629</v>
      </c>
      <c r="G44" s="91">
        <f>SUM(G5:G43)</f>
        <v>9.9941777071087667</v>
      </c>
      <c r="H44" s="91">
        <f>SUM(H5:H43)</f>
        <v>11.329450550214878</v>
      </c>
      <c r="I44" s="91">
        <f>SUM(I5:I43)</f>
        <v>111.32945055021483</v>
      </c>
      <c r="J44" s="92">
        <f>分析係数表!G47</f>
        <v>0.27235298925258467</v>
      </c>
      <c r="K44" s="93">
        <f>SUM(K5:K43)</f>
        <v>12.612254158956153</v>
      </c>
      <c r="L44" s="94">
        <f>最終需要_まとめ!$L$33</f>
        <v>0.62733333333333341</v>
      </c>
      <c r="M44" s="91">
        <f>K44*L44</f>
        <v>7.912087442385161</v>
      </c>
      <c r="N44" s="95">
        <f>分析係数表!H47</f>
        <v>1</v>
      </c>
      <c r="O44" s="96">
        <f>SUM(O5:O43)</f>
        <v>7.912087442385161</v>
      </c>
      <c r="P44" s="92">
        <f>分析係数表!C47</f>
        <v>0.47742146938417629</v>
      </c>
      <c r="Q44" s="96">
        <f>SUM(Q5:Q43)</f>
        <v>3.7305590165247113</v>
      </c>
      <c r="R44" s="91">
        <f>SUM(R5:R43)</f>
        <v>4.2817217124965143</v>
      </c>
      <c r="S44" s="97">
        <f>SUM(S5:S43)</f>
        <v>115.61117226271141</v>
      </c>
      <c r="T44" s="98">
        <f>分析係数表!F47</f>
        <v>0.52570900249274655</v>
      </c>
      <c r="U44" s="99">
        <f>SUM(U5:U43)</f>
        <v>30.182690707561555</v>
      </c>
      <c r="V44" s="100">
        <f>分析係数表!D47</f>
        <v>0.1239937068366638</v>
      </c>
      <c r="W44" s="164">
        <f>SUM(W5:W43)</f>
        <v>29</v>
      </c>
      <c r="X44" s="92">
        <f>分析係数表!E47</f>
        <v>9.5199419721302761E-2</v>
      </c>
      <c r="Y44" s="165">
        <f>SUM(Y5:Y43)</f>
        <v>31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300</v>
      </c>
      <c r="S2" s="3" t="s">
        <v>153</v>
      </c>
      <c r="U2" s="64" t="s">
        <v>210</v>
      </c>
      <c r="W2" s="3" t="s">
        <v>130</v>
      </c>
      <c r="Y2" s="3" t="s">
        <v>154</v>
      </c>
    </row>
    <row r="3" spans="1:25" ht="44" x14ac:dyDescent="0.2">
      <c r="B3" s="65"/>
      <c r="C3" s="66" t="s">
        <v>228</v>
      </c>
      <c r="D3" s="66" t="s">
        <v>239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0.95102319236016375</v>
      </c>
      <c r="G5" s="77">
        <f t="shared" ref="G5:G38" si="1">E5*F5</f>
        <v>0</v>
      </c>
      <c r="H5" s="77">
        <f t="array" ref="H5:H43">MMULT(逆行列係数!C5:AO43,'14'!G5:G43)</f>
        <v>2.1685345739481257E-3</v>
      </c>
      <c r="I5" s="77">
        <f t="shared" ref="I5:I38" si="2">C5+H5</f>
        <v>2.1685345739481257E-3</v>
      </c>
      <c r="J5" s="76">
        <f>分析係数表!G8</f>
        <v>0.119707121641224</v>
      </c>
      <c r="K5" s="78">
        <f t="shared" ref="K5:K38" si="3">I5*J5</f>
        <v>2.5958903202680814E-4</v>
      </c>
      <c r="L5" s="79" t="s">
        <v>184</v>
      </c>
      <c r="M5" s="80" t="s">
        <v>184</v>
      </c>
      <c r="N5" s="81">
        <f>分析係数表!H8</f>
        <v>1.1795029837783319E-2</v>
      </c>
      <c r="O5" s="82">
        <f t="shared" ref="O5:O43" si="4">$M$44*N5</f>
        <v>0.23187127732014104</v>
      </c>
      <c r="P5" s="76">
        <f>分析係数表!C8</f>
        <v>0.95102319236016375</v>
      </c>
      <c r="Q5" s="82">
        <f t="shared" ref="Q5:Q38" si="5">O5*P5</f>
        <v>0.22051496237362936</v>
      </c>
      <c r="R5" s="83">
        <f t="array" ref="R5:R43">MMULT(逆行列係数!C5:AO43,'14'!Q5:Q43)</f>
        <v>0.30841065509315868</v>
      </c>
      <c r="S5" s="84">
        <f t="shared" ref="S5:S38" si="6">I5+R5</f>
        <v>0.31057918966710679</v>
      </c>
      <c r="T5" s="85">
        <f>分析係数表!F8</f>
        <v>0.45161290322580644</v>
      </c>
      <c r="U5" s="86">
        <f t="shared" ref="U5:U38" si="7">S5*T5</f>
        <v>0.14026156952708049</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投入係数表!P6</f>
        <v>0</v>
      </c>
      <c r="E6" s="77">
        <f t="shared" si="0"/>
        <v>0</v>
      </c>
      <c r="F6" s="76">
        <f>分析係数表!C9</f>
        <v>1</v>
      </c>
      <c r="G6" s="77">
        <f t="shared" si="1"/>
        <v>0</v>
      </c>
      <c r="H6" s="77">
        <v>4.7164067605150808E-3</v>
      </c>
      <c r="I6" s="77">
        <f t="shared" si="2"/>
        <v>4.7164067605150808E-3</v>
      </c>
      <c r="J6" s="76">
        <f>分析係数表!G9</f>
        <v>0.24911032028469751</v>
      </c>
      <c r="K6" s="78">
        <f t="shared" si="3"/>
        <v>1.1749055987048244E-3</v>
      </c>
      <c r="L6" s="79"/>
      <c r="M6" s="80"/>
      <c r="N6" s="81">
        <f>分析係数表!H9</f>
        <v>6.1636735494354639E-4</v>
      </c>
      <c r="O6" s="82">
        <f t="shared" si="4"/>
        <v>1.2116788838582193E-2</v>
      </c>
      <c r="P6" s="76">
        <f>分析係数表!C9</f>
        <v>1</v>
      </c>
      <c r="Q6" s="82">
        <f t="shared" si="5"/>
        <v>1.2116788838582193E-2</v>
      </c>
      <c r="R6" s="83">
        <v>1.705433551646364E-2</v>
      </c>
      <c r="S6" s="84">
        <f t="shared" si="6"/>
        <v>2.177074227697872E-2</v>
      </c>
      <c r="T6" s="85">
        <f>分析係数表!F9</f>
        <v>0.6773428232502966</v>
      </c>
      <c r="U6" s="86">
        <f t="shared" si="7"/>
        <v>1.4746256038143358E-2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投入係数表!P7</f>
        <v>0</v>
      </c>
      <c r="E7" s="77">
        <f t="shared" si="0"/>
        <v>0</v>
      </c>
      <c r="F7" s="76">
        <f>分析係数表!C10</f>
        <v>1</v>
      </c>
      <c r="G7" s="77">
        <f t="shared" si="1"/>
        <v>0</v>
      </c>
      <c r="H7" s="77">
        <v>9.7001341922615968E-5</v>
      </c>
      <c r="I7" s="77">
        <f t="shared" si="2"/>
        <v>9.7001341922615968E-5</v>
      </c>
      <c r="J7" s="76">
        <f>分析係数表!G10</f>
        <v>0.17950310559006211</v>
      </c>
      <c r="K7" s="78">
        <f t="shared" si="3"/>
        <v>1.7412042121513053E-5</v>
      </c>
      <c r="L7" s="79"/>
      <c r="M7" s="80"/>
      <c r="N7" s="81">
        <f>分析係数表!H10</f>
        <v>1.1935113327543217E-3</v>
      </c>
      <c r="O7" s="82">
        <f t="shared" si="4"/>
        <v>2.346250929652734E-2</v>
      </c>
      <c r="P7" s="76">
        <f>分析係数表!C10</f>
        <v>1</v>
      </c>
      <c r="Q7" s="82">
        <f t="shared" si="5"/>
        <v>2.346250929652734E-2</v>
      </c>
      <c r="R7" s="83">
        <v>3.5168880379356296E-2</v>
      </c>
      <c r="S7" s="84">
        <f t="shared" si="6"/>
        <v>3.5265881721278911E-2</v>
      </c>
      <c r="T7" s="85">
        <f>分析係数表!F10</f>
        <v>0.51863354037267084</v>
      </c>
      <c r="U7" s="86">
        <f t="shared" si="7"/>
        <v>1.829006909147074E-2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投入係数表!P8</f>
        <v>2.8453549580310141E-4</v>
      </c>
      <c r="E8" s="77">
        <f t="shared" si="0"/>
        <v>2.8453549580310142E-2</v>
      </c>
      <c r="F8" s="76">
        <f>分析係数表!C11</f>
        <v>5.7355893318034035E-4</v>
      </c>
      <c r="G8" s="77">
        <f t="shared" si="1"/>
        <v>1.6319787542476607E-5</v>
      </c>
      <c r="H8" s="77">
        <v>2.8127631176251468E-4</v>
      </c>
      <c r="I8" s="77">
        <f t="shared" si="2"/>
        <v>2.8127631176251468E-4</v>
      </c>
      <c r="J8" s="76">
        <f>分析係数表!G11</f>
        <v>0.5</v>
      </c>
      <c r="K8" s="78">
        <f t="shared" si="3"/>
        <v>1.4063815588125734E-4</v>
      </c>
      <c r="L8" s="79"/>
      <c r="M8" s="80"/>
      <c r="N8" s="81">
        <f>分析係数表!H11</f>
        <v>-2.2413358361583505E-5</v>
      </c>
      <c r="O8" s="82">
        <f t="shared" si="4"/>
        <v>-4.4061050322117065E-4</v>
      </c>
      <c r="P8" s="76">
        <f>分析係数表!C11</f>
        <v>5.7355893318034035E-4</v>
      </c>
      <c r="Q8" s="82">
        <f t="shared" si="5"/>
        <v>-2.5271609017558755E-7</v>
      </c>
      <c r="R8" s="83">
        <v>4.4036384879059609E-5</v>
      </c>
      <c r="S8" s="84">
        <f t="shared" si="6"/>
        <v>3.2531269664157431E-4</v>
      </c>
      <c r="T8" s="85">
        <f>分析係数表!F11</f>
        <v>0.7</v>
      </c>
      <c r="U8" s="86">
        <f t="shared" si="7"/>
        <v>2.27718887649102E-4</v>
      </c>
      <c r="V8" s="87">
        <f>分析係数表!D11</f>
        <v>1.2</v>
      </c>
      <c r="W8" s="88">
        <f t="shared" si="8"/>
        <v>0</v>
      </c>
      <c r="X8" s="76">
        <f>分析係数表!E11</f>
        <v>0</v>
      </c>
      <c r="Y8" s="89">
        <f t="shared" si="9"/>
        <v>0</v>
      </c>
    </row>
    <row r="9" spans="1:25" x14ac:dyDescent="0.2">
      <c r="A9" s="6" t="s">
        <v>223</v>
      </c>
      <c r="B9" s="5" t="s">
        <v>191</v>
      </c>
      <c r="C9" s="90"/>
      <c r="D9" s="76">
        <f>投入係数表!P9</f>
        <v>0</v>
      </c>
      <c r="E9" s="77">
        <f t="shared" si="0"/>
        <v>0</v>
      </c>
      <c r="F9" s="76">
        <f>分析係数表!C12</f>
        <v>4.8423187189707062E-2</v>
      </c>
      <c r="G9" s="77">
        <f t="shared" si="1"/>
        <v>0</v>
      </c>
      <c r="H9" s="77">
        <v>2.3254090335770423E-4</v>
      </c>
      <c r="I9" s="77">
        <f t="shared" si="2"/>
        <v>2.3254090335770423E-4</v>
      </c>
      <c r="J9" s="76">
        <f>分析係数表!G12</f>
        <v>0.1441768393269548</v>
      </c>
      <c r="K9" s="78">
        <f t="shared" si="3"/>
        <v>3.3527012460348643E-5</v>
      </c>
      <c r="L9" s="79"/>
      <c r="M9" s="80"/>
      <c r="N9" s="81">
        <f>分析係数表!H12</f>
        <v>9.2936990446306003E-2</v>
      </c>
      <c r="O9" s="82">
        <f t="shared" si="4"/>
        <v>1.8269914516065842</v>
      </c>
      <c r="P9" s="76">
        <f>分析係数表!C12</f>
        <v>4.8423187189707062E-2</v>
      </c>
      <c r="Q9" s="82">
        <f t="shared" si="5"/>
        <v>8.8468749055140253E-2</v>
      </c>
      <c r="R9" s="83">
        <v>0.10081045953669672</v>
      </c>
      <c r="S9" s="84">
        <f t="shared" si="6"/>
        <v>0.10104300044005442</v>
      </c>
      <c r="T9" s="85">
        <f>分析係数表!F12</f>
        <v>0.28846365335972729</v>
      </c>
      <c r="U9" s="86">
        <f t="shared" si="7"/>
        <v>2.9147233053366629E-2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投入係数表!P10</f>
        <v>1.2804097311139564E-3</v>
      </c>
      <c r="E10" s="77">
        <f t="shared" si="0"/>
        <v>0.12804097311139565</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0.28077904317769098</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投入係数表!P11</f>
        <v>3.6989614454403185E-3</v>
      </c>
      <c r="E11" s="77">
        <f t="shared" si="0"/>
        <v>0.36989614454403186</v>
      </c>
      <c r="F11" s="76">
        <f>分析係数表!C14</f>
        <v>0.13711248892825512</v>
      </c>
      <c r="G11" s="77">
        <f t="shared" si="1"/>
        <v>5.0717381023397824E-2</v>
      </c>
      <c r="H11" s="77">
        <v>6.4507711231141365E-2</v>
      </c>
      <c r="I11" s="77">
        <f t="shared" si="2"/>
        <v>6.4507711231141365E-2</v>
      </c>
      <c r="J11" s="76">
        <f>分析係数表!G14</f>
        <v>0.16281628162816281</v>
      </c>
      <c r="K11" s="78">
        <f t="shared" si="3"/>
        <v>1.0502905678997714E-2</v>
      </c>
      <c r="L11" s="79"/>
      <c r="M11" s="80"/>
      <c r="N11" s="81">
        <f>分析係数表!H14</f>
        <v>1.1654946348023422E-3</v>
      </c>
      <c r="O11" s="82">
        <f t="shared" si="4"/>
        <v>2.2911746167500874E-2</v>
      </c>
      <c r="P11" s="76">
        <f>分析係数表!C14</f>
        <v>0.13711248892825512</v>
      </c>
      <c r="Q11" s="82">
        <f t="shared" si="5"/>
        <v>3.1414865427184554E-3</v>
      </c>
      <c r="R11" s="83">
        <v>1.2872418437887128E-2</v>
      </c>
      <c r="S11" s="84">
        <f t="shared" si="6"/>
        <v>7.7380129669028491E-2</v>
      </c>
      <c r="T11" s="85">
        <f>分析係数表!F14</f>
        <v>0.337000366703337</v>
      </c>
      <c r="U11" s="86">
        <f t="shared" si="7"/>
        <v>2.6077132074014367E-2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投入係数表!P12</f>
        <v>9.1051358656992452E-3</v>
      </c>
      <c r="E12" s="77">
        <f t="shared" si="0"/>
        <v>0.91051358656992454</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0.1683132122304872</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投入係数表!P13</f>
        <v>2.9876227059325651E-3</v>
      </c>
      <c r="E13" s="77">
        <f t="shared" si="0"/>
        <v>0.2987622705932565</v>
      </c>
      <c r="F13" s="76">
        <f>分析係数表!C16</f>
        <v>1.385979049153907E-2</v>
      </c>
      <c r="G13" s="77">
        <f t="shared" si="1"/>
        <v>4.1407824771990389E-3</v>
      </c>
      <c r="H13" s="77">
        <v>5.4108414426061414E-3</v>
      </c>
      <c r="I13" s="77">
        <f t="shared" si="2"/>
        <v>5.4108414426061414E-3</v>
      </c>
      <c r="J13" s="76">
        <f>分析係数表!G16</f>
        <v>3.1914893617021274E-2</v>
      </c>
      <c r="K13" s="78">
        <f t="shared" si="3"/>
        <v>1.7268642901934492E-4</v>
      </c>
      <c r="L13" s="79"/>
      <c r="M13" s="80"/>
      <c r="N13" s="81">
        <f>分析係数表!H16</f>
        <v>1.6877258846272378E-2</v>
      </c>
      <c r="O13" s="82">
        <f t="shared" si="4"/>
        <v>0.33177970892554148</v>
      </c>
      <c r="P13" s="76">
        <f>分析係数表!C16</f>
        <v>1.385979049153907E-2</v>
      </c>
      <c r="Q13" s="82">
        <f t="shared" si="5"/>
        <v>4.5983972550518205E-3</v>
      </c>
      <c r="R13" s="83">
        <v>5.2118966956761197E-3</v>
      </c>
      <c r="S13" s="84">
        <f t="shared" si="6"/>
        <v>1.062273813828226E-2</v>
      </c>
      <c r="T13" s="85">
        <f>分析係数表!F16</f>
        <v>0.28191489361702127</v>
      </c>
      <c r="U13" s="86">
        <f t="shared" si="7"/>
        <v>2.9947080921753182E-3</v>
      </c>
      <c r="V13" s="87">
        <f>分析係数表!D16</f>
        <v>0</v>
      </c>
      <c r="W13" s="88">
        <f t="shared" si="8"/>
        <v>0</v>
      </c>
      <c r="X13" s="76">
        <f>分析係数表!E16</f>
        <v>0</v>
      </c>
      <c r="Y13" s="89">
        <f t="shared" si="9"/>
        <v>0</v>
      </c>
    </row>
    <row r="14" spans="1:25" x14ac:dyDescent="0.2">
      <c r="A14" s="6" t="s">
        <v>2</v>
      </c>
      <c r="B14" s="5" t="s">
        <v>365</v>
      </c>
      <c r="C14" s="90"/>
      <c r="D14" s="76">
        <f>投入係数表!P14</f>
        <v>4.9793711765542753E-3</v>
      </c>
      <c r="E14" s="77">
        <f t="shared" si="0"/>
        <v>0.49793711765542753</v>
      </c>
      <c r="F14" s="76">
        <f>分析係数表!C17</f>
        <v>0.32300986464785497</v>
      </c>
      <c r="G14" s="77">
        <f t="shared" si="1"/>
        <v>0.16083860097702268</v>
      </c>
      <c r="H14" s="77">
        <v>0.20036002786423829</v>
      </c>
      <c r="I14" s="77">
        <f t="shared" si="2"/>
        <v>0.20036002786423829</v>
      </c>
      <c r="J14" s="76">
        <f>分析係数表!G17</f>
        <v>0.21187484602118747</v>
      </c>
      <c r="K14" s="78">
        <f t="shared" si="3"/>
        <v>4.2451250052536318E-2</v>
      </c>
      <c r="L14" s="79"/>
      <c r="M14" s="80"/>
      <c r="N14" s="81">
        <f>分析係数表!H17</f>
        <v>2.8857198890538762E-3</v>
      </c>
      <c r="O14" s="82">
        <f t="shared" si="4"/>
        <v>5.6728602289725726E-2</v>
      </c>
      <c r="P14" s="76">
        <f>分析係数表!C17</f>
        <v>0.32300986464785497</v>
      </c>
      <c r="Q14" s="82">
        <f t="shared" si="5"/>
        <v>1.8323898147266302E-2</v>
      </c>
      <c r="R14" s="83">
        <v>3.874899562892422E-2</v>
      </c>
      <c r="S14" s="84">
        <f t="shared" si="6"/>
        <v>0.23910902349316251</v>
      </c>
      <c r="T14" s="85">
        <f>分析係数表!F17</f>
        <v>0.32156935205715692</v>
      </c>
      <c r="U14" s="86">
        <f t="shared" si="7"/>
        <v>7.6890133755715781E-2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投入係数表!P15</f>
        <v>3.6989614454403185E-3</v>
      </c>
      <c r="E15" s="77">
        <f t="shared" si="0"/>
        <v>0.36989614454403186</v>
      </c>
      <c r="F15" s="76">
        <f>分析係数表!C18</f>
        <v>9.2469018112488088E-2</v>
      </c>
      <c r="G15" s="77">
        <f t="shared" si="1"/>
        <v>3.4203933289581594E-2</v>
      </c>
      <c r="H15" s="77">
        <v>3.8766225466532231E-2</v>
      </c>
      <c r="I15" s="77">
        <f t="shared" si="2"/>
        <v>3.8766225466532231E-2</v>
      </c>
      <c r="J15" s="76">
        <f>分析係数表!G18</f>
        <v>0.21541950113378686</v>
      </c>
      <c r="K15" s="78">
        <f t="shared" si="3"/>
        <v>8.3510009508402771E-3</v>
      </c>
      <c r="L15" s="79"/>
      <c r="M15" s="80"/>
      <c r="N15" s="81">
        <f>分析係数表!H18</f>
        <v>4.5387050682206597E-4</v>
      </c>
      <c r="O15" s="82">
        <f t="shared" si="4"/>
        <v>8.9223626902287054E-3</v>
      </c>
      <c r="P15" s="76">
        <f>分析係数表!C18</f>
        <v>9.2469018112488088E-2</v>
      </c>
      <c r="Q15" s="82">
        <f t="shared" si="5"/>
        <v>8.2504211720894611E-4</v>
      </c>
      <c r="R15" s="83">
        <v>1.8704712416737512E-3</v>
      </c>
      <c r="S15" s="84">
        <f t="shared" si="6"/>
        <v>4.063669670820598E-2</v>
      </c>
      <c r="T15" s="85">
        <f>分析係数表!F18</f>
        <v>0.45918367346938777</v>
      </c>
      <c r="U15" s="86">
        <f t="shared" si="7"/>
        <v>1.86597076721354E-2</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投入係数表!P16</f>
        <v>0.2358799260207711</v>
      </c>
      <c r="E16" s="77">
        <f t="shared" si="0"/>
        <v>23.587992602077108</v>
      </c>
      <c r="F16" s="76">
        <f>分析係数表!C19</f>
        <v>3.1628366691376364E-2</v>
      </c>
      <c r="G16" s="77">
        <f t="shared" si="1"/>
        <v>0.74604967953196766</v>
      </c>
      <c r="H16" s="77">
        <v>0.76893865034378717</v>
      </c>
      <c r="I16" s="77">
        <f t="shared" si="2"/>
        <v>0.76893865034378717</v>
      </c>
      <c r="J16" s="76">
        <f>分析係数表!G19</f>
        <v>5.8098591549295774E-2</v>
      </c>
      <c r="K16" s="78">
        <f t="shared" si="3"/>
        <v>4.4674252572790452E-2</v>
      </c>
      <c r="L16" s="79"/>
      <c r="M16" s="80"/>
      <c r="N16" s="81">
        <f>分析係数表!H19</f>
        <v>-1.1767013139831339E-4</v>
      </c>
      <c r="O16" s="82">
        <f t="shared" si="4"/>
        <v>-2.3132051419111456E-3</v>
      </c>
      <c r="P16" s="76">
        <f>分析係数表!C19</f>
        <v>3.1628366691376364E-2</v>
      </c>
      <c r="Q16" s="82">
        <f t="shared" si="5"/>
        <v>-7.3162900460743013E-5</v>
      </c>
      <c r="R16" s="83">
        <v>1.8721576809692817E-4</v>
      </c>
      <c r="S16" s="84">
        <f t="shared" si="6"/>
        <v>0.76912586611188405</v>
      </c>
      <c r="T16" s="85">
        <f>分析係数表!F19</f>
        <v>0.23943661971830985</v>
      </c>
      <c r="U16" s="86">
        <f t="shared" si="7"/>
        <v>0.18415689751974687</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投入係数表!P17</f>
        <v>6.8288518992744351E-2</v>
      </c>
      <c r="E17" s="77">
        <f t="shared" si="0"/>
        <v>6.8288518992744347</v>
      </c>
      <c r="F17" s="76">
        <f>分析係数表!C20</f>
        <v>9.0136054421768752E-2</v>
      </c>
      <c r="G17" s="77">
        <f t="shared" si="1"/>
        <v>0.61552576643119938</v>
      </c>
      <c r="H17" s="77">
        <v>0.64937229813494934</v>
      </c>
      <c r="I17" s="77">
        <f t="shared" si="2"/>
        <v>0.64937229813494934</v>
      </c>
      <c r="J17" s="76">
        <f>分析係数表!G20</f>
        <v>0.10038610038610038</v>
      </c>
      <c r="K17" s="78">
        <f t="shared" si="3"/>
        <v>6.518795270852773E-2</v>
      </c>
      <c r="L17" s="79"/>
      <c r="M17" s="80"/>
      <c r="N17" s="81">
        <f>分析係数表!H20</f>
        <v>5.6033395903958764E-4</v>
      </c>
      <c r="O17" s="82">
        <f t="shared" si="4"/>
        <v>1.1015262580529267E-2</v>
      </c>
      <c r="P17" s="76">
        <f>分析係数表!C20</f>
        <v>9.0136054421768752E-2</v>
      </c>
      <c r="Q17" s="82">
        <f t="shared" si="5"/>
        <v>9.9287230742865881E-4</v>
      </c>
      <c r="R17" s="83">
        <v>1.9210721559855333E-3</v>
      </c>
      <c r="S17" s="84">
        <f t="shared" si="6"/>
        <v>0.65129337029093493</v>
      </c>
      <c r="T17" s="85">
        <f>分析係数表!F20</f>
        <v>0.22393822393822393</v>
      </c>
      <c r="U17" s="86">
        <f t="shared" si="7"/>
        <v>0.145849480605692</v>
      </c>
      <c r="V17" s="87">
        <f>分析係数表!D20</f>
        <v>0.27258687258687259</v>
      </c>
      <c r="W17" s="88">
        <f t="shared" si="8"/>
        <v>0</v>
      </c>
      <c r="X17" s="76">
        <f>分析係数表!E20</f>
        <v>0.29498069498069496</v>
      </c>
      <c r="Y17" s="89">
        <f t="shared" si="9"/>
        <v>0</v>
      </c>
    </row>
    <row r="18" spans="1:25" x14ac:dyDescent="0.2">
      <c r="A18" s="6" t="s">
        <v>6</v>
      </c>
      <c r="B18" s="5" t="s">
        <v>34</v>
      </c>
      <c r="C18" s="75">
        <f>最終需要_まとめ!C19</f>
        <v>100</v>
      </c>
      <c r="D18" s="76">
        <f>投入係数表!P18</f>
        <v>7.3410157917200167E-2</v>
      </c>
      <c r="E18" s="77">
        <f t="shared" si="0"/>
        <v>7.3410157917200163</v>
      </c>
      <c r="F18" s="76">
        <f>分析係数表!C21</f>
        <v>0.16689993002099368</v>
      </c>
      <c r="G18" s="77">
        <f t="shared" si="1"/>
        <v>1.2252150219210802</v>
      </c>
      <c r="H18" s="77">
        <v>1.2507606744774467</v>
      </c>
      <c r="I18" s="77">
        <f t="shared" si="2"/>
        <v>101.25076067447745</v>
      </c>
      <c r="J18" s="76">
        <f>分析係数表!G21</f>
        <v>0.28496229904680609</v>
      </c>
      <c r="K18" s="78">
        <f t="shared" si="3"/>
        <v>28.852649542037035</v>
      </c>
      <c r="L18" s="79"/>
      <c r="M18" s="80"/>
      <c r="N18" s="81">
        <f>分析係数表!H21</f>
        <v>9.3015437200571539E-4</v>
      </c>
      <c r="O18" s="82">
        <f t="shared" si="4"/>
        <v>1.8285335883678581E-2</v>
      </c>
      <c r="P18" s="76">
        <f>分析係数表!C21</f>
        <v>0.16689993002099368</v>
      </c>
      <c r="Q18" s="82">
        <f t="shared" si="5"/>
        <v>3.05182127939632E-3</v>
      </c>
      <c r="R18" s="83">
        <v>6.6765152787134976E-3</v>
      </c>
      <c r="S18" s="84">
        <f t="shared" si="6"/>
        <v>101.25743718975616</v>
      </c>
      <c r="T18" s="85">
        <f>分析係数表!F21</f>
        <v>0.42580736946934128</v>
      </c>
      <c r="U18" s="86">
        <f t="shared" si="7"/>
        <v>43.116162968977122</v>
      </c>
      <c r="V18" s="87">
        <f>分析係数表!D21</f>
        <v>9.4323516858728126E-2</v>
      </c>
      <c r="W18" s="88">
        <f t="shared" si="8"/>
        <v>10</v>
      </c>
      <c r="X18" s="76">
        <f>分析係数表!E21</f>
        <v>8.3795703514013373E-2</v>
      </c>
      <c r="Y18" s="89">
        <f t="shared" si="9"/>
        <v>8</v>
      </c>
    </row>
    <row r="19" spans="1:25" x14ac:dyDescent="0.2">
      <c r="A19" s="6" t="s">
        <v>7</v>
      </c>
      <c r="B19" s="5" t="s">
        <v>269</v>
      </c>
      <c r="C19" s="90"/>
      <c r="D19" s="76">
        <f>投入係数表!P19</f>
        <v>1.1381419832124057E-3</v>
      </c>
      <c r="E19" s="77">
        <f t="shared" si="0"/>
        <v>0.11381419832124057</v>
      </c>
      <c r="F19" s="76">
        <f>分析係数表!C22</f>
        <v>5.390334572490707E-2</v>
      </c>
      <c r="G19" s="77">
        <f t="shared" si="1"/>
        <v>6.1349660805129682E-3</v>
      </c>
      <c r="H19" s="77">
        <v>7.3195639810059131E-3</v>
      </c>
      <c r="I19" s="77">
        <f t="shared" si="2"/>
        <v>7.3195639810059131E-3</v>
      </c>
      <c r="J19" s="76">
        <f>分析係数表!G22</f>
        <v>0.19475277497477295</v>
      </c>
      <c r="K19" s="78">
        <f t="shared" si="3"/>
        <v>1.4255053969062978E-3</v>
      </c>
      <c r="L19" s="79"/>
      <c r="M19" s="80"/>
      <c r="N19" s="81">
        <f>分析係数表!H22</f>
        <v>4.4826716723167009E-5</v>
      </c>
      <c r="O19" s="82">
        <f t="shared" si="4"/>
        <v>8.812210064423413E-4</v>
      </c>
      <c r="P19" s="76">
        <f>分析係数表!C22</f>
        <v>5.390334572490707E-2</v>
      </c>
      <c r="Q19" s="82">
        <f t="shared" si="5"/>
        <v>4.7500760570312083E-5</v>
      </c>
      <c r="R19" s="83">
        <v>5.147444590276331E-4</v>
      </c>
      <c r="S19" s="84">
        <f t="shared" si="6"/>
        <v>7.834308440033546E-3</v>
      </c>
      <c r="T19" s="85">
        <f>分析係数表!F22</f>
        <v>0.41305079044735959</v>
      </c>
      <c r="U19" s="86">
        <f t="shared" si="7"/>
        <v>3.235967293764277E-3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投入係数表!P20</f>
        <v>5.6907099160620283E-4</v>
      </c>
      <c r="E20" s="77">
        <f t="shared" si="0"/>
        <v>5.6907099160620284E-2</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5.5076312902646325E-4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投入係数表!P21</f>
        <v>0</v>
      </c>
      <c r="E21" s="77">
        <f t="shared" si="0"/>
        <v>0</v>
      </c>
      <c r="F21" s="76">
        <f>分析係数表!C24</f>
        <v>5.4415700267618217E-2</v>
      </c>
      <c r="G21" s="77">
        <f t="shared" si="1"/>
        <v>0</v>
      </c>
      <c r="H21" s="77">
        <v>5.7790311586021915E-4</v>
      </c>
      <c r="I21" s="77">
        <f t="shared" si="2"/>
        <v>5.7790311586021915E-4</v>
      </c>
      <c r="J21" s="76">
        <f>分析係数表!G24</f>
        <v>0.2097560975609756</v>
      </c>
      <c r="K21" s="78">
        <f t="shared" si="3"/>
        <v>1.2121870235116791E-4</v>
      </c>
      <c r="L21" s="79"/>
      <c r="M21" s="80"/>
      <c r="N21" s="81">
        <f>分析係数表!H24</f>
        <v>3.5301039419494021E-4</v>
      </c>
      <c r="O21" s="82">
        <f t="shared" si="4"/>
        <v>6.9396154257334378E-3</v>
      </c>
      <c r="P21" s="76">
        <f>分析係数表!C24</f>
        <v>5.4415700267618217E-2</v>
      </c>
      <c r="Q21" s="82">
        <f t="shared" si="5"/>
        <v>3.7762403297925053E-4</v>
      </c>
      <c r="R21" s="83">
        <v>1.2249603583682316E-3</v>
      </c>
      <c r="S21" s="84">
        <f t="shared" si="6"/>
        <v>1.8028634742284508E-3</v>
      </c>
      <c r="T21" s="85">
        <f>分析係数表!F24</f>
        <v>0.39512195121951221</v>
      </c>
      <c r="U21" s="86">
        <f t="shared" si="7"/>
        <v>7.1235093371953425E-4</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投入係数表!P22</f>
        <v>2.7030872101294636E-3</v>
      </c>
      <c r="E22" s="77">
        <f t="shared" si="0"/>
        <v>0.27030872101294634</v>
      </c>
      <c r="F22" s="76">
        <f>分析係数表!C25</f>
        <v>0.20008027292795505</v>
      </c>
      <c r="G22" s="77">
        <f t="shared" si="1"/>
        <v>5.4083442675076761E-2</v>
      </c>
      <c r="H22" s="77">
        <v>6.5179338417519536E-2</v>
      </c>
      <c r="I22" s="77">
        <f t="shared" si="2"/>
        <v>6.5179338417519536E-2</v>
      </c>
      <c r="J22" s="76">
        <f>分析係数表!G25</f>
        <v>0.19693654266958424</v>
      </c>
      <c r="K22" s="78">
        <f t="shared" si="3"/>
        <v>1.2836193561437108E-2</v>
      </c>
      <c r="L22" s="79"/>
      <c r="M22" s="80"/>
      <c r="N22" s="81">
        <f>分析係数表!H25</f>
        <v>5.2111058190681644E-4</v>
      </c>
      <c r="O22" s="82">
        <f t="shared" si="4"/>
        <v>1.0244194199892217E-2</v>
      </c>
      <c r="P22" s="76">
        <f>分析係数表!C25</f>
        <v>0.20008027292795505</v>
      </c>
      <c r="Q22" s="82">
        <f t="shared" si="5"/>
        <v>2.0496611714414087E-3</v>
      </c>
      <c r="R22" s="83">
        <v>9.2972110206314892E-3</v>
      </c>
      <c r="S22" s="84">
        <f t="shared" si="6"/>
        <v>7.4476549438151018E-2</v>
      </c>
      <c r="T22" s="85">
        <f>分析係数表!F25</f>
        <v>0.35081275398562051</v>
      </c>
      <c r="U22" s="86">
        <f t="shared" si="7"/>
        <v>2.6127323415743975E-2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投入係数表!P23</f>
        <v>8.5360648740930435E-4</v>
      </c>
      <c r="E23" s="77">
        <f t="shared" si="0"/>
        <v>8.5360648740930439E-2</v>
      </c>
      <c r="F23" s="76">
        <f>分析係数表!C26</f>
        <v>0.134685598377282</v>
      </c>
      <c r="G23" s="77">
        <f t="shared" si="1"/>
        <v>1.1496850053545199E-2</v>
      </c>
      <c r="H23" s="77">
        <v>1.4455300251701308E-2</v>
      </c>
      <c r="I23" s="77">
        <f t="shared" si="2"/>
        <v>1.4455300251701308E-2</v>
      </c>
      <c r="J23" s="76">
        <f>分析係数表!G26</f>
        <v>0.19653333333333334</v>
      </c>
      <c r="K23" s="78">
        <f t="shared" si="3"/>
        <v>2.8409483428010304E-3</v>
      </c>
      <c r="L23" s="79"/>
      <c r="M23" s="80"/>
      <c r="N23" s="81">
        <f>分析係数表!H26</f>
        <v>1.0932115540862354E-2</v>
      </c>
      <c r="O23" s="82">
        <f t="shared" si="4"/>
        <v>0.21490777294612598</v>
      </c>
      <c r="P23" s="76">
        <f>分析係数表!C26</f>
        <v>0.134685598377282</v>
      </c>
      <c r="Q23" s="82">
        <f t="shared" si="5"/>
        <v>2.8944981995178035E-2</v>
      </c>
      <c r="R23" s="83">
        <v>3.071412704458551E-2</v>
      </c>
      <c r="S23" s="84">
        <f t="shared" si="6"/>
        <v>4.516942729628682E-2</v>
      </c>
      <c r="T23" s="85">
        <f>分析係数表!F26</f>
        <v>0.3352</v>
      </c>
      <c r="U23" s="86">
        <f t="shared" si="7"/>
        <v>1.5140792029715341E-2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投入係数表!P24</f>
        <v>0</v>
      </c>
      <c r="E24" s="77">
        <f t="shared" si="0"/>
        <v>0</v>
      </c>
      <c r="F24" s="76">
        <f>分析係数表!C27</f>
        <v>0.20855231724796941</v>
      </c>
      <c r="G24" s="77">
        <f t="shared" si="1"/>
        <v>0</v>
      </c>
      <c r="H24" s="77">
        <v>8.6744380584618001E-4</v>
      </c>
      <c r="I24" s="77">
        <f t="shared" si="2"/>
        <v>8.6744380584618001E-4</v>
      </c>
      <c r="J24" s="76">
        <f>分析係数表!G27</f>
        <v>0.17064698219713417</v>
      </c>
      <c r="K24" s="78">
        <f t="shared" si="3"/>
        <v>1.4802666769324739E-4</v>
      </c>
      <c r="L24" s="79"/>
      <c r="M24" s="80"/>
      <c r="N24" s="81">
        <f>分析係数表!H27</f>
        <v>1.1100215728574231E-2</v>
      </c>
      <c r="O24" s="82">
        <f t="shared" si="4"/>
        <v>0.21821235172028478</v>
      </c>
      <c r="P24" s="76">
        <f>分析係数表!C27</f>
        <v>0.20855231724796941</v>
      </c>
      <c r="Q24" s="82">
        <f t="shared" si="5"/>
        <v>4.5508691603394311E-2</v>
      </c>
      <c r="R24" s="83">
        <v>4.6265130587429669E-2</v>
      </c>
      <c r="S24" s="84">
        <f t="shared" si="6"/>
        <v>4.7132574393275846E-2</v>
      </c>
      <c r="T24" s="85">
        <f>分析係数表!F27</f>
        <v>0.32175423360833694</v>
      </c>
      <c r="U24" s="86">
        <f t="shared" si="7"/>
        <v>1.5165105351896396E-2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投入係数表!P25</f>
        <v>0</v>
      </c>
      <c r="E25" s="77">
        <f t="shared" si="0"/>
        <v>0</v>
      </c>
      <c r="F25" s="76">
        <f>分析係数表!C28</f>
        <v>0.10397098484143963</v>
      </c>
      <c r="G25" s="77">
        <f t="shared" si="1"/>
        <v>0</v>
      </c>
      <c r="H25" s="77">
        <v>9.1727405462831389E-3</v>
      </c>
      <c r="I25" s="77">
        <f t="shared" si="2"/>
        <v>9.1727405462831389E-3</v>
      </c>
      <c r="J25" s="76">
        <f>分析係数表!G28</f>
        <v>0.12478854912166558</v>
      </c>
      <c r="K25" s="78">
        <f t="shared" si="3"/>
        <v>1.144652984240147E-3</v>
      </c>
      <c r="L25" s="79"/>
      <c r="M25" s="80"/>
      <c r="N25" s="81">
        <f>分析係数表!H28</f>
        <v>2.0592272994704845E-2</v>
      </c>
      <c r="O25" s="82">
        <f t="shared" si="4"/>
        <v>0.40481089983445051</v>
      </c>
      <c r="P25" s="76">
        <f>分析係数表!C28</f>
        <v>0.10397098484143963</v>
      </c>
      <c r="Q25" s="82">
        <f t="shared" si="5"/>
        <v>4.2088587930337193E-2</v>
      </c>
      <c r="R25" s="83">
        <v>4.8535273822752821E-2</v>
      </c>
      <c r="S25" s="84">
        <f t="shared" si="6"/>
        <v>5.7708014369035956E-2</v>
      </c>
      <c r="T25" s="85">
        <f>分析係数表!F28</f>
        <v>0.21353285621340273</v>
      </c>
      <c r="U25" s="86">
        <f t="shared" si="7"/>
        <v>1.2322557134624334E-2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投入係数表!P26</f>
        <v>2.9876227059325651E-3</v>
      </c>
      <c r="E26" s="77">
        <f t="shared" si="0"/>
        <v>0.2987622705932565</v>
      </c>
      <c r="F26" s="76">
        <f>分析係数表!C29</f>
        <v>0.1743148003132341</v>
      </c>
      <c r="G26" s="77">
        <f t="shared" si="1"/>
        <v>5.2078685539591919E-2</v>
      </c>
      <c r="H26" s="77">
        <v>7.1501550627585883E-2</v>
      </c>
      <c r="I26" s="77">
        <f t="shared" si="2"/>
        <v>7.1501550627585883E-2</v>
      </c>
      <c r="J26" s="76">
        <f>分析係数表!G29</f>
        <v>0.23934053439454236</v>
      </c>
      <c r="K26" s="78">
        <f t="shared" si="3"/>
        <v>1.7113219337244832E-2</v>
      </c>
      <c r="L26" s="79"/>
      <c r="M26" s="80"/>
      <c r="N26" s="81">
        <f>分析係数表!H29</f>
        <v>9.9683411313142636E-3</v>
      </c>
      <c r="O26" s="82">
        <f t="shared" si="4"/>
        <v>0.19596152130761565</v>
      </c>
      <c r="P26" s="76">
        <f>分析係数表!C29</f>
        <v>0.1743148003132341</v>
      </c>
      <c r="Q26" s="82">
        <f t="shared" si="5"/>
        <v>3.4158993455814593E-2</v>
      </c>
      <c r="R26" s="83">
        <v>4.8846195871361381E-2</v>
      </c>
      <c r="S26" s="84">
        <f t="shared" si="6"/>
        <v>0.12034774649894726</v>
      </c>
      <c r="T26" s="85">
        <f>分析係数表!F29</f>
        <v>0.40112076666937385</v>
      </c>
      <c r="U26" s="86">
        <f t="shared" si="7"/>
        <v>4.827398034258918E-2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投入係数表!P27</f>
        <v>3.8412291933418692E-3</v>
      </c>
      <c r="E27" s="77">
        <f t="shared" si="0"/>
        <v>0.38412291933418691</v>
      </c>
      <c r="F27" s="76">
        <f>分析係数表!C30</f>
        <v>1</v>
      </c>
      <c r="G27" s="77">
        <f t="shared" si="1"/>
        <v>0.38412291933418691</v>
      </c>
      <c r="H27" s="77">
        <v>0.43793500690271858</v>
      </c>
      <c r="I27" s="77">
        <f t="shared" si="2"/>
        <v>0.43793500690271858</v>
      </c>
      <c r="J27" s="76">
        <f>分析係数表!G30</f>
        <v>0.34450555746533745</v>
      </c>
      <c r="K27" s="78">
        <f t="shared" si="3"/>
        <v>0.15087104368660748</v>
      </c>
      <c r="L27" s="79"/>
      <c r="M27" s="80"/>
      <c r="N27" s="81">
        <f>分析係数表!H30</f>
        <v>0</v>
      </c>
      <c r="O27" s="82">
        <f t="shared" si="4"/>
        <v>0</v>
      </c>
      <c r="P27" s="76">
        <f>分析係数表!C30</f>
        <v>1</v>
      </c>
      <c r="Q27" s="82">
        <f t="shared" si="5"/>
        <v>0</v>
      </c>
      <c r="R27" s="83">
        <v>5.7336753166542416E-2</v>
      </c>
      <c r="S27" s="84">
        <f t="shared" si="6"/>
        <v>0.49527176006926099</v>
      </c>
      <c r="T27" s="85">
        <f>分析係数表!F30</f>
        <v>0.44067262518620376</v>
      </c>
      <c r="U27" s="86">
        <f t="shared" si="7"/>
        <v>0.21825270669031288</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投入係数表!P28</f>
        <v>2.4185517143263623E-2</v>
      </c>
      <c r="E28" s="77">
        <f t="shared" si="0"/>
        <v>2.4185517143263624</v>
      </c>
      <c r="F28" s="76">
        <f>分析係数表!C31</f>
        <v>0.25008451656524677</v>
      </c>
      <c r="G28" s="77">
        <f t="shared" si="1"/>
        <v>0.60484233626535711</v>
      </c>
      <c r="H28" s="77">
        <v>0.66005684942964704</v>
      </c>
      <c r="I28" s="77">
        <f t="shared" si="2"/>
        <v>0.66005684942964704</v>
      </c>
      <c r="J28" s="76">
        <f>分析係数表!G31</f>
        <v>7.0035460992907805E-2</v>
      </c>
      <c r="K28" s="78">
        <f t="shared" si="3"/>
        <v>4.6227385731331665E-2</v>
      </c>
      <c r="L28" s="79"/>
      <c r="M28" s="80"/>
      <c r="N28" s="81">
        <f>分析係数表!H31</f>
        <v>2.3007312358165468E-2</v>
      </c>
      <c r="O28" s="82">
        <f t="shared" si="4"/>
        <v>0.45228668155653168</v>
      </c>
      <c r="P28" s="76">
        <f>分析係数表!C31</f>
        <v>0.25008451656524677</v>
      </c>
      <c r="Q28" s="82">
        <f t="shared" si="5"/>
        <v>0.11310989610596493</v>
      </c>
      <c r="R28" s="83">
        <v>0.15271424230983147</v>
      </c>
      <c r="S28" s="84">
        <f t="shared" si="6"/>
        <v>0.81277109173947848</v>
      </c>
      <c r="T28" s="85">
        <f>分析係数表!F31</f>
        <v>0.24143026004728133</v>
      </c>
      <c r="U28" s="86">
        <f t="shared" si="7"/>
        <v>0.19622753603757503</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投入係数表!P29</f>
        <v>7.1133873950775359E-4</v>
      </c>
      <c r="E29" s="77">
        <f t="shared" si="0"/>
        <v>7.1133873950775361E-2</v>
      </c>
      <c r="F29" s="76">
        <f>分析係数表!C32</f>
        <v>0.62913385826771662</v>
      </c>
      <c r="G29" s="77">
        <f t="shared" si="1"/>
        <v>4.4752728572180725E-2</v>
      </c>
      <c r="H29" s="77">
        <v>5.8868014732272725E-2</v>
      </c>
      <c r="I29" s="77">
        <f t="shared" si="2"/>
        <v>5.8868014732272725E-2</v>
      </c>
      <c r="J29" s="76">
        <f>分析係数表!G32</f>
        <v>0.14045991298943444</v>
      </c>
      <c r="K29" s="78">
        <f t="shared" si="3"/>
        <v>8.2685962271557712E-3</v>
      </c>
      <c r="L29" s="79"/>
      <c r="M29" s="80"/>
      <c r="N29" s="81">
        <f>分析係数表!H32</f>
        <v>6.5503039811727788E-3</v>
      </c>
      <c r="O29" s="82">
        <f t="shared" si="4"/>
        <v>0.12876841956638713</v>
      </c>
      <c r="P29" s="76">
        <f>分析係数表!C32</f>
        <v>0.62913385826771662</v>
      </c>
      <c r="Q29" s="82">
        <f t="shared" si="5"/>
        <v>8.101257262483727E-2</v>
      </c>
      <c r="R29" s="83">
        <v>0.10597836735023881</v>
      </c>
      <c r="S29" s="84">
        <f t="shared" si="6"/>
        <v>0.16484638208251154</v>
      </c>
      <c r="T29" s="85">
        <f>分析係数表!F32</f>
        <v>0.48353014294592916</v>
      </c>
      <c r="U29" s="86">
        <f t="shared" si="7"/>
        <v>7.9708194692476059E-2</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投入係数表!P30</f>
        <v>1.4226774790155071E-4</v>
      </c>
      <c r="E30" s="77">
        <f t="shared" si="0"/>
        <v>1.4226774790155071E-2</v>
      </c>
      <c r="F30" s="76">
        <f>分析係数表!C33</f>
        <v>0.63745757482258569</v>
      </c>
      <c r="G30" s="77">
        <f t="shared" si="1"/>
        <v>9.0689653552793528E-3</v>
      </c>
      <c r="H30" s="77">
        <v>2.3881937163739726E-2</v>
      </c>
      <c r="I30" s="77">
        <f t="shared" si="2"/>
        <v>2.3881937163739726E-2</v>
      </c>
      <c r="J30" s="76">
        <f>分析係数表!G33</f>
        <v>0.50772946859903378</v>
      </c>
      <c r="K30" s="78">
        <f t="shared" si="3"/>
        <v>1.2125563265261086E-2</v>
      </c>
      <c r="L30" s="79"/>
      <c r="M30" s="80"/>
      <c r="N30" s="81">
        <f>分析係数表!H33</f>
        <v>9.749810887288824E-4</v>
      </c>
      <c r="O30" s="82">
        <f t="shared" si="4"/>
        <v>1.9166556890120923E-2</v>
      </c>
      <c r="P30" s="76">
        <f>分析係数表!C33</f>
        <v>0.63745757482258569</v>
      </c>
      <c r="Q30" s="82">
        <f t="shared" si="5"/>
        <v>1.2217866872875604E-2</v>
      </c>
      <c r="R30" s="83">
        <v>4.8769762683387764E-2</v>
      </c>
      <c r="S30" s="84">
        <f t="shared" si="6"/>
        <v>7.2651699847127493E-2</v>
      </c>
      <c r="T30" s="85">
        <f>分析係数表!F33</f>
        <v>0.6463768115942029</v>
      </c>
      <c r="U30" s="86">
        <f t="shared" si="7"/>
        <v>4.6960374104085309E-2</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投入係数表!P31</f>
        <v>4.6379285815905537E-2</v>
      </c>
      <c r="E31" s="77">
        <f t="shared" si="0"/>
        <v>4.637928581590554</v>
      </c>
      <c r="F31" s="76">
        <f>分析係数表!C34</f>
        <v>0.37050679800509079</v>
      </c>
      <c r="G31" s="77">
        <f t="shared" si="1"/>
        <v>1.7183840681414086</v>
      </c>
      <c r="H31" s="77">
        <v>1.8163133912071019</v>
      </c>
      <c r="I31" s="77">
        <f t="shared" si="2"/>
        <v>1.8163133912071019</v>
      </c>
      <c r="J31" s="76">
        <f>分析係数表!G34</f>
        <v>0.42483593457785029</v>
      </c>
      <c r="K31" s="78">
        <f t="shared" si="3"/>
        <v>0.77163519703973371</v>
      </c>
      <c r="L31" s="79"/>
      <c r="M31" s="80"/>
      <c r="N31" s="81">
        <f>分析係数表!H34</f>
        <v>0.16269856834673466</v>
      </c>
      <c r="O31" s="82">
        <f t="shared" si="4"/>
        <v>3.1983916428824779</v>
      </c>
      <c r="P31" s="76">
        <f>分析係数表!C34</f>
        <v>0.37050679800509079</v>
      </c>
      <c r="Q31" s="82">
        <f t="shared" si="5"/>
        <v>1.1850258463706287</v>
      </c>
      <c r="R31" s="83">
        <v>1.2870541847790153</v>
      </c>
      <c r="S31" s="84">
        <f t="shared" si="6"/>
        <v>3.103367575986117</v>
      </c>
      <c r="T31" s="85">
        <f>分析係数表!F34</f>
        <v>0.70009180863001119</v>
      </c>
      <c r="U31" s="86">
        <f t="shared" si="7"/>
        <v>2.1726422191158545</v>
      </c>
      <c r="V31" s="87">
        <f>分析係数表!D34</f>
        <v>0.29654187493624401</v>
      </c>
      <c r="W31" s="88">
        <f t="shared" si="8"/>
        <v>1</v>
      </c>
      <c r="X31" s="76">
        <f>分析係数表!E34</f>
        <v>0.20143493488387909</v>
      </c>
      <c r="Y31" s="89">
        <f t="shared" si="9"/>
        <v>1</v>
      </c>
    </row>
    <row r="32" spans="1:25" x14ac:dyDescent="0.2">
      <c r="A32" s="6" t="s">
        <v>20</v>
      </c>
      <c r="B32" s="5" t="s">
        <v>37</v>
      </c>
      <c r="C32" s="90"/>
      <c r="D32" s="76">
        <f>投入係数表!P32</f>
        <v>1.1381419832124057E-2</v>
      </c>
      <c r="E32" s="77">
        <f t="shared" si="0"/>
        <v>1.1381419832124058</v>
      </c>
      <c r="F32" s="76">
        <f>分析係数表!C35</f>
        <v>0.91764041772509175</v>
      </c>
      <c r="G32" s="77">
        <f t="shared" si="1"/>
        <v>1.0444050849054964</v>
      </c>
      <c r="H32" s="77">
        <v>1.2263187260939814</v>
      </c>
      <c r="I32" s="77">
        <f t="shared" si="2"/>
        <v>1.2263187260939814</v>
      </c>
      <c r="J32" s="76">
        <f>分析係数表!G35</f>
        <v>0.31368591037545418</v>
      </c>
      <c r="K32" s="78">
        <f t="shared" si="3"/>
        <v>0.38467890600525778</v>
      </c>
      <c r="L32" s="79"/>
      <c r="M32" s="80"/>
      <c r="N32" s="81">
        <f>分析係数表!H35</f>
        <v>6.1244501723026923E-2</v>
      </c>
      <c r="O32" s="82">
        <f t="shared" si="4"/>
        <v>1.2039682000518488</v>
      </c>
      <c r="P32" s="76">
        <f>分析係数表!C35</f>
        <v>0.91764041772509175</v>
      </c>
      <c r="Q32" s="82">
        <f t="shared" si="5"/>
        <v>1.1048098820233054</v>
      </c>
      <c r="R32" s="83">
        <v>1.4441162928285438</v>
      </c>
      <c r="S32" s="84">
        <f t="shared" si="6"/>
        <v>2.6704350189225252</v>
      </c>
      <c r="T32" s="85">
        <f>分析係数表!F35</f>
        <v>0.64438548935924789</v>
      </c>
      <c r="U32" s="86">
        <f t="shared" si="7"/>
        <v>1.7207895764704637</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投入係数表!P33</f>
        <v>3.2721582017356666E-3</v>
      </c>
      <c r="E33" s="77">
        <f t="shared" si="0"/>
        <v>0.32721582017356665</v>
      </c>
      <c r="F33" s="76">
        <f>分析係数表!C36</f>
        <v>0.797599795727296</v>
      </c>
      <c r="G33" s="77">
        <f t="shared" si="1"/>
        <v>0.26098727132917637</v>
      </c>
      <c r="H33" s="77">
        <v>0.34507654395303716</v>
      </c>
      <c r="I33" s="77">
        <f t="shared" si="2"/>
        <v>0.34507654395303716</v>
      </c>
      <c r="J33" s="76">
        <f>分析係数表!G36</f>
        <v>2.1812378081220076E-2</v>
      </c>
      <c r="K33" s="78">
        <f t="shared" si="3"/>
        <v>7.5269400436644039E-3</v>
      </c>
      <c r="L33" s="79"/>
      <c r="M33" s="80"/>
      <c r="N33" s="81">
        <f>分析係数表!H36</f>
        <v>0.17613537668450396</v>
      </c>
      <c r="O33" s="82">
        <f t="shared" si="4"/>
        <v>3.4625376395635694</v>
      </c>
      <c r="P33" s="76">
        <f>分析係数表!C36</f>
        <v>0.797599795727296</v>
      </c>
      <c r="Q33" s="82">
        <f t="shared" si="5"/>
        <v>2.7617193140139769</v>
      </c>
      <c r="R33" s="83">
        <v>2.8796991659272804</v>
      </c>
      <c r="S33" s="84">
        <f t="shared" si="6"/>
        <v>3.2247757098803174</v>
      </c>
      <c r="T33" s="85">
        <f>分析係数表!F36</f>
        <v>0.87948217769107995</v>
      </c>
      <c r="U33" s="86">
        <f t="shared" si="7"/>
        <v>2.8361327638908396</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投入係数表!P34</f>
        <v>2.0202020202020204E-2</v>
      </c>
      <c r="E34" s="77">
        <f t="shared" si="0"/>
        <v>2.0202020202020203</v>
      </c>
      <c r="F34" s="76">
        <f>分析係数表!C37</f>
        <v>0.41107468497080213</v>
      </c>
      <c r="G34" s="77">
        <f t="shared" si="1"/>
        <v>0.83045390903192351</v>
      </c>
      <c r="H34" s="77">
        <v>0.94291213718585221</v>
      </c>
      <c r="I34" s="77">
        <f t="shared" si="2"/>
        <v>0.94291213718585221</v>
      </c>
      <c r="J34" s="76">
        <f>分析係数表!G37</f>
        <v>0.35489014883061659</v>
      </c>
      <c r="K34" s="78">
        <f t="shared" si="3"/>
        <v>0.33463022870008186</v>
      </c>
      <c r="L34" s="79"/>
      <c r="M34" s="80"/>
      <c r="N34" s="81">
        <f>分析係数表!H37</f>
        <v>4.9102064830639058E-2</v>
      </c>
      <c r="O34" s="82">
        <f t="shared" si="4"/>
        <v>0.96526745993177954</v>
      </c>
      <c r="P34" s="76">
        <f>分析係数表!C37</f>
        <v>0.41107468497080213</v>
      </c>
      <c r="Q34" s="82">
        <f t="shared" si="5"/>
        <v>0.39679701700402265</v>
      </c>
      <c r="R34" s="83">
        <v>0.48828619113459776</v>
      </c>
      <c r="S34" s="84">
        <f t="shared" si="6"/>
        <v>1.4311983283204499</v>
      </c>
      <c r="T34" s="85">
        <f>分析係数表!F37</f>
        <v>0.67103708953460905</v>
      </c>
      <c r="U34" s="86">
        <f t="shared" si="7"/>
        <v>0.9603871607829525</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投入係数表!P35</f>
        <v>6.1175131597666806E-3</v>
      </c>
      <c r="E35" s="77">
        <f t="shared" si="0"/>
        <v>0.6117513159766681</v>
      </c>
      <c r="F35" s="76">
        <f>分析係数表!C38</f>
        <v>8.5657149205643823E-2</v>
      </c>
      <c r="G35" s="77">
        <f t="shared" si="1"/>
        <v>5.240087374936242E-2</v>
      </c>
      <c r="H35" s="77">
        <v>7.7032041520920025E-2</v>
      </c>
      <c r="I35" s="77">
        <f t="shared" si="2"/>
        <v>7.7032041520920025E-2</v>
      </c>
      <c r="J35" s="76">
        <f>分析係数表!G38</f>
        <v>0.23768844221105528</v>
      </c>
      <c r="K35" s="78">
        <f t="shared" si="3"/>
        <v>1.830962594944481E-2</v>
      </c>
      <c r="L35" s="79"/>
      <c r="M35" s="80"/>
      <c r="N35" s="81">
        <f>分析係数表!H38</f>
        <v>4.3280194996217748E-2</v>
      </c>
      <c r="O35" s="82">
        <f t="shared" si="4"/>
        <v>0.85081888172008058</v>
      </c>
      <c r="P35" s="76">
        <f>分析係数表!C38</f>
        <v>8.5657149205643823E-2</v>
      </c>
      <c r="Q35" s="82">
        <f t="shared" si="5"/>
        <v>7.2878719898475969E-2</v>
      </c>
      <c r="R35" s="83">
        <v>9.6443920251043216E-2</v>
      </c>
      <c r="S35" s="84">
        <f t="shared" si="6"/>
        <v>0.17347596177196323</v>
      </c>
      <c r="T35" s="85">
        <f>分析係数表!F38</f>
        <v>0.42412060301507537</v>
      </c>
      <c r="U35" s="86">
        <f t="shared" si="7"/>
        <v>7.3574729515345202E-2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投入係数表!P36</f>
        <v>0</v>
      </c>
      <c r="E36" s="77">
        <f t="shared" si="0"/>
        <v>0</v>
      </c>
      <c r="F36" s="76">
        <f>分析係数表!C39</f>
        <v>1</v>
      </c>
      <c r="G36" s="77">
        <f t="shared" si="1"/>
        <v>0</v>
      </c>
      <c r="H36" s="77">
        <v>8.9148302542603301E-3</v>
      </c>
      <c r="I36" s="77">
        <f t="shared" si="2"/>
        <v>8.9148302542603301E-3</v>
      </c>
      <c r="J36" s="76">
        <f>分析係数表!G39</f>
        <v>0.35357454228421969</v>
      </c>
      <c r="K36" s="78">
        <f t="shared" si="3"/>
        <v>3.1520570266916101E-3</v>
      </c>
      <c r="L36" s="79"/>
      <c r="M36" s="80"/>
      <c r="N36" s="81">
        <f>分析係数表!H39</f>
        <v>3.8775109965539459E-3</v>
      </c>
      <c r="O36" s="82">
        <f t="shared" si="4"/>
        <v>7.6225617057262524E-2</v>
      </c>
      <c r="P36" s="76">
        <f>分析係数表!C39</f>
        <v>1</v>
      </c>
      <c r="Q36" s="82">
        <f t="shared" si="5"/>
        <v>7.6225617057262524E-2</v>
      </c>
      <c r="R36" s="83">
        <v>8.5203227038777613E-2</v>
      </c>
      <c r="S36" s="84">
        <f t="shared" si="6"/>
        <v>9.4118057293037946E-2</v>
      </c>
      <c r="T36" s="85">
        <f>分析係数表!F39</f>
        <v>0.70431560592850917</v>
      </c>
      <c r="U36" s="86">
        <f t="shared" si="7"/>
        <v>6.628881655116016E-2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投入係数表!P37</f>
        <v>2.8453549580310141E-4</v>
      </c>
      <c r="E37" s="77">
        <f t="shared" si="0"/>
        <v>2.8453549580310142E-2</v>
      </c>
      <c r="F37" s="76">
        <f>分析係数表!C40</f>
        <v>0.65826444414328944</v>
      </c>
      <c r="G37" s="77">
        <f t="shared" si="1"/>
        <v>1.8729959998386381E-2</v>
      </c>
      <c r="H37" s="77">
        <v>2.2195998149807442E-2</v>
      </c>
      <c r="I37" s="77">
        <f t="shared" si="2"/>
        <v>2.2195998149807442E-2</v>
      </c>
      <c r="J37" s="76">
        <f>分析係数表!G40</f>
        <v>0.50866941886313111</v>
      </c>
      <c r="K37" s="78">
        <f t="shared" si="3"/>
        <v>1.1290425479949686E-2</v>
      </c>
      <c r="L37" s="79"/>
      <c r="M37" s="80"/>
      <c r="N37" s="81">
        <f>分析係数表!H40</f>
        <v>2.9977866808617935E-2</v>
      </c>
      <c r="O37" s="82">
        <f t="shared" si="4"/>
        <v>0.58931654805831568</v>
      </c>
      <c r="P37" s="76">
        <f>分析係数表!C40</f>
        <v>0.65826444414328944</v>
      </c>
      <c r="Q37" s="82">
        <f t="shared" si="5"/>
        <v>0.38792612993204928</v>
      </c>
      <c r="R37" s="83">
        <v>0.39001844912749595</v>
      </c>
      <c r="S37" s="84">
        <f t="shared" si="6"/>
        <v>0.41221444727730339</v>
      </c>
      <c r="T37" s="85">
        <f>分析係数表!F40</f>
        <v>0.70612892981899011</v>
      </c>
      <c r="U37" s="86">
        <f t="shared" si="7"/>
        <v>0.29107654651184878</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投入係数表!P38</f>
        <v>0</v>
      </c>
      <c r="E38" s="77">
        <f t="shared" si="0"/>
        <v>0</v>
      </c>
      <c r="F38" s="76">
        <f>分析係数表!C41</f>
        <v>0.70759650636187188</v>
      </c>
      <c r="G38" s="77">
        <f t="shared" si="1"/>
        <v>0</v>
      </c>
      <c r="H38" s="77">
        <v>4.2543261901635424E-4</v>
      </c>
      <c r="I38" s="77">
        <f t="shared" si="2"/>
        <v>4.2543261901635424E-4</v>
      </c>
      <c r="J38" s="76">
        <f>分析係数表!G41</f>
        <v>0.45936542752335213</v>
      </c>
      <c r="K38" s="78">
        <f t="shared" si="3"/>
        <v>1.9542903691682697E-4</v>
      </c>
      <c r="L38" s="79"/>
      <c r="M38" s="80"/>
      <c r="N38" s="81">
        <f>分析係数表!H41</f>
        <v>5.1332193987616619E-2</v>
      </c>
      <c r="O38" s="82">
        <f t="shared" si="4"/>
        <v>1.0091082050022862</v>
      </c>
      <c r="P38" s="76">
        <f>分析係数表!C41</f>
        <v>0.70759650636187188</v>
      </c>
      <c r="Q38" s="82">
        <f t="shared" si="5"/>
        <v>0.71404144040071726</v>
      </c>
      <c r="R38" s="83">
        <v>0.7248242371337047</v>
      </c>
      <c r="S38" s="84">
        <f t="shared" si="6"/>
        <v>0.72524966975272109</v>
      </c>
      <c r="T38" s="85">
        <f>分析係数表!F41</f>
        <v>0.56264417804333855</v>
      </c>
      <c r="U38" s="86">
        <f t="shared" si="7"/>
        <v>0.4080575043142225</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投入係数表!P39</f>
        <v>7.1133873950775359E-4</v>
      </c>
      <c r="E39" s="77">
        <f>$C$18*D39</f>
        <v>7.1133873950775361E-2</v>
      </c>
      <c r="F39" s="76">
        <f>分析係数表!C42</f>
        <v>0.74805928016937195</v>
      </c>
      <c r="G39" s="77">
        <f>E39*F39</f>
        <v>5.3212354543275858E-2</v>
      </c>
      <c r="H39" s="77">
        <v>6.2431984610563936E-2</v>
      </c>
      <c r="I39" s="77">
        <f>C39+H39</f>
        <v>6.2431984610563936E-2</v>
      </c>
      <c r="J39" s="76">
        <f>分析係数表!G42</f>
        <v>0.48689138576779029</v>
      </c>
      <c r="K39" s="78">
        <f>I39*J39</f>
        <v>3.0397595503270831E-2</v>
      </c>
      <c r="L39" s="79"/>
      <c r="M39" s="80"/>
      <c r="N39" s="81">
        <f>分析係数表!H42</f>
        <v>1.3363964923094164E-2</v>
      </c>
      <c r="O39" s="82">
        <f t="shared" si="4"/>
        <v>0.26271401254562299</v>
      </c>
      <c r="P39" s="76">
        <f>分析係数表!C42</f>
        <v>0.74805928016937195</v>
      </c>
      <c r="Q39" s="82">
        <f>O39*P39</f>
        <v>0.19652565511528608</v>
      </c>
      <c r="R39" s="83">
        <v>0.20597717860408188</v>
      </c>
      <c r="S39" s="84">
        <f>I39+R39</f>
        <v>0.26840916321464581</v>
      </c>
      <c r="T39" s="85">
        <f>分析係数表!F42</f>
        <v>0.55945692883895126</v>
      </c>
      <c r="U39" s="86">
        <f>S39*T39</f>
        <v>0.15016336612429856</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投入係数表!P40</f>
        <v>2.575046237018068E-2</v>
      </c>
      <c r="E40" s="77">
        <f>$C$18*D40</f>
        <v>2.5750462370180678</v>
      </c>
      <c r="F40" s="76">
        <f>分析係数表!C43</f>
        <v>0.45392782766037354</v>
      </c>
      <c r="G40" s="77">
        <f>E40*F40</f>
        <v>1.1688851444946309</v>
      </c>
      <c r="H40" s="77">
        <v>1.4954287054422133</v>
      </c>
      <c r="I40" s="77">
        <f>C40+H40</f>
        <v>1.4954287054422133</v>
      </c>
      <c r="J40" s="76">
        <f>分析係数表!G43</f>
        <v>0.33057238224749658</v>
      </c>
      <c r="K40" s="78">
        <f>I40*J40</f>
        <v>0.49434742963932232</v>
      </c>
      <c r="L40" s="79"/>
      <c r="M40" s="80"/>
      <c r="N40" s="81">
        <f>分析係数表!H43</f>
        <v>3.6399293979211607E-2</v>
      </c>
      <c r="O40" s="82">
        <f t="shared" si="4"/>
        <v>0.71555145723118108</v>
      </c>
      <c r="P40" s="76">
        <f>分析係数表!C43</f>
        <v>0.45392782766037354</v>
      </c>
      <c r="Q40" s="82">
        <f>O40*P40</f>
        <v>0.32480871856016469</v>
      </c>
      <c r="R40" s="83">
        <v>0.59914113713579309</v>
      </c>
      <c r="S40" s="84">
        <f>I40+R40</f>
        <v>2.0945698425780064</v>
      </c>
      <c r="T40" s="85">
        <f>分析係数表!F43</f>
        <v>0.59568549882556554</v>
      </c>
      <c r="U40" s="86">
        <f>S40*T40</f>
        <v>1.2477048815010661</v>
      </c>
      <c r="V40" s="87">
        <f>分析係数表!D43</f>
        <v>0.1984794164915317</v>
      </c>
      <c r="W40" s="88">
        <f>ROUND(S40*V40,0)</f>
        <v>0</v>
      </c>
      <c r="X40" s="76">
        <f>分析係数表!E43</f>
        <v>0.16343182099146988</v>
      </c>
      <c r="Y40" s="89">
        <f>ROUND(S40*X40,0)</f>
        <v>0</v>
      </c>
    </row>
    <row r="41" spans="1:25" x14ac:dyDescent="0.2">
      <c r="A41" s="6" t="s">
        <v>341</v>
      </c>
      <c r="B41" s="5" t="s">
        <v>42</v>
      </c>
      <c r="C41" s="90"/>
      <c r="D41" s="76">
        <f>投入係数表!P41</f>
        <v>0</v>
      </c>
      <c r="E41" s="77">
        <f>$C$18*D41</f>
        <v>0</v>
      </c>
      <c r="F41" s="76">
        <f>分析係数表!C44</f>
        <v>0.56717687074829937</v>
      </c>
      <c r="G41" s="77">
        <f>E41*F41</f>
        <v>0</v>
      </c>
      <c r="H41" s="77">
        <v>4.0386788146142228E-3</v>
      </c>
      <c r="I41" s="77">
        <f>C41+H41</f>
        <v>4.0386788146142228E-3</v>
      </c>
      <c r="J41" s="76">
        <f>分析係数表!G44</f>
        <v>0.26470888557600014</v>
      </c>
      <c r="K41" s="78">
        <f>I41*J41</f>
        <v>1.0690741682159322E-3</v>
      </c>
      <c r="L41" s="79"/>
      <c r="M41" s="80"/>
      <c r="N41" s="81">
        <f>分析係数表!H44</f>
        <v>0.11401115064578489</v>
      </c>
      <c r="O41" s="82">
        <f t="shared" si="4"/>
        <v>2.2412754772602899</v>
      </c>
      <c r="P41" s="76">
        <f>分析係数表!C44</f>
        <v>0.56717687074829937</v>
      </c>
      <c r="Q41" s="82">
        <f>O41*P41</f>
        <v>1.2711996116773925</v>
      </c>
      <c r="R41" s="83">
        <v>1.2955041560224434</v>
      </c>
      <c r="S41" s="84">
        <f>I41+R41</f>
        <v>1.2995428348370577</v>
      </c>
      <c r="T41" s="85">
        <f>分析係数表!F44</f>
        <v>0.48034390507893071</v>
      </c>
      <c r="U41" s="86">
        <f>S41*T41</f>
        <v>0.62422748010297613</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投入係数表!P42</f>
        <v>2.8453549580310141E-4</v>
      </c>
      <c r="E42" s="77">
        <f>$C$18*D42</f>
        <v>2.8453549580310142E-2</v>
      </c>
      <c r="F42" s="76">
        <f>分析係数表!C45</f>
        <v>1</v>
      </c>
      <c r="G42" s="77">
        <f>E42*F42</f>
        <v>2.8453549580310142E-2</v>
      </c>
      <c r="H42" s="77">
        <v>4.0424525945606846E-2</v>
      </c>
      <c r="I42" s="77">
        <f>C42+H42</f>
        <v>4.0424525945606846E-2</v>
      </c>
      <c r="J42" s="76">
        <f>分析係数表!G45</f>
        <v>0</v>
      </c>
      <c r="K42" s="78">
        <f>I42*J42</f>
        <v>0</v>
      </c>
      <c r="L42" s="79"/>
      <c r="M42" s="80"/>
      <c r="N42" s="81">
        <f>分析係数表!H45</f>
        <v>0</v>
      </c>
      <c r="O42" s="82">
        <f t="shared" si="4"/>
        <v>0</v>
      </c>
      <c r="P42" s="76">
        <f>分析係数表!C45</f>
        <v>1</v>
      </c>
      <c r="Q42" s="82">
        <f>O42*P42</f>
        <v>0</v>
      </c>
      <c r="R42" s="83">
        <v>1.5258308543220741E-2</v>
      </c>
      <c r="S42" s="84">
        <f>I42+R42</f>
        <v>5.568283448882759E-2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4.268032437046522E-3</v>
      </c>
      <c r="E43" s="77">
        <f>$C$18*D43</f>
        <v>0.42680324370465217</v>
      </c>
      <c r="F43" s="76">
        <f>分析係数表!C46</f>
        <v>9.5571095571095555E-2</v>
      </c>
      <c r="G43" s="77">
        <f>E43*F43</f>
        <v>4.0790053594150902E-2</v>
      </c>
      <c r="H43" s="77">
        <v>4.7340822729520372E-2</v>
      </c>
      <c r="I43" s="77">
        <f>C43+H43</f>
        <v>4.7340822729520372E-2</v>
      </c>
      <c r="J43" s="76">
        <f>分析係数表!G46</f>
        <v>9.74025974025974E-3</v>
      </c>
      <c r="K43" s="78">
        <f>I43*J43</f>
        <v>4.611119097031205E-4</v>
      </c>
      <c r="L43" s="79"/>
      <c r="M43" s="80"/>
      <c r="N43" s="81">
        <f>分析係数表!H46</f>
        <v>2.2385341663631524E-2</v>
      </c>
      <c r="O43" s="82">
        <f t="shared" si="4"/>
        <v>0.44005974009214416</v>
      </c>
      <c r="P43" s="76">
        <f>分析係数表!C46</f>
        <v>9.5571095571095555E-2</v>
      </c>
      <c r="Q43" s="82">
        <f>O43*P43</f>
        <v>4.2056991477337782E-2</v>
      </c>
      <c r="R43" s="83">
        <v>4.7674204729425011E-2</v>
      </c>
      <c r="S43" s="84">
        <f>I43+R43</f>
        <v>9.5015027458945384E-2</v>
      </c>
      <c r="T43" s="85">
        <f>分析係数表!F46</f>
        <v>0.31493506493506496</v>
      </c>
      <c r="U43" s="86">
        <f>S43*T43</f>
        <v>2.9923563842589946E-2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投入係数表!P44</f>
        <v>0.55939678474889742</v>
      </c>
      <c r="E44" s="91">
        <f>SUM(E5:E43)</f>
        <v>55.939678474889753</v>
      </c>
      <c r="F44" s="92">
        <f>分析係数表!C47</f>
        <v>0.47742146938417629</v>
      </c>
      <c r="G44" s="91">
        <f>SUM(G5:G43)</f>
        <v>9.2199906486828436</v>
      </c>
      <c r="H44" s="91">
        <f>SUM(H5:H43)</f>
        <v>10.424281656352884</v>
      </c>
      <c r="I44" s="91">
        <f>SUM(I5:I43)</f>
        <v>110.42428165635286</v>
      </c>
      <c r="J44" s="92">
        <f>分析係数表!G47</f>
        <v>0.27235298925258467</v>
      </c>
      <c r="K44" s="93">
        <f>SUM(K5:K43)</f>
        <v>31.336432036676229</v>
      </c>
      <c r="L44" s="94">
        <f>最終需要_まとめ!$L$33</f>
        <v>0.62733333333333341</v>
      </c>
      <c r="M44" s="91">
        <f>K44*L44</f>
        <v>19.658388364341555</v>
      </c>
      <c r="N44" s="95">
        <f>分析係数表!H47</f>
        <v>1</v>
      </c>
      <c r="O44" s="96">
        <f>SUM(O5:O43)</f>
        <v>19.658388364341555</v>
      </c>
      <c r="P44" s="92">
        <f>分析係数表!C47</f>
        <v>0.47742146938417629</v>
      </c>
      <c r="Q44" s="96">
        <f>SUM(Q5:Q43)</f>
        <v>9.2689544316804113</v>
      </c>
      <c r="R44" s="91">
        <f>SUM(R5:R43)</f>
        <v>10.638374374047093</v>
      </c>
      <c r="S44" s="97">
        <f>SUM(S5:S43)</f>
        <v>121.06265603039999</v>
      </c>
      <c r="T44" s="98">
        <f>分析係数表!F47</f>
        <v>0.52570900249274655</v>
      </c>
      <c r="U44" s="99">
        <f>SUM(U5:U43)</f>
        <v>55.016559372044419</v>
      </c>
      <c r="V44" s="100">
        <f>分析係数表!D47</f>
        <v>0.1239937068366638</v>
      </c>
      <c r="W44" s="101">
        <f>SUM(W5:W43)</f>
        <v>11</v>
      </c>
      <c r="X44" s="92">
        <f>分析係数表!E47</f>
        <v>9.5199419721302761E-2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299</v>
      </c>
      <c r="S2" s="3" t="s">
        <v>153</v>
      </c>
      <c r="U2" s="64" t="s">
        <v>210</v>
      </c>
      <c r="W2" s="3" t="s">
        <v>130</v>
      </c>
      <c r="Y2" s="3" t="s">
        <v>154</v>
      </c>
    </row>
    <row r="3" spans="1:25" ht="44" x14ac:dyDescent="0.2">
      <c r="B3" s="65"/>
      <c r="C3" s="66" t="s">
        <v>228</v>
      </c>
      <c r="D3" s="66" t="s">
        <v>311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0.95102319236016375</v>
      </c>
      <c r="G5" s="77">
        <f t="shared" ref="G5:G38" si="1">E5*F5</f>
        <v>0</v>
      </c>
      <c r="H5" s="77">
        <f t="array" ref="H5:H43">MMULT(逆行列係数!C5:AO43,'15'!G5:G43)</f>
        <v>1.7662756313736891E-3</v>
      </c>
      <c r="I5" s="77">
        <f t="shared" ref="I5:I38" si="2">C5+H5</f>
        <v>1.7662756313736891E-3</v>
      </c>
      <c r="J5" s="76">
        <f>分析係数表!G8</f>
        <v>0.119707121641224</v>
      </c>
      <c r="K5" s="78">
        <f t="shared" ref="K5:K38" si="3">I5*J5</f>
        <v>2.1143577185677993E-4</v>
      </c>
      <c r="L5" s="79" t="s">
        <v>184</v>
      </c>
      <c r="M5" s="80" t="s">
        <v>184</v>
      </c>
      <c r="N5" s="81">
        <f>分析係数表!H8</f>
        <v>1.1795029837783319E-2</v>
      </c>
      <c r="O5" s="82">
        <f t="shared" ref="O5:O43" si="4">$M$44*N5</f>
        <v>0.1650357395551876</v>
      </c>
      <c r="P5" s="76">
        <f>分析係数表!C8</f>
        <v>0.95102319236016375</v>
      </c>
      <c r="Q5" s="82">
        <f t="shared" ref="Q5:Q38" si="5">O5*P5</f>
        <v>0.15695281588529506</v>
      </c>
      <c r="R5" s="83">
        <f t="array" ref="R5:R43">MMULT(逆行列係数!C5:AO43,'15'!Q5:Q43)</f>
        <v>0.21951308992758145</v>
      </c>
      <c r="S5" s="84">
        <f t="shared" ref="S5:S38" si="6">I5+R5</f>
        <v>0.22127936555895514</v>
      </c>
      <c r="T5" s="85">
        <f>分析係数表!F8</f>
        <v>0.45161290322580644</v>
      </c>
      <c r="U5" s="86">
        <f t="shared" ref="U5:U38" si="7">S5*T5</f>
        <v>9.9932616704044255E-2</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投入係数表!Q6</f>
        <v>0</v>
      </c>
      <c r="E6" s="77">
        <f t="shared" si="0"/>
        <v>0</v>
      </c>
      <c r="F6" s="76">
        <f>分析係数表!C9</f>
        <v>1</v>
      </c>
      <c r="G6" s="77">
        <f t="shared" si="1"/>
        <v>0</v>
      </c>
      <c r="H6" s="77">
        <v>2.693795417260658E-3</v>
      </c>
      <c r="I6" s="77">
        <f t="shared" si="2"/>
        <v>2.693795417260658E-3</v>
      </c>
      <c r="J6" s="76">
        <f>分析係数表!G9</f>
        <v>0.24911032028469751</v>
      </c>
      <c r="K6" s="78">
        <f t="shared" si="3"/>
        <v>6.7105223917525284E-4</v>
      </c>
      <c r="L6" s="79"/>
      <c r="M6" s="80"/>
      <c r="N6" s="81">
        <f>分析係数表!H9</f>
        <v>6.1636735494354639E-4</v>
      </c>
      <c r="O6" s="82">
        <f t="shared" si="4"/>
        <v>8.6241954161855768E-3</v>
      </c>
      <c r="P6" s="76">
        <f>分析係数表!C9</f>
        <v>1</v>
      </c>
      <c r="Q6" s="82">
        <f t="shared" si="5"/>
        <v>8.6241954161855768E-3</v>
      </c>
      <c r="R6" s="83">
        <v>1.2138523180237799E-2</v>
      </c>
      <c r="S6" s="84">
        <f t="shared" si="6"/>
        <v>1.4832318597498458E-2</v>
      </c>
      <c r="T6" s="85">
        <f>分析係数表!F9</f>
        <v>0.6773428232502966</v>
      </c>
      <c r="U6" s="86">
        <f t="shared" si="7"/>
        <v>1.0046564554177484E-2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投入係数表!Q7</f>
        <v>0</v>
      </c>
      <c r="E7" s="77">
        <f t="shared" si="0"/>
        <v>0</v>
      </c>
      <c r="F7" s="76">
        <f>分析係数表!C10</f>
        <v>1</v>
      </c>
      <c r="G7" s="77">
        <f t="shared" si="1"/>
        <v>0</v>
      </c>
      <c r="H7" s="77">
        <v>6.5191616699205977E-5</v>
      </c>
      <c r="I7" s="77">
        <f t="shared" si="2"/>
        <v>6.5191616699205977E-5</v>
      </c>
      <c r="J7" s="76">
        <f>分析係数表!G10</f>
        <v>0.17950310559006211</v>
      </c>
      <c r="K7" s="78">
        <f t="shared" si="3"/>
        <v>1.1702097655944426E-5</v>
      </c>
      <c r="L7" s="79"/>
      <c r="M7" s="80"/>
      <c r="N7" s="81">
        <f>分析係数表!H10</f>
        <v>1.1935113327543217E-3</v>
      </c>
      <c r="O7" s="82">
        <f t="shared" si="4"/>
        <v>1.6699578396795707E-2</v>
      </c>
      <c r="P7" s="76">
        <f>分析係数表!C10</f>
        <v>1</v>
      </c>
      <c r="Q7" s="82">
        <f t="shared" si="5"/>
        <v>1.6699578396795707E-2</v>
      </c>
      <c r="R7" s="83">
        <v>2.5031656571768174E-2</v>
      </c>
      <c r="S7" s="84">
        <f t="shared" si="6"/>
        <v>2.5096848188467379E-2</v>
      </c>
      <c r="T7" s="85">
        <f>分析係数表!F10</f>
        <v>0.51863354037267084</v>
      </c>
      <c r="U7" s="86">
        <f t="shared" si="7"/>
        <v>1.3016067228180288E-2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投入係数表!Q8</f>
        <v>0</v>
      </c>
      <c r="E8" s="77">
        <f t="shared" si="0"/>
        <v>0</v>
      </c>
      <c r="F8" s="76">
        <f>分析係数表!C11</f>
        <v>5.7355893318034035E-4</v>
      </c>
      <c r="G8" s="77">
        <f t="shared" si="1"/>
        <v>0</v>
      </c>
      <c r="H8" s="77">
        <v>1.5883947811367029E-4</v>
      </c>
      <c r="I8" s="77">
        <f t="shared" si="2"/>
        <v>1.5883947811367029E-4</v>
      </c>
      <c r="J8" s="76">
        <f>分析係数表!G11</f>
        <v>0.5</v>
      </c>
      <c r="K8" s="78">
        <f t="shared" si="3"/>
        <v>7.9419739056835146E-5</v>
      </c>
      <c r="L8" s="79"/>
      <c r="M8" s="80"/>
      <c r="N8" s="81">
        <f>分析係数表!H11</f>
        <v>-2.2413358361583505E-5</v>
      </c>
      <c r="O8" s="82">
        <f t="shared" si="4"/>
        <v>-3.1360710604311188E-4</v>
      </c>
      <c r="P8" s="76">
        <f>分析係数表!C11</f>
        <v>5.7355893318034035E-4</v>
      </c>
      <c r="Q8" s="82">
        <f t="shared" si="5"/>
        <v>-1.7987215717986112E-7</v>
      </c>
      <c r="R8" s="83">
        <v>3.1343154830765235E-5</v>
      </c>
      <c r="S8" s="84">
        <f t="shared" si="6"/>
        <v>1.9018263294443553E-4</v>
      </c>
      <c r="T8" s="85">
        <f>分析係数表!F11</f>
        <v>0.7</v>
      </c>
      <c r="U8" s="86">
        <f t="shared" si="7"/>
        <v>1.3312784306110487E-4</v>
      </c>
      <c r="V8" s="87">
        <f>分析係数表!D11</f>
        <v>1.2</v>
      </c>
      <c r="W8" s="167">
        <f t="shared" si="8"/>
        <v>0</v>
      </c>
      <c r="X8" s="76">
        <f>分析係数表!E11</f>
        <v>0</v>
      </c>
      <c r="Y8" s="166">
        <f t="shared" si="9"/>
        <v>0</v>
      </c>
    </row>
    <row r="9" spans="1:25" x14ac:dyDescent="0.2">
      <c r="A9" s="6" t="s">
        <v>223</v>
      </c>
      <c r="B9" s="5" t="s">
        <v>191</v>
      </c>
      <c r="C9" s="90"/>
      <c r="D9" s="76">
        <f>投入係数表!Q9</f>
        <v>0</v>
      </c>
      <c r="E9" s="77">
        <f t="shared" si="0"/>
        <v>0</v>
      </c>
      <c r="F9" s="76">
        <f>分析係数表!C12</f>
        <v>4.8423187189707062E-2</v>
      </c>
      <c r="G9" s="77">
        <f t="shared" si="1"/>
        <v>0</v>
      </c>
      <c r="H9" s="77">
        <v>1.684534714612535E-4</v>
      </c>
      <c r="I9" s="77">
        <f t="shared" si="2"/>
        <v>1.684534714612535E-4</v>
      </c>
      <c r="J9" s="76">
        <f>分析係数表!G12</f>
        <v>0.1441768393269548</v>
      </c>
      <c r="K9" s="78">
        <f t="shared" si="3"/>
        <v>2.4287089088936911E-5</v>
      </c>
      <c r="L9" s="79"/>
      <c r="M9" s="80"/>
      <c r="N9" s="81">
        <f>分析係数表!H12</f>
        <v>9.2936990446306003E-2</v>
      </c>
      <c r="O9" s="82">
        <f t="shared" si="4"/>
        <v>1.3003718652077634</v>
      </c>
      <c r="P9" s="76">
        <f>分析係数表!C12</f>
        <v>4.8423187189707062E-2</v>
      </c>
      <c r="Q9" s="82">
        <f t="shared" si="5"/>
        <v>6.296815024518404E-2</v>
      </c>
      <c r="R9" s="83">
        <v>7.1752434957979561E-2</v>
      </c>
      <c r="S9" s="84">
        <f t="shared" si="6"/>
        <v>7.1920888429440819E-2</v>
      </c>
      <c r="T9" s="85">
        <f>分析係数表!F12</f>
        <v>0.28846365335972729</v>
      </c>
      <c r="U9" s="86">
        <f t="shared" si="7"/>
        <v>2.0746562229233836E-2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投入係数表!Q10</f>
        <v>1.0090817356205853E-3</v>
      </c>
      <c r="E10" s="77">
        <f t="shared" si="0"/>
        <v>0.10090817356205853</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0.19984612832597304</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投入係数表!Q11</f>
        <v>1.6818028927009755E-3</v>
      </c>
      <c r="E11" s="77">
        <f t="shared" si="0"/>
        <v>0.16818028927009754</v>
      </c>
      <c r="F11" s="76">
        <f>分析係数表!C14</f>
        <v>0.13711248892825512</v>
      </c>
      <c r="G11" s="77">
        <f t="shared" si="1"/>
        <v>2.3059618050496992E-2</v>
      </c>
      <c r="H11" s="77">
        <v>3.6863192569576209E-2</v>
      </c>
      <c r="I11" s="77">
        <f t="shared" si="2"/>
        <v>3.6863192569576209E-2</v>
      </c>
      <c r="J11" s="76">
        <f>分析係数表!G14</f>
        <v>0.16281628162816281</v>
      </c>
      <c r="K11" s="78">
        <f t="shared" si="3"/>
        <v>6.0019279431213187E-3</v>
      </c>
      <c r="L11" s="79"/>
      <c r="M11" s="80"/>
      <c r="N11" s="81">
        <f>分析係数表!H14</f>
        <v>1.1654946348023422E-3</v>
      </c>
      <c r="O11" s="82">
        <f t="shared" si="4"/>
        <v>1.6307569514241817E-2</v>
      </c>
      <c r="P11" s="76">
        <f>分析係数表!C14</f>
        <v>0.13711248892825512</v>
      </c>
      <c r="Q11" s="82">
        <f t="shared" si="5"/>
        <v>2.235971444468232E-3</v>
      </c>
      <c r="R11" s="83">
        <v>9.1620192087327676E-3</v>
      </c>
      <c r="S11" s="84">
        <f t="shared" si="6"/>
        <v>4.6025211778308976E-2</v>
      </c>
      <c r="T11" s="85">
        <f>分析係数表!F14</f>
        <v>0.337000366703337</v>
      </c>
      <c r="U11" s="86">
        <f t="shared" si="7"/>
        <v>1.5510513246888871E-2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投入係数表!Q12</f>
        <v>4.7090480995627309E-3</v>
      </c>
      <c r="E12" s="77">
        <f t="shared" si="0"/>
        <v>0.4709048099562731</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0.11979791450846873</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投入係数表!Q13</f>
        <v>1.3454423141607804E-3</v>
      </c>
      <c r="E13" s="77">
        <f t="shared" si="0"/>
        <v>0.13454423141607805</v>
      </c>
      <c r="F13" s="76">
        <f>分析係数表!C16</f>
        <v>1.385979049153907E-2</v>
      </c>
      <c r="G13" s="77">
        <f t="shared" si="1"/>
        <v>1.8647548592719907E-3</v>
      </c>
      <c r="H13" s="77">
        <v>2.8022238936526766E-3</v>
      </c>
      <c r="I13" s="77">
        <f t="shared" si="2"/>
        <v>2.8022238936526766E-3</v>
      </c>
      <c r="J13" s="76">
        <f>分析係数表!G16</f>
        <v>3.1914893617021274E-2</v>
      </c>
      <c r="K13" s="78">
        <f t="shared" si="3"/>
        <v>8.9432677457000308E-5</v>
      </c>
      <c r="L13" s="79"/>
      <c r="M13" s="80"/>
      <c r="N13" s="81">
        <f>分析係数表!H16</f>
        <v>1.6877258846272378E-2</v>
      </c>
      <c r="O13" s="82">
        <f t="shared" si="4"/>
        <v>0.2361461508504632</v>
      </c>
      <c r="P13" s="76">
        <f>分析係数表!C16</f>
        <v>1.385979049153907E-2</v>
      </c>
      <c r="Q13" s="82">
        <f t="shared" si="5"/>
        <v>3.2729361761708008E-3</v>
      </c>
      <c r="R13" s="83">
        <v>3.7095979959111207E-3</v>
      </c>
      <c r="S13" s="84">
        <f t="shared" si="6"/>
        <v>6.5118218895637969E-3</v>
      </c>
      <c r="T13" s="85">
        <f>分析係数表!F16</f>
        <v>0.28191489361702127</v>
      </c>
      <c r="U13" s="86">
        <f t="shared" si="7"/>
        <v>1.8357795752493682E-3</v>
      </c>
      <c r="V13" s="87">
        <f>分析係数表!D16</f>
        <v>0</v>
      </c>
      <c r="W13" s="167">
        <f t="shared" si="8"/>
        <v>0</v>
      </c>
      <c r="X13" s="76">
        <f>分析係数表!E16</f>
        <v>0</v>
      </c>
      <c r="Y13" s="166">
        <f t="shared" si="9"/>
        <v>0</v>
      </c>
    </row>
    <row r="14" spans="1:25" x14ac:dyDescent="0.2">
      <c r="A14" s="6" t="s">
        <v>2</v>
      </c>
      <c r="B14" s="5" t="s">
        <v>365</v>
      </c>
      <c r="C14" s="90"/>
      <c r="D14" s="76">
        <f>投入係数表!Q14</f>
        <v>1.3790783720147999E-2</v>
      </c>
      <c r="E14" s="77">
        <f t="shared" si="0"/>
        <v>1.3790783720147999</v>
      </c>
      <c r="F14" s="76">
        <f>分析係数表!C17</f>
        <v>0.32300986464785497</v>
      </c>
      <c r="G14" s="77">
        <f t="shared" si="1"/>
        <v>0.44545591828328468</v>
      </c>
      <c r="H14" s="77">
        <v>0.52196926619639661</v>
      </c>
      <c r="I14" s="77">
        <f t="shared" si="2"/>
        <v>0.52196926619639661</v>
      </c>
      <c r="J14" s="76">
        <f>分析係数表!G17</f>
        <v>0.21187484602118747</v>
      </c>
      <c r="K14" s="78">
        <f t="shared" si="3"/>
        <v>0.11059215790315374</v>
      </c>
      <c r="L14" s="79"/>
      <c r="M14" s="80"/>
      <c r="N14" s="81">
        <f>分析係数表!H17</f>
        <v>2.8857198890538762E-3</v>
      </c>
      <c r="O14" s="82">
        <f t="shared" si="4"/>
        <v>4.0376914903050655E-2</v>
      </c>
      <c r="P14" s="76">
        <f>分析係数表!C17</f>
        <v>0.32300986464785497</v>
      </c>
      <c r="Q14" s="82">
        <f t="shared" si="5"/>
        <v>1.3042141817732351E-2</v>
      </c>
      <c r="R14" s="83">
        <v>2.7579824567105851E-2</v>
      </c>
      <c r="S14" s="84">
        <f t="shared" si="6"/>
        <v>0.54954909076350245</v>
      </c>
      <c r="T14" s="85">
        <f>分析係数表!F17</f>
        <v>0.32156935205715692</v>
      </c>
      <c r="U14" s="86">
        <f t="shared" si="7"/>
        <v>0.17671814504041919</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投入係数表!Q15</f>
        <v>6.7272115708039018E-3</v>
      </c>
      <c r="E15" s="77">
        <f t="shared" si="0"/>
        <v>0.67272115708039015</v>
      </c>
      <c r="F15" s="76">
        <f>分析係数表!C18</f>
        <v>9.2469018112488088E-2</v>
      </c>
      <c r="G15" s="77">
        <f t="shared" si="1"/>
        <v>6.2205864858720539E-2</v>
      </c>
      <c r="H15" s="77">
        <v>6.6625029437802366E-2</v>
      </c>
      <c r="I15" s="77">
        <f t="shared" si="2"/>
        <v>6.6625029437802366E-2</v>
      </c>
      <c r="J15" s="76">
        <f>分析係数表!G18</f>
        <v>0.21541950113378686</v>
      </c>
      <c r="K15" s="78">
        <f t="shared" si="3"/>
        <v>1.435233060451525E-2</v>
      </c>
      <c r="L15" s="79"/>
      <c r="M15" s="80"/>
      <c r="N15" s="81">
        <f>分析係数表!H18</f>
        <v>4.5387050682206597E-4</v>
      </c>
      <c r="O15" s="82">
        <f t="shared" si="4"/>
        <v>6.3505438973730155E-3</v>
      </c>
      <c r="P15" s="76">
        <f>分析係数表!C18</f>
        <v>9.2469018112488088E-2</v>
      </c>
      <c r="Q15" s="82">
        <f t="shared" si="5"/>
        <v>5.8722855867033609E-4</v>
      </c>
      <c r="R15" s="83">
        <v>1.3313188604215421E-3</v>
      </c>
      <c r="S15" s="84">
        <f t="shared" si="6"/>
        <v>6.7956348298223904E-2</v>
      </c>
      <c r="T15" s="85">
        <f>分析係数表!F18</f>
        <v>0.45918367346938777</v>
      </c>
      <c r="U15" s="86">
        <f t="shared" si="7"/>
        <v>3.1204445647143631E-2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投入係数表!Q16</f>
        <v>0.11940800538176925</v>
      </c>
      <c r="E16" s="77">
        <f t="shared" si="0"/>
        <v>11.940800538176925</v>
      </c>
      <c r="F16" s="76">
        <f>分析係数表!C19</f>
        <v>3.1628366691376364E-2</v>
      </c>
      <c r="G16" s="77">
        <f t="shared" si="1"/>
        <v>0.37766801801004402</v>
      </c>
      <c r="H16" s="77">
        <v>0.39331111979193295</v>
      </c>
      <c r="I16" s="77">
        <f t="shared" si="2"/>
        <v>0.39331111979193295</v>
      </c>
      <c r="J16" s="76">
        <f>分析係数表!G19</f>
        <v>5.8098591549295774E-2</v>
      </c>
      <c r="K16" s="78">
        <f t="shared" si="3"/>
        <v>2.2850822100587653E-2</v>
      </c>
      <c r="L16" s="79"/>
      <c r="M16" s="80"/>
      <c r="N16" s="81">
        <f>分析係数表!H19</f>
        <v>-1.1767013139831339E-4</v>
      </c>
      <c r="O16" s="82">
        <f t="shared" si="4"/>
        <v>-1.6464373067263372E-3</v>
      </c>
      <c r="P16" s="76">
        <f>分析係数表!C19</f>
        <v>3.1628366691376364E-2</v>
      </c>
      <c r="Q16" s="82">
        <f t="shared" si="5"/>
        <v>-5.2074122871502696E-5</v>
      </c>
      <c r="R16" s="83">
        <v>1.3325191934665382E-4</v>
      </c>
      <c r="S16" s="84">
        <f t="shared" si="6"/>
        <v>0.39344437171127961</v>
      </c>
      <c r="T16" s="85">
        <f>分析係数表!F19</f>
        <v>0.23943661971830985</v>
      </c>
      <c r="U16" s="86">
        <f t="shared" si="7"/>
        <v>9.4204990409742992E-2</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投入係数表!Q17</f>
        <v>3.901782711066263E-2</v>
      </c>
      <c r="E17" s="77">
        <f t="shared" si="0"/>
        <v>3.9017827110662631</v>
      </c>
      <c r="F17" s="76">
        <f>分析係数表!C20</f>
        <v>9.0136054421768752E-2</v>
      </c>
      <c r="G17" s="77">
        <f t="shared" si="1"/>
        <v>0.35169129878658512</v>
      </c>
      <c r="H17" s="77">
        <v>0.37682757559706265</v>
      </c>
      <c r="I17" s="77">
        <f t="shared" si="2"/>
        <v>0.37682757559706265</v>
      </c>
      <c r="J17" s="76">
        <f>分析係数表!G20</f>
        <v>0.10038610038610038</v>
      </c>
      <c r="K17" s="78">
        <f t="shared" si="3"/>
        <v>3.7828250832137561E-2</v>
      </c>
      <c r="L17" s="79"/>
      <c r="M17" s="80"/>
      <c r="N17" s="81">
        <f>分析係数表!H20</f>
        <v>5.6033395903958764E-4</v>
      </c>
      <c r="O17" s="82">
        <f t="shared" si="4"/>
        <v>7.8401776510777961E-3</v>
      </c>
      <c r="P17" s="76">
        <f>分析係数表!C20</f>
        <v>9.0136054421768752E-2</v>
      </c>
      <c r="Q17" s="82">
        <f t="shared" si="5"/>
        <v>7.0668267943388332E-4</v>
      </c>
      <c r="R17" s="83">
        <v>1.3673343575203211E-3</v>
      </c>
      <c r="S17" s="84">
        <f t="shared" si="6"/>
        <v>0.37819490995458299</v>
      </c>
      <c r="T17" s="85">
        <f>分析係数表!F20</f>
        <v>0.22393822393822393</v>
      </c>
      <c r="U17" s="86">
        <f t="shared" si="7"/>
        <v>8.4692296437705844E-2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投入係数表!Q18</f>
        <v>3.6999663639421462E-2</v>
      </c>
      <c r="E18" s="77">
        <f t="shared" si="0"/>
        <v>3.6999663639421461</v>
      </c>
      <c r="F18" s="76">
        <f>分析係数表!C21</f>
        <v>0.16689993002099368</v>
      </c>
      <c r="G18" s="77">
        <f t="shared" si="1"/>
        <v>0.61752412722197458</v>
      </c>
      <c r="H18" s="77">
        <v>0.63931517014795902</v>
      </c>
      <c r="I18" s="77">
        <f t="shared" si="2"/>
        <v>0.63931517014795902</v>
      </c>
      <c r="J18" s="76">
        <f>分析係数表!G21</f>
        <v>0.28496229904680609</v>
      </c>
      <c r="K18" s="78">
        <f t="shared" si="3"/>
        <v>0.18218072070086241</v>
      </c>
      <c r="L18" s="79"/>
      <c r="M18" s="80"/>
      <c r="N18" s="81">
        <f>分析係数表!H21</f>
        <v>9.3015437200571539E-4</v>
      </c>
      <c r="O18" s="82">
        <f t="shared" si="4"/>
        <v>1.3014694900789141E-2</v>
      </c>
      <c r="P18" s="76">
        <f>分析係数表!C21</f>
        <v>0.16689993002099368</v>
      </c>
      <c r="Q18" s="82">
        <f t="shared" si="5"/>
        <v>2.1721516681862908E-3</v>
      </c>
      <c r="R18" s="83">
        <v>4.7520488497273658E-3</v>
      </c>
      <c r="S18" s="84">
        <f t="shared" si="6"/>
        <v>0.64406721899768637</v>
      </c>
      <c r="T18" s="85">
        <f>分析係数表!F21</f>
        <v>0.42580736946934128</v>
      </c>
      <c r="U18" s="86">
        <f t="shared" si="7"/>
        <v>0.274248568282839</v>
      </c>
      <c r="V18" s="87">
        <f>分析係数表!D21</f>
        <v>9.4323516858728126E-2</v>
      </c>
      <c r="W18" s="167">
        <f t="shared" si="8"/>
        <v>0</v>
      </c>
      <c r="X18" s="76">
        <f>分析係数表!E21</f>
        <v>8.3795703514013373E-2</v>
      </c>
      <c r="Y18" s="166">
        <f t="shared" si="9"/>
        <v>0</v>
      </c>
    </row>
    <row r="19" spans="1:25" x14ac:dyDescent="0.2">
      <c r="A19" s="6" t="s">
        <v>7</v>
      </c>
      <c r="B19" s="5" t="s">
        <v>269</v>
      </c>
      <c r="C19" s="75">
        <f>最終需要_まとめ!C20</f>
        <v>100</v>
      </c>
      <c r="D19" s="76">
        <f>投入係数表!Q19</f>
        <v>0.16380760174907502</v>
      </c>
      <c r="E19" s="77">
        <f t="shared" si="0"/>
        <v>16.3807601749075</v>
      </c>
      <c r="F19" s="76">
        <f>分析係数表!C22</f>
        <v>5.390334572490707E-2</v>
      </c>
      <c r="G19" s="77">
        <f t="shared" si="1"/>
        <v>0.88297777894482821</v>
      </c>
      <c r="H19" s="77">
        <v>0.89240459651816717</v>
      </c>
      <c r="I19" s="77">
        <f t="shared" si="2"/>
        <v>100.89240459651816</v>
      </c>
      <c r="J19" s="76">
        <f>分析係数表!G22</f>
        <v>0.19475277497477295</v>
      </c>
      <c r="K19" s="78">
        <f t="shared" si="3"/>
        <v>19.64907576904945</v>
      </c>
      <c r="L19" s="79"/>
      <c r="M19" s="80"/>
      <c r="N19" s="81">
        <f>分析係数表!H22</f>
        <v>4.4826716723167009E-5</v>
      </c>
      <c r="O19" s="82">
        <f t="shared" si="4"/>
        <v>6.2721421208622376E-4</v>
      </c>
      <c r="P19" s="76">
        <f>分析係数表!C22</f>
        <v>5.390334572490707E-2</v>
      </c>
      <c r="Q19" s="82">
        <f t="shared" si="5"/>
        <v>3.3808944517658908E-5</v>
      </c>
      <c r="R19" s="83">
        <v>3.6637238324378378E-4</v>
      </c>
      <c r="S19" s="84">
        <f t="shared" si="6"/>
        <v>100.8927709689014</v>
      </c>
      <c r="T19" s="85">
        <f>分析係数表!F22</f>
        <v>0.41305079044735959</v>
      </c>
      <c r="U19" s="86">
        <f t="shared" si="7"/>
        <v>41.673838799129136</v>
      </c>
      <c r="V19" s="87">
        <f>分析係数表!D22</f>
        <v>5.2808610830810628E-2</v>
      </c>
      <c r="W19" s="167">
        <f t="shared" si="8"/>
        <v>5</v>
      </c>
      <c r="X19" s="76">
        <f>分析係数表!E22</f>
        <v>5.6844937773292969E-2</v>
      </c>
      <c r="Y19" s="166">
        <f t="shared" si="9"/>
        <v>6</v>
      </c>
    </row>
    <row r="20" spans="1:25" x14ac:dyDescent="0.2">
      <c r="A20" s="6" t="s">
        <v>8</v>
      </c>
      <c r="B20" s="5" t="s">
        <v>270</v>
      </c>
      <c r="C20" s="90"/>
      <c r="D20" s="76">
        <f>投入係数表!Q20</f>
        <v>5.0454086781029266E-3</v>
      </c>
      <c r="E20" s="77">
        <f t="shared" si="0"/>
        <v>0.50454086781029261</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3.9200888255388978E-4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投入係数表!Q21</f>
        <v>2.6908846283215607E-3</v>
      </c>
      <c r="E21" s="77">
        <f t="shared" si="0"/>
        <v>0.26908846283215609</v>
      </c>
      <c r="F21" s="76">
        <f>分析係数表!C24</f>
        <v>5.4415700267618217E-2</v>
      </c>
      <c r="G21" s="77">
        <f t="shared" si="1"/>
        <v>1.4642637138948731E-2</v>
      </c>
      <c r="H21" s="77">
        <v>1.5594631155743452E-2</v>
      </c>
      <c r="I21" s="77">
        <f t="shared" si="2"/>
        <v>1.5594631155743452E-2</v>
      </c>
      <c r="J21" s="76">
        <f>分析係数表!G24</f>
        <v>0.2097560975609756</v>
      </c>
      <c r="K21" s="78">
        <f t="shared" si="3"/>
        <v>3.2710689741315534E-3</v>
      </c>
      <c r="L21" s="79"/>
      <c r="M21" s="80"/>
      <c r="N21" s="81">
        <f>分析係数表!H24</f>
        <v>3.5301039419494021E-4</v>
      </c>
      <c r="O21" s="82">
        <f t="shared" si="4"/>
        <v>4.939311920179012E-3</v>
      </c>
      <c r="P21" s="76">
        <f>分析係数表!C24</f>
        <v>5.4415700267618217E-2</v>
      </c>
      <c r="Q21" s="82">
        <f t="shared" si="5"/>
        <v>2.6877611697673491E-4</v>
      </c>
      <c r="R21" s="83">
        <v>8.7187270888220651E-4</v>
      </c>
      <c r="S21" s="84">
        <f t="shared" si="6"/>
        <v>1.646650386462566E-2</v>
      </c>
      <c r="T21" s="85">
        <f>分析係数表!F24</f>
        <v>0.39512195121951221</v>
      </c>
      <c r="U21" s="86">
        <f t="shared" si="7"/>
        <v>6.5062771367545291E-3</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投入係数表!Q22</f>
        <v>7.7362933064244873E-3</v>
      </c>
      <c r="E22" s="77">
        <f t="shared" si="0"/>
        <v>0.77362933064244876</v>
      </c>
      <c r="F22" s="76">
        <f>分析係数表!C25</f>
        <v>0.20008027292795505</v>
      </c>
      <c r="G22" s="77">
        <f t="shared" si="1"/>
        <v>0.15478796762001232</v>
      </c>
      <c r="H22" s="77">
        <v>0.18822454763888868</v>
      </c>
      <c r="I22" s="77">
        <f t="shared" si="2"/>
        <v>0.18822454763888868</v>
      </c>
      <c r="J22" s="76">
        <f>分析係数表!G25</f>
        <v>0.19693654266958424</v>
      </c>
      <c r="K22" s="78">
        <f t="shared" si="3"/>
        <v>3.7068291657549192E-2</v>
      </c>
      <c r="L22" s="79"/>
      <c r="M22" s="80"/>
      <c r="N22" s="81">
        <f>分析係数表!H25</f>
        <v>5.2111058190681644E-4</v>
      </c>
      <c r="O22" s="82">
        <f t="shared" si="4"/>
        <v>7.2913652155023496E-3</v>
      </c>
      <c r="P22" s="76">
        <f>分析係数表!C25</f>
        <v>0.20008027292795505</v>
      </c>
      <c r="Q22" s="82">
        <f t="shared" si="5"/>
        <v>1.4588583423351079E-3</v>
      </c>
      <c r="R22" s="83">
        <v>6.6173443917854242E-3</v>
      </c>
      <c r="S22" s="84">
        <f t="shared" si="6"/>
        <v>0.19484189203067412</v>
      </c>
      <c r="T22" s="85">
        <f>分析係数表!F25</f>
        <v>0.35081275398562051</v>
      </c>
      <c r="U22" s="86">
        <f t="shared" si="7"/>
        <v>6.8353020735049716E-2</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投入係数表!Q23</f>
        <v>2.4554322233434241E-2</v>
      </c>
      <c r="E23" s="77">
        <f t="shared" si="0"/>
        <v>2.4554322233434243</v>
      </c>
      <c r="F23" s="76">
        <f>分析係数表!C26</f>
        <v>0.134685598377282</v>
      </c>
      <c r="G23" s="77">
        <f t="shared" si="1"/>
        <v>0.33071135827586906</v>
      </c>
      <c r="H23" s="77">
        <v>0.34254654112110589</v>
      </c>
      <c r="I23" s="77">
        <f t="shared" si="2"/>
        <v>0.34254654112110589</v>
      </c>
      <c r="J23" s="76">
        <f>分析係数表!G26</f>
        <v>0.19653333333333334</v>
      </c>
      <c r="K23" s="78">
        <f t="shared" si="3"/>
        <v>6.7321813548334677E-2</v>
      </c>
      <c r="L23" s="79"/>
      <c r="M23" s="80"/>
      <c r="N23" s="81">
        <f>分析係数表!H26</f>
        <v>1.0932115540862354E-2</v>
      </c>
      <c r="O23" s="82">
        <f t="shared" si="4"/>
        <v>0.15296186597252781</v>
      </c>
      <c r="P23" s="76">
        <f>分析係数表!C26</f>
        <v>0.134685598377282</v>
      </c>
      <c r="Q23" s="82">
        <f t="shared" si="5"/>
        <v>2.0601760447415518E-2</v>
      </c>
      <c r="R23" s="83">
        <v>2.1860959797088478E-2</v>
      </c>
      <c r="S23" s="84">
        <f t="shared" si="6"/>
        <v>0.36440750091819435</v>
      </c>
      <c r="T23" s="85">
        <f>分析係数表!F26</f>
        <v>0.3352</v>
      </c>
      <c r="U23" s="86">
        <f t="shared" si="7"/>
        <v>0.12214939430777874</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投入係数表!Q24</f>
        <v>6.7272115708039018E-4</v>
      </c>
      <c r="E24" s="77">
        <f t="shared" si="0"/>
        <v>6.7272115708039024E-2</v>
      </c>
      <c r="F24" s="76">
        <f>分析係数表!C27</f>
        <v>0.20855231724796941</v>
      </c>
      <c r="G24" s="77">
        <f t="shared" si="1"/>
        <v>1.4029755617085062E-2</v>
      </c>
      <c r="H24" s="77">
        <v>1.5167372217573551E-2</v>
      </c>
      <c r="I24" s="77">
        <f t="shared" si="2"/>
        <v>1.5167372217573551E-2</v>
      </c>
      <c r="J24" s="76">
        <f>分析係数表!G27</f>
        <v>0.17064698219713417</v>
      </c>
      <c r="K24" s="78">
        <f t="shared" si="3"/>
        <v>2.5882662967895813E-3</v>
      </c>
      <c r="L24" s="79"/>
      <c r="M24" s="80"/>
      <c r="N24" s="81">
        <f>分析係数表!H27</f>
        <v>1.1100215728574231E-2</v>
      </c>
      <c r="O24" s="82">
        <f t="shared" si="4"/>
        <v>0.15531391926785115</v>
      </c>
      <c r="P24" s="76">
        <f>分析係数表!C27</f>
        <v>0.20855231724796941</v>
      </c>
      <c r="Q24" s="82">
        <f t="shared" si="5"/>
        <v>3.2391077764174402E-2</v>
      </c>
      <c r="R24" s="83">
        <v>3.2929477641043509E-2</v>
      </c>
      <c r="S24" s="84">
        <f t="shared" si="6"/>
        <v>4.8096849858617063E-2</v>
      </c>
      <c r="T24" s="85">
        <f>分析係数表!F27</f>
        <v>0.32175423360833694</v>
      </c>
      <c r="U24" s="86">
        <f t="shared" si="7"/>
        <v>1.5475365065234581E-2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投入係数表!Q25</f>
        <v>0</v>
      </c>
      <c r="E25" s="77">
        <f t="shared" si="0"/>
        <v>0</v>
      </c>
      <c r="F25" s="76">
        <f>分析係数表!C28</f>
        <v>0.10397098484143963</v>
      </c>
      <c r="G25" s="77">
        <f t="shared" si="1"/>
        <v>0</v>
      </c>
      <c r="H25" s="77">
        <v>1.0548476632189737E-2</v>
      </c>
      <c r="I25" s="77">
        <f t="shared" si="2"/>
        <v>1.0548476632189737E-2</v>
      </c>
      <c r="J25" s="76">
        <f>分析係数表!G28</f>
        <v>0.12478854912166558</v>
      </c>
      <c r="K25" s="78">
        <f t="shared" si="3"/>
        <v>1.3163290943747506E-3</v>
      </c>
      <c r="L25" s="79"/>
      <c r="M25" s="80"/>
      <c r="N25" s="81">
        <f>分析係数表!H28</f>
        <v>2.0592272994704845E-2</v>
      </c>
      <c r="O25" s="82">
        <f t="shared" si="4"/>
        <v>0.28812652867710903</v>
      </c>
      <c r="P25" s="76">
        <f>分析係数表!C28</f>
        <v>0.10397098484143963</v>
      </c>
      <c r="Q25" s="82">
        <f t="shared" si="5"/>
        <v>2.9956798945504324E-2</v>
      </c>
      <c r="R25" s="83">
        <v>3.4545265383569647E-2</v>
      </c>
      <c r="S25" s="84">
        <f t="shared" si="6"/>
        <v>4.5093742015759386E-2</v>
      </c>
      <c r="T25" s="85">
        <f>分析係数表!F28</f>
        <v>0.21353285621340273</v>
      </c>
      <c r="U25" s="86">
        <f t="shared" si="7"/>
        <v>9.628995529975426E-3</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投入係数表!Q26</f>
        <v>1.3454423141607804E-3</v>
      </c>
      <c r="E26" s="77">
        <f t="shared" si="0"/>
        <v>0.13454423141607805</v>
      </c>
      <c r="F26" s="76">
        <f>分析係数表!C29</f>
        <v>0.1743148003132341</v>
      </c>
      <c r="G26" s="77">
        <f t="shared" si="1"/>
        <v>2.3453050832591204E-2</v>
      </c>
      <c r="H26" s="77">
        <v>4.0151607225531717E-2</v>
      </c>
      <c r="I26" s="77">
        <f t="shared" si="2"/>
        <v>4.0151607225531717E-2</v>
      </c>
      <c r="J26" s="76">
        <f>分析係数表!G29</f>
        <v>0.23934053439454236</v>
      </c>
      <c r="K26" s="78">
        <f t="shared" si="3"/>
        <v>9.6099071301585289E-3</v>
      </c>
      <c r="L26" s="79"/>
      <c r="M26" s="80"/>
      <c r="N26" s="81">
        <f>分析係数表!H29</f>
        <v>9.9683411313142636E-3</v>
      </c>
      <c r="O26" s="82">
        <f t="shared" si="4"/>
        <v>0.13947676041267401</v>
      </c>
      <c r="P26" s="76">
        <f>分析係数表!C29</f>
        <v>0.1743148003132341</v>
      </c>
      <c r="Q26" s="82">
        <f t="shared" si="5"/>
        <v>2.4312863639672066E-2</v>
      </c>
      <c r="R26" s="83">
        <v>3.4766565972539451E-2</v>
      </c>
      <c r="S26" s="84">
        <f t="shared" si="6"/>
        <v>7.4918173198071175E-2</v>
      </c>
      <c r="T26" s="85">
        <f>分析係数表!F29</f>
        <v>0.40112076666937385</v>
      </c>
      <c r="U26" s="86">
        <f t="shared" si="7"/>
        <v>3.0051235070679246E-2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投入係数表!Q27</f>
        <v>1.6818028927009755E-3</v>
      </c>
      <c r="E27" s="77">
        <f t="shared" si="0"/>
        <v>0.16818028927009754</v>
      </c>
      <c r="F27" s="76">
        <f>分析係数表!C30</f>
        <v>1</v>
      </c>
      <c r="G27" s="77">
        <f t="shared" si="1"/>
        <v>0.16818028927009754</v>
      </c>
      <c r="H27" s="77">
        <v>0.21061546518994903</v>
      </c>
      <c r="I27" s="77">
        <f t="shared" si="2"/>
        <v>0.21061546518994903</v>
      </c>
      <c r="J27" s="76">
        <f>分析係数表!G30</f>
        <v>0.34450555746533745</v>
      </c>
      <c r="K27" s="78">
        <f t="shared" si="3"/>
        <v>7.2558198246084768E-2</v>
      </c>
      <c r="L27" s="79"/>
      <c r="M27" s="80"/>
      <c r="N27" s="81">
        <f>分析係数表!H30</f>
        <v>0</v>
      </c>
      <c r="O27" s="82">
        <f t="shared" si="4"/>
        <v>0</v>
      </c>
      <c r="P27" s="76">
        <f>分析係数表!C30</f>
        <v>1</v>
      </c>
      <c r="Q27" s="82">
        <f t="shared" si="5"/>
        <v>0</v>
      </c>
      <c r="R27" s="83">
        <v>4.080976985117777E-2</v>
      </c>
      <c r="S27" s="84">
        <f t="shared" si="6"/>
        <v>0.25142523504112679</v>
      </c>
      <c r="T27" s="85">
        <f>分析係数表!F30</f>
        <v>0.44067262518620376</v>
      </c>
      <c r="U27" s="86">
        <f t="shared" si="7"/>
        <v>0.11079621836363165</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投入係数表!Q28</f>
        <v>1.4127144298688193E-2</v>
      </c>
      <c r="E28" s="77">
        <f t="shared" si="0"/>
        <v>1.4127144298688195</v>
      </c>
      <c r="F28" s="76">
        <f>分析係数表!C31</f>
        <v>0.25008451656524677</v>
      </c>
      <c r="G28" s="77">
        <f t="shared" si="1"/>
        <v>0.35329800523849192</v>
      </c>
      <c r="H28" s="77">
        <v>0.40186278058093028</v>
      </c>
      <c r="I28" s="77">
        <f t="shared" si="2"/>
        <v>0.40186278058093028</v>
      </c>
      <c r="J28" s="76">
        <f>分析係数表!G31</f>
        <v>7.0035460992907805E-2</v>
      </c>
      <c r="K28" s="78">
        <f t="shared" si="3"/>
        <v>2.8144645093877211E-2</v>
      </c>
      <c r="L28" s="79"/>
      <c r="M28" s="80"/>
      <c r="N28" s="81">
        <f>分析係数表!H31</f>
        <v>2.3007312358165468E-2</v>
      </c>
      <c r="O28" s="82">
        <f t="shared" si="4"/>
        <v>0.32191769435325435</v>
      </c>
      <c r="P28" s="76">
        <f>分析係数表!C31</f>
        <v>0.25008451656524677</v>
      </c>
      <c r="Q28" s="82">
        <f t="shared" si="5"/>
        <v>8.0506630966132489E-2</v>
      </c>
      <c r="R28" s="83">
        <v>0.10869525631419777</v>
      </c>
      <c r="S28" s="84">
        <f t="shared" si="6"/>
        <v>0.51055803689512802</v>
      </c>
      <c r="T28" s="85">
        <f>分析係数表!F31</f>
        <v>0.24143026004728133</v>
      </c>
      <c r="U28" s="86">
        <f t="shared" si="7"/>
        <v>0.12326415961682022</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投入係数表!Q29</f>
        <v>6.7272115708039018E-4</v>
      </c>
      <c r="E29" s="77">
        <f t="shared" si="0"/>
        <v>6.7272115708039024E-2</v>
      </c>
      <c r="F29" s="76">
        <f>分析係数表!C32</f>
        <v>0.62913385826771662</v>
      </c>
      <c r="G29" s="77">
        <f t="shared" si="1"/>
        <v>4.2323165709230857E-2</v>
      </c>
      <c r="H29" s="77">
        <v>5.5133826752691344E-2</v>
      </c>
      <c r="I29" s="77">
        <f t="shared" si="2"/>
        <v>5.5133826752691344E-2</v>
      </c>
      <c r="J29" s="76">
        <f>分析係数表!G32</f>
        <v>0.14045991298943444</v>
      </c>
      <c r="K29" s="78">
        <f t="shared" si="3"/>
        <v>7.7440925084575792E-3</v>
      </c>
      <c r="L29" s="79"/>
      <c r="M29" s="80"/>
      <c r="N29" s="81">
        <f>分析係数表!H32</f>
        <v>6.5503039811727788E-3</v>
      </c>
      <c r="O29" s="82">
        <f t="shared" si="4"/>
        <v>9.1651676741099433E-2</v>
      </c>
      <c r="P29" s="76">
        <f>分析係数表!C32</f>
        <v>0.62913385826771662</v>
      </c>
      <c r="Q29" s="82">
        <f t="shared" si="5"/>
        <v>5.7661173004833428E-2</v>
      </c>
      <c r="R29" s="83">
        <v>7.5430723609416855E-2</v>
      </c>
      <c r="S29" s="84">
        <f t="shared" si="6"/>
        <v>0.13056455036210821</v>
      </c>
      <c r="T29" s="85">
        <f>分析係数表!F32</f>
        <v>0.48353014294592916</v>
      </c>
      <c r="U29" s="86">
        <f t="shared" si="7"/>
        <v>6.3131895700261148E-2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投入係数表!Q30</f>
        <v>3.3636057854019509E-4</v>
      </c>
      <c r="E30" s="77">
        <f t="shared" si="0"/>
        <v>3.3636057854019512E-2</v>
      </c>
      <c r="F30" s="76">
        <f>分析係数表!C33</f>
        <v>0.63745757482258569</v>
      </c>
      <c r="G30" s="77">
        <f t="shared" si="1"/>
        <v>2.1441559866215463E-2</v>
      </c>
      <c r="H30" s="77">
        <v>3.3772139683026448E-2</v>
      </c>
      <c r="I30" s="77">
        <f t="shared" si="2"/>
        <v>3.3772139683026448E-2</v>
      </c>
      <c r="J30" s="76">
        <f>分析係数表!G33</f>
        <v>0.50772946859903378</v>
      </c>
      <c r="K30" s="78">
        <f t="shared" si="3"/>
        <v>1.7147110534715359E-2</v>
      </c>
      <c r="L30" s="79"/>
      <c r="M30" s="80"/>
      <c r="N30" s="81">
        <f>分析係数表!H33</f>
        <v>9.749810887288824E-4</v>
      </c>
      <c r="O30" s="82">
        <f t="shared" si="4"/>
        <v>1.3641909112875366E-2</v>
      </c>
      <c r="P30" s="76">
        <f>分析係数表!C33</f>
        <v>0.63745757482258569</v>
      </c>
      <c r="Q30" s="82">
        <f t="shared" si="5"/>
        <v>8.6961382990436622E-3</v>
      </c>
      <c r="R30" s="83">
        <v>3.4712164203378665E-2</v>
      </c>
      <c r="S30" s="84">
        <f t="shared" si="6"/>
        <v>6.8484303886405112E-2</v>
      </c>
      <c r="T30" s="85">
        <f>分析係数表!F33</f>
        <v>0.6463768115942029</v>
      </c>
      <c r="U30" s="86">
        <f t="shared" si="7"/>
        <v>4.4266665990343013E-2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投入係数表!Q31</f>
        <v>4.5072317524386139E-2</v>
      </c>
      <c r="E31" s="77">
        <f t="shared" si="0"/>
        <v>4.5072317524386136</v>
      </c>
      <c r="F31" s="76">
        <f>分析係数表!C34</f>
        <v>0.37050679800509079</v>
      </c>
      <c r="G31" s="77">
        <f t="shared" si="1"/>
        <v>1.6699600044629048</v>
      </c>
      <c r="H31" s="77">
        <v>1.7805819937691401</v>
      </c>
      <c r="I31" s="77">
        <f t="shared" si="2"/>
        <v>1.7805819937691401</v>
      </c>
      <c r="J31" s="76">
        <f>分析係数表!G34</f>
        <v>0.42483593457785029</v>
      </c>
      <c r="K31" s="78">
        <f t="shared" si="3"/>
        <v>0.75645521541540461</v>
      </c>
      <c r="L31" s="79"/>
      <c r="M31" s="80"/>
      <c r="N31" s="81">
        <f>分析係数表!H34</f>
        <v>0.16269856834673466</v>
      </c>
      <c r="O31" s="82">
        <f t="shared" si="4"/>
        <v>2.2764739827669489</v>
      </c>
      <c r="P31" s="76">
        <f>分析係数表!C34</f>
        <v>0.37050679800509079</v>
      </c>
      <c r="Q31" s="82">
        <f t="shared" si="5"/>
        <v>0.84344908609687841</v>
      </c>
      <c r="R31" s="83">
        <v>0.91606835347412519</v>
      </c>
      <c r="S31" s="84">
        <f t="shared" si="6"/>
        <v>2.6966503472432652</v>
      </c>
      <c r="T31" s="85">
        <f>分析係数表!F34</f>
        <v>0.70009180863001119</v>
      </c>
      <c r="U31" s="86">
        <f t="shared" si="7"/>
        <v>1.8879028188442852</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投入係数表!Q32</f>
        <v>6.0544904137235112E-3</v>
      </c>
      <c r="E32" s="77">
        <f t="shared" si="0"/>
        <v>0.60544904137235112</v>
      </c>
      <c r="F32" s="76">
        <f>分析係数表!C35</f>
        <v>0.91764041772509175</v>
      </c>
      <c r="G32" s="77">
        <f t="shared" si="1"/>
        <v>0.55558451123618069</v>
      </c>
      <c r="H32" s="77">
        <v>0.70402332183837812</v>
      </c>
      <c r="I32" s="77">
        <f t="shared" si="2"/>
        <v>0.70402332183837812</v>
      </c>
      <c r="J32" s="76">
        <f>分析係数表!G35</f>
        <v>0.31368591037545418</v>
      </c>
      <c r="K32" s="78">
        <f t="shared" si="3"/>
        <v>0.22084219663642302</v>
      </c>
      <c r="L32" s="79"/>
      <c r="M32" s="80"/>
      <c r="N32" s="81">
        <f>分析係数表!H35</f>
        <v>6.1244501723026923E-2</v>
      </c>
      <c r="O32" s="82">
        <f t="shared" si="4"/>
        <v>0.85693141726280309</v>
      </c>
      <c r="P32" s="76">
        <f>分析係数表!C35</f>
        <v>0.91764041772509175</v>
      </c>
      <c r="Q32" s="82">
        <f t="shared" si="5"/>
        <v>0.78635490369879357</v>
      </c>
      <c r="R32" s="83">
        <v>1.0278582286912359</v>
      </c>
      <c r="S32" s="84">
        <f t="shared" si="6"/>
        <v>1.7318815505296139</v>
      </c>
      <c r="T32" s="85">
        <f>分析係数表!F35</f>
        <v>0.64438548935924789</v>
      </c>
      <c r="U32" s="86">
        <f t="shared" si="7"/>
        <v>1.1159993404502782</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投入係数表!Q33</f>
        <v>2.0181634712411706E-3</v>
      </c>
      <c r="E33" s="77">
        <f t="shared" si="0"/>
        <v>0.20181634712411706</v>
      </c>
      <c r="F33" s="76">
        <f>分析係数表!C36</f>
        <v>0.797599795727296</v>
      </c>
      <c r="G33" s="77">
        <f t="shared" si="1"/>
        <v>0.16096867724062483</v>
      </c>
      <c r="H33" s="77">
        <v>0.23813726540368182</v>
      </c>
      <c r="I33" s="77">
        <f t="shared" si="2"/>
        <v>0.23813726540368182</v>
      </c>
      <c r="J33" s="76">
        <f>分析係数表!G36</f>
        <v>2.1812378081220076E-2</v>
      </c>
      <c r="K33" s="78">
        <f t="shared" si="3"/>
        <v>5.1943400682129574E-3</v>
      </c>
      <c r="L33" s="79"/>
      <c r="M33" s="80"/>
      <c r="N33" s="81">
        <f>分析係数表!H36</f>
        <v>0.17613537668450396</v>
      </c>
      <c r="O33" s="82">
        <f t="shared" si="4"/>
        <v>2.4644814428397943</v>
      </c>
      <c r="P33" s="76">
        <f>分析係数表!C36</f>
        <v>0.797599795727296</v>
      </c>
      <c r="Q33" s="82">
        <f t="shared" si="5"/>
        <v>1.9656698953827316</v>
      </c>
      <c r="R33" s="83">
        <v>2.0496427459149711</v>
      </c>
      <c r="S33" s="84">
        <f t="shared" si="6"/>
        <v>2.2877800113186528</v>
      </c>
      <c r="T33" s="85">
        <f>分析係数表!F36</f>
        <v>0.87948217769107995</v>
      </c>
      <c r="U33" s="86">
        <f t="shared" si="7"/>
        <v>2.0120617464326522</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投入係数表!Q34</f>
        <v>1.6145307769929364E-2</v>
      </c>
      <c r="E34" s="77">
        <f t="shared" si="0"/>
        <v>1.6145307769929365</v>
      </c>
      <c r="F34" s="76">
        <f>分析係数表!C37</f>
        <v>0.41107468497080213</v>
      </c>
      <c r="G34" s="77">
        <f t="shared" si="1"/>
        <v>0.66369273052803579</v>
      </c>
      <c r="H34" s="77">
        <v>0.76320945072665836</v>
      </c>
      <c r="I34" s="77">
        <f t="shared" si="2"/>
        <v>0.76320945072665836</v>
      </c>
      <c r="J34" s="76">
        <f>分析係数表!G37</f>
        <v>0.35489014883061659</v>
      </c>
      <c r="K34" s="78">
        <f t="shared" si="3"/>
        <v>0.27085551555731691</v>
      </c>
      <c r="L34" s="79"/>
      <c r="M34" s="80"/>
      <c r="N34" s="81">
        <f>分析係数表!H37</f>
        <v>4.9102064830639058E-2</v>
      </c>
      <c r="O34" s="82">
        <f t="shared" si="4"/>
        <v>0.68703476756394721</v>
      </c>
      <c r="P34" s="76">
        <f>分析係数表!C37</f>
        <v>0.41107468497080213</v>
      </c>
      <c r="Q34" s="82">
        <f t="shared" si="5"/>
        <v>0.28242260064033786</v>
      </c>
      <c r="R34" s="83">
        <v>0.34754055612167112</v>
      </c>
      <c r="S34" s="84">
        <f t="shared" si="6"/>
        <v>1.1107500068483294</v>
      </c>
      <c r="T34" s="85">
        <f>分析係数表!F37</f>
        <v>0.67103708953460905</v>
      </c>
      <c r="U34" s="86">
        <f t="shared" si="7"/>
        <v>0.74535445179604998</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投入係数表!Q35</f>
        <v>6.7272115708039018E-3</v>
      </c>
      <c r="E35" s="77">
        <f t="shared" si="0"/>
        <v>0.67272115708039015</v>
      </c>
      <c r="F35" s="76">
        <f>分析係数表!C38</f>
        <v>8.5657149205643823E-2</v>
      </c>
      <c r="G35" s="77">
        <f t="shared" si="1"/>
        <v>5.7623376525828336E-2</v>
      </c>
      <c r="H35" s="77">
        <v>8.3242669091693686E-2</v>
      </c>
      <c r="I35" s="77">
        <f t="shared" si="2"/>
        <v>8.3242669091693686E-2</v>
      </c>
      <c r="J35" s="76">
        <f>分析係数表!G38</f>
        <v>0.23768844221105528</v>
      </c>
      <c r="K35" s="78">
        <f t="shared" si="3"/>
        <v>1.9785820341895032E-2</v>
      </c>
      <c r="L35" s="79"/>
      <c r="M35" s="80"/>
      <c r="N35" s="81">
        <f>分析係数表!H38</f>
        <v>4.3280194996217748E-2</v>
      </c>
      <c r="O35" s="82">
        <f t="shared" si="4"/>
        <v>0.605575321769249</v>
      </c>
      <c r="P35" s="76">
        <f>分析係数表!C38</f>
        <v>8.5657149205643823E-2</v>
      </c>
      <c r="Q35" s="82">
        <f t="shared" si="5"/>
        <v>5.1871855692044326E-2</v>
      </c>
      <c r="R35" s="83">
        <v>6.8644525049372671E-2</v>
      </c>
      <c r="S35" s="84">
        <f t="shared" si="6"/>
        <v>0.15188719414106636</v>
      </c>
      <c r="T35" s="85">
        <f>分析係数表!F38</f>
        <v>0.42412060301507537</v>
      </c>
      <c r="U35" s="86">
        <f t="shared" si="7"/>
        <v>6.4418488369376886E-2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投入係数表!Q36</f>
        <v>0</v>
      </c>
      <c r="E36" s="77">
        <f t="shared" si="0"/>
        <v>0</v>
      </c>
      <c r="F36" s="76">
        <f>分析係数表!C39</f>
        <v>1</v>
      </c>
      <c r="G36" s="77">
        <f t="shared" si="1"/>
        <v>0</v>
      </c>
      <c r="H36" s="77">
        <v>1.6303714253532168E-2</v>
      </c>
      <c r="I36" s="77">
        <f t="shared" si="2"/>
        <v>1.6303714253532168E-2</v>
      </c>
      <c r="J36" s="76">
        <f>分析係数表!G39</f>
        <v>0.35357454228421969</v>
      </c>
      <c r="K36" s="78">
        <f t="shared" si="3"/>
        <v>5.764578304725345E-3</v>
      </c>
      <c r="L36" s="79"/>
      <c r="M36" s="80"/>
      <c r="N36" s="81">
        <f>分析係数表!H39</f>
        <v>3.8775109965539459E-3</v>
      </c>
      <c r="O36" s="82">
        <f t="shared" si="4"/>
        <v>5.4254029345458345E-2</v>
      </c>
      <c r="P36" s="76">
        <f>分析係数表!C39</f>
        <v>1</v>
      </c>
      <c r="Q36" s="82">
        <f t="shared" si="5"/>
        <v>5.4254029345458345E-2</v>
      </c>
      <c r="R36" s="83">
        <v>6.0643895825952698E-2</v>
      </c>
      <c r="S36" s="84">
        <f t="shared" si="6"/>
        <v>7.6947610079484863E-2</v>
      </c>
      <c r="T36" s="85">
        <f>分析係数表!F39</f>
        <v>0.70431560592850917</v>
      </c>
      <c r="U36" s="86">
        <f t="shared" si="7"/>
        <v>5.419540261788304E-2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投入係数表!Q37</f>
        <v>0</v>
      </c>
      <c r="E37" s="77">
        <f t="shared" si="0"/>
        <v>0</v>
      </c>
      <c r="F37" s="76">
        <f>分析係数表!C40</f>
        <v>0.65826444414328944</v>
      </c>
      <c r="G37" s="77">
        <f t="shared" si="1"/>
        <v>0</v>
      </c>
      <c r="H37" s="77">
        <v>3.1201629124062826E-3</v>
      </c>
      <c r="I37" s="77">
        <f t="shared" si="2"/>
        <v>3.1201629124062826E-3</v>
      </c>
      <c r="J37" s="76">
        <f>分析係数表!G40</f>
        <v>0.50866941886313111</v>
      </c>
      <c r="K37" s="78">
        <f t="shared" si="3"/>
        <v>1.5871314554119983E-3</v>
      </c>
      <c r="L37" s="79"/>
      <c r="M37" s="80"/>
      <c r="N37" s="81">
        <f>分析係数表!H40</f>
        <v>2.9977866808617935E-2</v>
      </c>
      <c r="O37" s="82">
        <f t="shared" si="4"/>
        <v>0.41944950433266209</v>
      </c>
      <c r="P37" s="76">
        <f>分析係数表!C40</f>
        <v>0.65826444414328944</v>
      </c>
      <c r="Q37" s="82">
        <f t="shared" si="5"/>
        <v>0.27610869481571809</v>
      </c>
      <c r="R37" s="83">
        <v>0.27759791525645994</v>
      </c>
      <c r="S37" s="84">
        <f t="shared" si="6"/>
        <v>0.28071807816886624</v>
      </c>
      <c r="T37" s="85">
        <f>分析係数表!F40</f>
        <v>0.70612892981899011</v>
      </c>
      <c r="U37" s="86">
        <f t="shared" si="7"/>
        <v>0.19822315611822514</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投入係数表!Q38</f>
        <v>0</v>
      </c>
      <c r="E38" s="77">
        <f t="shared" si="0"/>
        <v>0</v>
      </c>
      <c r="F38" s="76">
        <f>分析係数表!C41</f>
        <v>0.70759650636187188</v>
      </c>
      <c r="G38" s="77">
        <f t="shared" si="1"/>
        <v>0</v>
      </c>
      <c r="H38" s="77">
        <v>4.108654947348006E-4</v>
      </c>
      <c r="I38" s="77">
        <f t="shared" si="2"/>
        <v>4.108654947348006E-4</v>
      </c>
      <c r="J38" s="76">
        <f>分析係数表!G41</f>
        <v>0.45936542752335213</v>
      </c>
      <c r="K38" s="78">
        <f t="shared" si="3"/>
        <v>1.8873740364344527E-4</v>
      </c>
      <c r="L38" s="79"/>
      <c r="M38" s="80"/>
      <c r="N38" s="81">
        <f>分析係数表!H41</f>
        <v>5.1332193987616619E-2</v>
      </c>
      <c r="O38" s="82">
        <f t="shared" si="4"/>
        <v>0.71823867461523694</v>
      </c>
      <c r="P38" s="76">
        <f>分析係数表!C41</f>
        <v>0.70759650636187188</v>
      </c>
      <c r="Q38" s="82">
        <f t="shared" si="5"/>
        <v>0.50822317689172292</v>
      </c>
      <c r="R38" s="83">
        <v>0.51589789561440824</v>
      </c>
      <c r="S38" s="84">
        <f t="shared" si="6"/>
        <v>0.51630876110914303</v>
      </c>
      <c r="T38" s="85">
        <f>分析係数表!F41</f>
        <v>0.56264417804333855</v>
      </c>
      <c r="U38" s="86">
        <f t="shared" si="7"/>
        <v>0.29049811851082824</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投入係数表!Q39</f>
        <v>2.3545240497813654E-3</v>
      </c>
      <c r="E39" s="77">
        <f>$C$19*D39</f>
        <v>0.23545240497813655</v>
      </c>
      <c r="F39" s="76">
        <f>分析係数表!C42</f>
        <v>0.74805928016937195</v>
      </c>
      <c r="G39" s="77">
        <f>E39*F39</f>
        <v>0.17613235658209228</v>
      </c>
      <c r="H39" s="77">
        <v>0.18551744603626205</v>
      </c>
      <c r="I39" s="77">
        <f>C39+H39</f>
        <v>0.18551744603626205</v>
      </c>
      <c r="J39" s="76">
        <f>分析係数表!G42</f>
        <v>0.48689138576779029</v>
      </c>
      <c r="K39" s="78">
        <f>I39*J39</f>
        <v>9.0326846384696888E-2</v>
      </c>
      <c r="L39" s="79"/>
      <c r="M39" s="80"/>
      <c r="N39" s="81">
        <f>分析係数表!H42</f>
        <v>1.3363964923094164E-2</v>
      </c>
      <c r="O39" s="82">
        <f t="shared" si="4"/>
        <v>0.18698823697820544</v>
      </c>
      <c r="P39" s="76">
        <f>分析係数表!C42</f>
        <v>0.74805928016937195</v>
      </c>
      <c r="Q39" s="82">
        <f>O39*P39</f>
        <v>0.1398782859540563</v>
      </c>
      <c r="R39" s="83">
        <v>0.1466054631487676</v>
      </c>
      <c r="S39" s="84">
        <f>I39+R39</f>
        <v>0.33212290918502962</v>
      </c>
      <c r="T39" s="85">
        <f>分析係数表!F42</f>
        <v>0.55945692883895126</v>
      </c>
      <c r="U39" s="86">
        <f>S39*T39</f>
        <v>0.18580846276971458</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投入係数表!Q40</f>
        <v>3.6663303060881267E-2</v>
      </c>
      <c r="E40" s="77">
        <f>$C$19*D40</f>
        <v>3.6663303060881267</v>
      </c>
      <c r="F40" s="76">
        <f>分析係数表!C43</f>
        <v>0.45392782766037354</v>
      </c>
      <c r="G40" s="77">
        <f>E40*F40</f>
        <v>1.6642493513279757</v>
      </c>
      <c r="H40" s="77">
        <v>1.9970131057293783</v>
      </c>
      <c r="I40" s="77">
        <f>C40+H40</f>
        <v>1.9970131057293783</v>
      </c>
      <c r="J40" s="76">
        <f>分析係数表!G43</f>
        <v>0.33057238224749658</v>
      </c>
      <c r="K40" s="78">
        <f>I40*J40</f>
        <v>0.66015737974043232</v>
      </c>
      <c r="L40" s="79"/>
      <c r="M40" s="80"/>
      <c r="N40" s="81">
        <f>分析係数表!H43</f>
        <v>3.6399293979211607E-2</v>
      </c>
      <c r="O40" s="82">
        <f t="shared" si="4"/>
        <v>0.50929794021401364</v>
      </c>
      <c r="P40" s="76">
        <f>分析係数表!C43</f>
        <v>0.45392782766037354</v>
      </c>
      <c r="Q40" s="82">
        <f>O40*P40</f>
        <v>0.23118450763325002</v>
      </c>
      <c r="R40" s="83">
        <v>0.42644221314492531</v>
      </c>
      <c r="S40" s="84">
        <f>I40+R40</f>
        <v>2.4234553188743035</v>
      </c>
      <c r="T40" s="85">
        <f>分析係数表!F43</f>
        <v>0.59568549882556554</v>
      </c>
      <c r="U40" s="86">
        <f>S40*T40</f>
        <v>1.4436171905051096</v>
      </c>
      <c r="V40" s="87">
        <f>分析係数表!D43</f>
        <v>0.1984794164915317</v>
      </c>
      <c r="W40" s="167">
        <f>ROUND(S40*V40,0)</f>
        <v>0</v>
      </c>
      <c r="X40" s="76">
        <f>分析係数表!E43</f>
        <v>0.16343182099146988</v>
      </c>
      <c r="Y40" s="166">
        <f>ROUND(S40*X40,0)</f>
        <v>0</v>
      </c>
    </row>
    <row r="41" spans="1:25" x14ac:dyDescent="0.2">
      <c r="A41" s="6" t="s">
        <v>341</v>
      </c>
      <c r="B41" s="5" t="s">
        <v>42</v>
      </c>
      <c r="C41" s="90"/>
      <c r="D41" s="76">
        <f>投入係数表!Q41</f>
        <v>0</v>
      </c>
      <c r="E41" s="77">
        <f>$C$19*D41</f>
        <v>0</v>
      </c>
      <c r="F41" s="76">
        <f>分析係数表!C44</f>
        <v>0.56717687074829937</v>
      </c>
      <c r="G41" s="77">
        <f>E41*F41</f>
        <v>0</v>
      </c>
      <c r="H41" s="77">
        <v>4.3403565598064695E-3</v>
      </c>
      <c r="I41" s="77">
        <f>C41+H41</f>
        <v>4.3403565598064695E-3</v>
      </c>
      <c r="J41" s="76">
        <f>分析係数表!G44</f>
        <v>0.26470888557600014</v>
      </c>
      <c r="K41" s="78">
        <f>I41*J41</f>
        <v>1.1489309479488523E-3</v>
      </c>
      <c r="L41" s="79"/>
      <c r="M41" s="80"/>
      <c r="N41" s="81">
        <f>分析係数表!H44</f>
        <v>0.11401115064578489</v>
      </c>
      <c r="O41" s="82">
        <f t="shared" si="4"/>
        <v>1.5952409466647992</v>
      </c>
      <c r="P41" s="76">
        <f>分析係数表!C44</f>
        <v>0.56717687074829937</v>
      </c>
      <c r="Q41" s="82">
        <f>O41*P41</f>
        <v>0.9047837682188955</v>
      </c>
      <c r="R41" s="83">
        <v>0.92208266999274147</v>
      </c>
      <c r="S41" s="84">
        <f>I41+R41</f>
        <v>0.92642302655254793</v>
      </c>
      <c r="T41" s="85">
        <f>分析係数表!F44</f>
        <v>0.48034390507893071</v>
      </c>
      <c r="U41" s="86">
        <f>S41*T41</f>
        <v>0.44500165432929278</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投入係数表!Q42</f>
        <v>6.7272115708039018E-4</v>
      </c>
      <c r="E42" s="77">
        <f>$C$19*D42</f>
        <v>6.7272115708039024E-2</v>
      </c>
      <c r="F42" s="76">
        <f>分析係数表!C45</f>
        <v>1</v>
      </c>
      <c r="G42" s="77">
        <f>E42*F42</f>
        <v>6.7272115708039024E-2</v>
      </c>
      <c r="H42" s="77">
        <v>7.8979027414871658E-2</v>
      </c>
      <c r="I42" s="77">
        <f>C42+H42</f>
        <v>7.8979027414871658E-2</v>
      </c>
      <c r="J42" s="76">
        <f>分析係数表!G45</f>
        <v>0</v>
      </c>
      <c r="K42" s="78">
        <f>I42*J42</f>
        <v>0</v>
      </c>
      <c r="L42" s="79"/>
      <c r="M42" s="80"/>
      <c r="N42" s="81">
        <f>分析係数表!H45</f>
        <v>0</v>
      </c>
      <c r="O42" s="82">
        <f t="shared" si="4"/>
        <v>0</v>
      </c>
      <c r="P42" s="76">
        <f>分析係数表!C45</f>
        <v>1</v>
      </c>
      <c r="Q42" s="82">
        <f>O42*P42</f>
        <v>0</v>
      </c>
      <c r="R42" s="83">
        <v>1.086019046384464E-2</v>
      </c>
      <c r="S42" s="84">
        <f>I42+R42</f>
        <v>8.9839217878716293E-2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8.409014463504878E-3</v>
      </c>
      <c r="E43" s="77">
        <f>$C$19*D43</f>
        <v>0.8409014463504878</v>
      </c>
      <c r="F43" s="76">
        <f>分析係数表!C46</f>
        <v>9.5571095571095555E-2</v>
      </c>
      <c r="G43" s="77">
        <f>E43*F43</f>
        <v>8.0365872495034948E-2</v>
      </c>
      <c r="H43" s="77">
        <v>8.6578344656688067E-2</v>
      </c>
      <c r="I43" s="77">
        <f>C43+H43</f>
        <v>8.6578344656688067E-2</v>
      </c>
      <c r="J43" s="76">
        <f>分析係数表!G46</f>
        <v>9.74025974025974E-3</v>
      </c>
      <c r="K43" s="78">
        <f>I43*J43</f>
        <v>8.4329556483787079E-4</v>
      </c>
      <c r="L43" s="79"/>
      <c r="M43" s="80"/>
      <c r="N43" s="81">
        <f>分析係数表!H46</f>
        <v>2.2385341663631524E-2</v>
      </c>
      <c r="O43" s="82">
        <f t="shared" si="4"/>
        <v>0.31321509716055795</v>
      </c>
      <c r="P43" s="76">
        <f>分析係数表!C46</f>
        <v>9.5571095571095555E-2</v>
      </c>
      <c r="Q43" s="82">
        <f>O43*P43</f>
        <v>2.9934309985041666E-2</v>
      </c>
      <c r="R43" s="83">
        <v>3.3932394413659639E-2</v>
      </c>
      <c r="S43" s="84">
        <f>I43+R43</f>
        <v>0.12051073907034771</v>
      </c>
      <c r="T43" s="85">
        <f>分析係数表!F46</f>
        <v>0.31493506493506496</v>
      </c>
      <c r="U43" s="86">
        <f>S43*T43</f>
        <v>3.7953057434492621E-2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投入係数表!Q44</f>
        <v>0.5714766229397914</v>
      </c>
      <c r="E44" s="91">
        <f>SUM(E5:E43)</f>
        <v>57.147662293979131</v>
      </c>
      <c r="F44" s="92">
        <f>分析係数表!C47</f>
        <v>0.47742146938417629</v>
      </c>
      <c r="G44" s="91">
        <f>SUM(G5:G43)</f>
        <v>8.9811641646904672</v>
      </c>
      <c r="H44" s="91">
        <f>SUM(H5:H43)</f>
        <v>10.190045841852323</v>
      </c>
      <c r="I44" s="91">
        <f>SUM(I5:I43)</f>
        <v>110.19004584185232</v>
      </c>
      <c r="J44" s="92">
        <f>分析係数表!G47</f>
        <v>0.27235298925258467</v>
      </c>
      <c r="K44" s="93">
        <f>SUM(K5:K43)</f>
        <v>22.303889019653539</v>
      </c>
      <c r="L44" s="94">
        <f>最終需要_まとめ!$L$33</f>
        <v>0.62733333333333341</v>
      </c>
      <c r="M44" s="91">
        <f>K44*L44</f>
        <v>13.991973044995989</v>
      </c>
      <c r="N44" s="95">
        <f>分析係数表!H47</f>
        <v>1</v>
      </c>
      <c r="O44" s="96">
        <f>SUM(O5:O43)</f>
        <v>13.991973044995989</v>
      </c>
      <c r="P44" s="92">
        <f>分析係数表!C47</f>
        <v>0.47742146938417629</v>
      </c>
      <c r="Q44" s="96">
        <f>SUM(Q5:Q43)</f>
        <v>6.5972325991186294</v>
      </c>
      <c r="R44" s="91">
        <f>SUM(R5:R43)</f>
        <v>7.5719252629196232</v>
      </c>
      <c r="S44" s="97">
        <f>SUM(S5:S43)</f>
        <v>117.76197110477196</v>
      </c>
      <c r="T44" s="98">
        <f>分析係数表!F47</f>
        <v>0.52570900249274655</v>
      </c>
      <c r="U44" s="99">
        <f>SUM(U5:U43)</f>
        <v>51.570785592022538</v>
      </c>
      <c r="V44" s="100">
        <f>分析係数表!D47</f>
        <v>0.1239937068366638</v>
      </c>
      <c r="W44" s="164">
        <f>SUM(W5:W43)</f>
        <v>6</v>
      </c>
      <c r="X44" s="92">
        <f>分析係数表!E47</f>
        <v>9.5199419721302761E-2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298</v>
      </c>
      <c r="S2" s="3" t="s">
        <v>153</v>
      </c>
      <c r="U2" s="64" t="s">
        <v>210</v>
      </c>
      <c r="W2" s="3" t="s">
        <v>130</v>
      </c>
      <c r="Y2" s="3" t="s">
        <v>154</v>
      </c>
    </row>
    <row r="3" spans="1:25" ht="44" x14ac:dyDescent="0.2">
      <c r="B3" s="65"/>
      <c r="C3" s="66" t="s">
        <v>228</v>
      </c>
      <c r="D3" s="66" t="s">
        <v>312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0.95102319236016375</v>
      </c>
      <c r="G5" s="77">
        <f t="shared" ref="G5:G38" si="1">E5*F5</f>
        <v>0</v>
      </c>
      <c r="H5" s="77">
        <f t="array" ref="H5:H43">MMULT(逆行列係数!C5:AO43,'16'!G5:G43)</f>
        <v>2.1900418171227269E-3</v>
      </c>
      <c r="I5" s="77">
        <f t="shared" ref="I5:I38" si="2">C5+H5</f>
        <v>2.1900418171227269E-3</v>
      </c>
      <c r="J5" s="76">
        <f>分析係数表!G8</f>
        <v>0.119707121641224</v>
      </c>
      <c r="K5" s="78">
        <f t="shared" ref="K5:K38" si="3">I5*J5</f>
        <v>2.6216360220167751E-4</v>
      </c>
      <c r="L5" s="79" t="s">
        <v>184</v>
      </c>
      <c r="M5" s="80" t="s">
        <v>184</v>
      </c>
      <c r="N5" s="81">
        <f>分析係数表!H8</f>
        <v>1.1795029837783319E-2</v>
      </c>
      <c r="O5" s="82">
        <f t="shared" ref="O5:O43" si="4">$M$44*N5</f>
        <v>0.17808865586281009</v>
      </c>
      <c r="P5" s="76">
        <f>分析係数表!C8</f>
        <v>0.95102319236016375</v>
      </c>
      <c r="Q5" s="82">
        <f t="shared" ref="Q5:Q38" si="5">O5*P5</f>
        <v>0.16936644202178025</v>
      </c>
      <c r="R5" s="83">
        <f t="array" ref="R5:R43">MMULT(逆行列係数!C5:AO43,'16'!Q5:Q43)</f>
        <v>0.23687469898859445</v>
      </c>
      <c r="S5" s="84">
        <f t="shared" ref="S5:S38" si="6">I5+R5</f>
        <v>0.23906474080571719</v>
      </c>
      <c r="T5" s="85">
        <f>分析係数表!F8</f>
        <v>0.45161290322580644</v>
      </c>
      <c r="U5" s="86">
        <f t="shared" ref="U5:U38" si="7">S5*T5</f>
        <v>0.10796472165419485</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投入係数表!R6</f>
        <v>0</v>
      </c>
      <c r="E6" s="77">
        <f t="shared" si="0"/>
        <v>0</v>
      </c>
      <c r="F6" s="76">
        <f>分析係数表!C9</f>
        <v>1</v>
      </c>
      <c r="G6" s="77">
        <f t="shared" si="1"/>
        <v>0</v>
      </c>
      <c r="H6" s="77">
        <v>2.669797264408798E-3</v>
      </c>
      <c r="I6" s="77">
        <f t="shared" si="2"/>
        <v>2.669797264408798E-3</v>
      </c>
      <c r="J6" s="76">
        <f>分析係数表!G9</f>
        <v>0.24911032028469751</v>
      </c>
      <c r="K6" s="78">
        <f t="shared" si="3"/>
        <v>6.6507405163208487E-4</v>
      </c>
      <c r="L6" s="79"/>
      <c r="M6" s="80"/>
      <c r="N6" s="81">
        <f>分析係数表!H9</f>
        <v>6.1636735494354639E-4</v>
      </c>
      <c r="O6" s="82">
        <f t="shared" si="4"/>
        <v>9.3062955557762991E-3</v>
      </c>
      <c r="P6" s="76">
        <f>分析係数表!C9</f>
        <v>1</v>
      </c>
      <c r="Q6" s="82">
        <f t="shared" si="5"/>
        <v>9.3062955557762991E-3</v>
      </c>
      <c r="R6" s="83">
        <v>1.3098576606221908E-2</v>
      </c>
      <c r="S6" s="84">
        <f t="shared" si="6"/>
        <v>1.5768373870630705E-2</v>
      </c>
      <c r="T6" s="85">
        <f>分析係数表!F9</f>
        <v>0.6773428232502966</v>
      </c>
      <c r="U6" s="86">
        <f t="shared" si="7"/>
        <v>1.0680594875599209E-2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投入係数表!R7</f>
        <v>0</v>
      </c>
      <c r="E7" s="77">
        <f t="shared" si="0"/>
        <v>0</v>
      </c>
      <c r="F7" s="76">
        <f>分析係数表!C10</f>
        <v>1</v>
      </c>
      <c r="G7" s="77">
        <f t="shared" si="1"/>
        <v>0</v>
      </c>
      <c r="H7" s="77">
        <v>9.9509921309549781E-5</v>
      </c>
      <c r="I7" s="77">
        <f t="shared" si="2"/>
        <v>9.9509921309549781E-5</v>
      </c>
      <c r="J7" s="76">
        <f>分析係数表!G10</f>
        <v>0.17950310559006211</v>
      </c>
      <c r="K7" s="78">
        <f t="shared" si="3"/>
        <v>1.7862339912086887E-5</v>
      </c>
      <c r="L7" s="79"/>
      <c r="M7" s="80"/>
      <c r="N7" s="81">
        <f>分析係数表!H10</f>
        <v>1.1935113327543217E-3</v>
      </c>
      <c r="O7" s="82">
        <f t="shared" si="4"/>
        <v>1.8020372303457745E-2</v>
      </c>
      <c r="P7" s="76">
        <f>分析係数表!C10</f>
        <v>1</v>
      </c>
      <c r="Q7" s="82">
        <f t="shared" si="5"/>
        <v>1.8020372303457745E-2</v>
      </c>
      <c r="R7" s="83">
        <v>2.7011446641198433E-2</v>
      </c>
      <c r="S7" s="84">
        <f t="shared" si="6"/>
        <v>2.7110956562507983E-2</v>
      </c>
      <c r="T7" s="85">
        <f>分析係数表!F10</f>
        <v>0.51863354037267084</v>
      </c>
      <c r="U7" s="86">
        <f t="shared" si="7"/>
        <v>1.406065138490321E-2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投入係数表!R8</f>
        <v>0</v>
      </c>
      <c r="E8" s="77">
        <f t="shared" si="0"/>
        <v>0</v>
      </c>
      <c r="F8" s="76">
        <f>分析係数表!C11</f>
        <v>5.7355893318034035E-4</v>
      </c>
      <c r="G8" s="77">
        <f t="shared" si="1"/>
        <v>0</v>
      </c>
      <c r="H8" s="77">
        <v>1.1657610295964225E-4</v>
      </c>
      <c r="I8" s="77">
        <f t="shared" si="2"/>
        <v>1.1657610295964225E-4</v>
      </c>
      <c r="J8" s="76">
        <f>分析係数表!G11</f>
        <v>0.5</v>
      </c>
      <c r="K8" s="78">
        <f t="shared" si="3"/>
        <v>5.8288051479821126E-5</v>
      </c>
      <c r="L8" s="79"/>
      <c r="M8" s="80"/>
      <c r="N8" s="81">
        <f>分析係数表!H11</f>
        <v>-2.2413358361583505E-5</v>
      </c>
      <c r="O8" s="82">
        <f t="shared" si="4"/>
        <v>-3.3841074748277455E-4</v>
      </c>
      <c r="P8" s="76">
        <f>分析係数表!C11</f>
        <v>5.7355893318034035E-4</v>
      </c>
      <c r="Q8" s="82">
        <f t="shared" si="5"/>
        <v>-1.9409850730298171E-7</v>
      </c>
      <c r="R8" s="83">
        <v>3.3822130463107124E-5</v>
      </c>
      <c r="S8" s="84">
        <f t="shared" si="6"/>
        <v>1.5039823342274938E-4</v>
      </c>
      <c r="T8" s="85">
        <f>分析係数表!F11</f>
        <v>0.7</v>
      </c>
      <c r="U8" s="86">
        <f t="shared" si="7"/>
        <v>1.0527876339592456E-4</v>
      </c>
      <c r="V8" s="87">
        <f>分析係数表!D11</f>
        <v>1.2</v>
      </c>
      <c r="W8" s="167">
        <f t="shared" si="8"/>
        <v>0</v>
      </c>
      <c r="X8" s="76">
        <f>分析係数表!E11</f>
        <v>0</v>
      </c>
      <c r="Y8" s="166">
        <f t="shared" si="9"/>
        <v>0</v>
      </c>
    </row>
    <row r="9" spans="1:25" x14ac:dyDescent="0.2">
      <c r="A9" s="6" t="s">
        <v>223</v>
      </c>
      <c r="B9" s="5" t="s">
        <v>191</v>
      </c>
      <c r="C9" s="90"/>
      <c r="D9" s="76">
        <f>投入係数表!R9</f>
        <v>0</v>
      </c>
      <c r="E9" s="77">
        <f t="shared" si="0"/>
        <v>0</v>
      </c>
      <c r="F9" s="76">
        <f>分析係数表!C12</f>
        <v>4.8423187189707062E-2</v>
      </c>
      <c r="G9" s="77">
        <f t="shared" si="1"/>
        <v>0</v>
      </c>
      <c r="H9" s="77">
        <v>2.333041102124665E-4</v>
      </c>
      <c r="I9" s="77">
        <f t="shared" si="2"/>
        <v>2.333041102124665E-4</v>
      </c>
      <c r="J9" s="76">
        <f>分析係数表!G12</f>
        <v>0.1441768393269548</v>
      </c>
      <c r="K9" s="78">
        <f t="shared" si="3"/>
        <v>3.3637049212420939E-5</v>
      </c>
      <c r="L9" s="79"/>
      <c r="M9" s="80"/>
      <c r="N9" s="81">
        <f>分析係数表!H12</f>
        <v>9.2936990446306003E-2</v>
      </c>
      <c r="O9" s="82">
        <f t="shared" si="4"/>
        <v>1.4032201644373246</v>
      </c>
      <c r="P9" s="76">
        <f>分析係数表!C12</f>
        <v>4.8423187189707062E-2</v>
      </c>
      <c r="Q9" s="82">
        <f t="shared" si="5"/>
        <v>6.7948392690920095E-2</v>
      </c>
      <c r="R9" s="83">
        <v>7.7427439238258164E-2</v>
      </c>
      <c r="S9" s="84">
        <f t="shared" si="6"/>
        <v>7.7660743348470632E-2</v>
      </c>
      <c r="T9" s="85">
        <f>分析係数表!F12</f>
        <v>0.28846365335972729</v>
      </c>
      <c r="U9" s="86">
        <f t="shared" si="7"/>
        <v>2.2402301748931978E-2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投入係数表!R10</f>
        <v>1.4955134596211367E-3</v>
      </c>
      <c r="E10" s="77">
        <f t="shared" si="0"/>
        <v>0.14955134596211367</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0.21565224883339806</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投入係数表!R11</f>
        <v>1.4955134596211367E-3</v>
      </c>
      <c r="E11" s="77">
        <f t="shared" si="0"/>
        <v>0.14955134596211367</v>
      </c>
      <c r="F11" s="76">
        <f>分析係数表!C14</f>
        <v>0.13711248892825512</v>
      </c>
      <c r="G11" s="77">
        <f t="shared" si="1"/>
        <v>2.0505357267435961E-2</v>
      </c>
      <c r="H11" s="77">
        <v>3.4788898141406177E-2</v>
      </c>
      <c r="I11" s="77">
        <f t="shared" si="2"/>
        <v>3.4788898141406177E-2</v>
      </c>
      <c r="J11" s="76">
        <f>分析係数表!G14</f>
        <v>0.16281628162816281</v>
      </c>
      <c r="K11" s="78">
        <f t="shared" si="3"/>
        <v>5.6641990373246581E-3</v>
      </c>
      <c r="L11" s="79"/>
      <c r="M11" s="80"/>
      <c r="N11" s="81">
        <f>分析係数表!H14</f>
        <v>1.1654946348023422E-3</v>
      </c>
      <c r="O11" s="82">
        <f t="shared" si="4"/>
        <v>1.7597358869104275E-2</v>
      </c>
      <c r="P11" s="76">
        <f>分析係数表!C14</f>
        <v>0.13711248892825512</v>
      </c>
      <c r="Q11" s="82">
        <f t="shared" si="5"/>
        <v>2.412817673106592E-3</v>
      </c>
      <c r="R11" s="83">
        <v>9.8866566131080042E-3</v>
      </c>
      <c r="S11" s="84">
        <f t="shared" si="6"/>
        <v>4.467555475451418E-2</v>
      </c>
      <c r="T11" s="85">
        <f>分析係数表!F14</f>
        <v>0.337000366703337</v>
      </c>
      <c r="U11" s="86">
        <f t="shared" si="7"/>
        <v>1.5055678334946289E-2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投入係数表!R12</f>
        <v>3.9880358923230306E-3</v>
      </c>
      <c r="E12" s="77">
        <f t="shared" si="0"/>
        <v>0.39880358923230308</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0.12927290553841989</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投入係数表!R13</f>
        <v>1.4955134596211367E-3</v>
      </c>
      <c r="E13" s="77">
        <f t="shared" si="0"/>
        <v>0.14955134596211367</v>
      </c>
      <c r="F13" s="76">
        <f>分析係数表!C16</f>
        <v>1.385979049153907E-2</v>
      </c>
      <c r="G13" s="77">
        <f t="shared" si="1"/>
        <v>2.0727503227625731E-3</v>
      </c>
      <c r="H13" s="77">
        <v>2.8474466096227121E-3</v>
      </c>
      <c r="I13" s="77">
        <f t="shared" si="2"/>
        <v>2.8474466096227121E-3</v>
      </c>
      <c r="J13" s="76">
        <f>分析係数表!G16</f>
        <v>3.1914893617021274E-2</v>
      </c>
      <c r="K13" s="78">
        <f t="shared" si="3"/>
        <v>9.0875955626256756E-5</v>
      </c>
      <c r="L13" s="79"/>
      <c r="M13" s="80"/>
      <c r="N13" s="81">
        <f>分析係数表!H16</f>
        <v>1.6877258846272378E-2</v>
      </c>
      <c r="O13" s="82">
        <f t="shared" si="4"/>
        <v>0.2548232928545292</v>
      </c>
      <c r="P13" s="76">
        <f>分析係数表!C16</f>
        <v>1.385979049153907E-2</v>
      </c>
      <c r="Q13" s="82">
        <f t="shared" si="5"/>
        <v>3.5317974513278797E-3</v>
      </c>
      <c r="R13" s="83">
        <v>4.0029954885152002E-3</v>
      </c>
      <c r="S13" s="84">
        <f t="shared" si="6"/>
        <v>6.8504420981379127E-3</v>
      </c>
      <c r="T13" s="85">
        <f>分析係数表!F16</f>
        <v>0.28191489361702127</v>
      </c>
      <c r="U13" s="86">
        <f t="shared" si="7"/>
        <v>1.9312416553261137E-3</v>
      </c>
      <c r="V13" s="87">
        <f>分析係数表!D16</f>
        <v>0</v>
      </c>
      <c r="W13" s="167">
        <f t="shared" si="8"/>
        <v>0</v>
      </c>
      <c r="X13" s="76">
        <f>分析係数表!E16</f>
        <v>0</v>
      </c>
      <c r="Y13" s="166">
        <f t="shared" si="9"/>
        <v>0</v>
      </c>
    </row>
    <row r="14" spans="1:25" x14ac:dyDescent="0.2">
      <c r="A14" s="6" t="s">
        <v>2</v>
      </c>
      <c r="B14" s="5" t="s">
        <v>365</v>
      </c>
      <c r="C14" s="90"/>
      <c r="D14" s="76">
        <f>投入係数表!R14</f>
        <v>2.0937188434695914E-2</v>
      </c>
      <c r="E14" s="77">
        <f t="shared" si="0"/>
        <v>2.0937188434695915</v>
      </c>
      <c r="F14" s="76">
        <f>分析係数表!C17</f>
        <v>0.32300986464785497</v>
      </c>
      <c r="G14" s="77">
        <f t="shared" si="1"/>
        <v>0.67629184023977618</v>
      </c>
      <c r="H14" s="77">
        <v>0.77110952035528768</v>
      </c>
      <c r="I14" s="77">
        <f t="shared" si="2"/>
        <v>0.77110952035528768</v>
      </c>
      <c r="J14" s="76">
        <f>分析係数表!G17</f>
        <v>0.21187484602118747</v>
      </c>
      <c r="K14" s="78">
        <f t="shared" si="3"/>
        <v>0.16337871089074832</v>
      </c>
      <c r="L14" s="79"/>
      <c r="M14" s="80"/>
      <c r="N14" s="81">
        <f>分析係数表!H17</f>
        <v>2.8857198890538762E-3</v>
      </c>
      <c r="O14" s="82">
        <f t="shared" si="4"/>
        <v>4.3570383738407222E-2</v>
      </c>
      <c r="P14" s="76">
        <f>分析係数表!C17</f>
        <v>0.32300986464785497</v>
      </c>
      <c r="Q14" s="82">
        <f t="shared" si="5"/>
        <v>1.4073663753998019E-2</v>
      </c>
      <c r="R14" s="83">
        <v>2.9761152943757023E-2</v>
      </c>
      <c r="S14" s="84">
        <f t="shared" si="6"/>
        <v>0.80087067329904471</v>
      </c>
      <c r="T14" s="85">
        <f>分析係数表!F17</f>
        <v>0.32156935205715692</v>
      </c>
      <c r="U14" s="86">
        <f t="shared" si="7"/>
        <v>0.2575354634943528</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投入係数表!R15</f>
        <v>4.4865403788634101E-3</v>
      </c>
      <c r="E15" s="77">
        <f t="shared" si="0"/>
        <v>0.44865403788634101</v>
      </c>
      <c r="F15" s="76">
        <f>分析係数表!C18</f>
        <v>9.2469018112488088E-2</v>
      </c>
      <c r="G15" s="77">
        <f t="shared" si="1"/>
        <v>4.1486598355552982E-2</v>
      </c>
      <c r="H15" s="77">
        <v>4.5201434725590489E-2</v>
      </c>
      <c r="I15" s="77">
        <f t="shared" si="2"/>
        <v>4.5201434725590489E-2</v>
      </c>
      <c r="J15" s="76">
        <f>分析係数表!G18</f>
        <v>0.21541950113378686</v>
      </c>
      <c r="K15" s="78">
        <f t="shared" si="3"/>
        <v>9.7372705191181332E-3</v>
      </c>
      <c r="L15" s="79"/>
      <c r="M15" s="80"/>
      <c r="N15" s="81">
        <f>分析係数表!H18</f>
        <v>4.5387050682206597E-4</v>
      </c>
      <c r="O15" s="82">
        <f t="shared" si="4"/>
        <v>6.8528176365261848E-3</v>
      </c>
      <c r="P15" s="76">
        <f>分析係数表!C18</f>
        <v>9.2469018112488088E-2</v>
      </c>
      <c r="Q15" s="82">
        <f t="shared" si="5"/>
        <v>6.336733181535176E-4</v>
      </c>
      <c r="R15" s="83">
        <v>1.4366148024440319E-3</v>
      </c>
      <c r="S15" s="84">
        <f t="shared" si="6"/>
        <v>4.663804952803452E-2</v>
      </c>
      <c r="T15" s="85">
        <f>分析係数表!F18</f>
        <v>0.45918367346938777</v>
      </c>
      <c r="U15" s="86">
        <f t="shared" si="7"/>
        <v>2.1415430905730136E-2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投入係数表!R16</f>
        <v>9.5712861415752748E-2</v>
      </c>
      <c r="E16" s="77">
        <f t="shared" si="0"/>
        <v>9.5712861415752748</v>
      </c>
      <c r="F16" s="76">
        <f>分析係数表!C19</f>
        <v>3.1628366691376364E-2</v>
      </c>
      <c r="G16" s="77">
        <f t="shared" si="1"/>
        <v>0.30272414779383161</v>
      </c>
      <c r="H16" s="77">
        <v>0.31405532768933714</v>
      </c>
      <c r="I16" s="77">
        <f t="shared" si="2"/>
        <v>0.31405532768933714</v>
      </c>
      <c r="J16" s="76">
        <f>分析係数表!G19</f>
        <v>5.8098591549295774E-2</v>
      </c>
      <c r="K16" s="78">
        <f t="shared" si="3"/>
        <v>1.8246172207303037E-2</v>
      </c>
      <c r="L16" s="79"/>
      <c r="M16" s="80"/>
      <c r="N16" s="81">
        <f>分析係数表!H19</f>
        <v>-1.1767013139831339E-4</v>
      </c>
      <c r="O16" s="82">
        <f t="shared" si="4"/>
        <v>-1.7766564242845662E-3</v>
      </c>
      <c r="P16" s="76">
        <f>分析係数表!C19</f>
        <v>3.1628366691376364E-2</v>
      </c>
      <c r="Q16" s="82">
        <f t="shared" si="5"/>
        <v>-5.6192740871861805E-5</v>
      </c>
      <c r="R16" s="83">
        <v>1.4379100715726894E-4</v>
      </c>
      <c r="S16" s="84">
        <f t="shared" si="6"/>
        <v>0.31419911869649442</v>
      </c>
      <c r="T16" s="85">
        <f>分析係数表!F19</f>
        <v>0.23943661971830985</v>
      </c>
      <c r="U16" s="86">
        <f t="shared" si="7"/>
        <v>7.5230774899160635E-2</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投入係数表!R17</f>
        <v>1.9940179461615155E-2</v>
      </c>
      <c r="E17" s="77">
        <f t="shared" si="0"/>
        <v>1.9940179461615155</v>
      </c>
      <c r="F17" s="76">
        <f>分析係数表!C20</f>
        <v>9.0136054421768752E-2</v>
      </c>
      <c r="G17" s="77">
        <f t="shared" si="1"/>
        <v>0.17973291011319792</v>
      </c>
      <c r="H17" s="77">
        <v>0.19540247146404008</v>
      </c>
      <c r="I17" s="77">
        <f t="shared" si="2"/>
        <v>0.19540247146404008</v>
      </c>
      <c r="J17" s="76">
        <f>分析係数表!G20</f>
        <v>0.10038610038610038</v>
      </c>
      <c r="K17" s="78">
        <f t="shared" si="3"/>
        <v>1.9615692116081242E-2</v>
      </c>
      <c r="L17" s="79"/>
      <c r="M17" s="80"/>
      <c r="N17" s="81">
        <f>分析係数表!H20</f>
        <v>5.6033395903958764E-4</v>
      </c>
      <c r="O17" s="82">
        <f t="shared" si="4"/>
        <v>8.4602686870693632E-3</v>
      </c>
      <c r="P17" s="76">
        <f>分析係数表!C20</f>
        <v>9.0136054421768752E-2</v>
      </c>
      <c r="Q17" s="82">
        <f t="shared" si="5"/>
        <v>7.6257523880047021E-4</v>
      </c>
      <c r="R17" s="83">
        <v>1.4754788175103423E-3</v>
      </c>
      <c r="S17" s="84">
        <f t="shared" si="6"/>
        <v>0.19687795028155042</v>
      </c>
      <c r="T17" s="85">
        <f>分析係数表!F20</f>
        <v>0.22393822393822393</v>
      </c>
      <c r="U17" s="86">
        <f t="shared" si="7"/>
        <v>4.4088498518648357E-2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投入係数表!R18</f>
        <v>3.3898305084745763E-2</v>
      </c>
      <c r="E18" s="77">
        <f t="shared" si="0"/>
        <v>3.3898305084745761</v>
      </c>
      <c r="F18" s="76">
        <f>分析係数表!C21</f>
        <v>0.16689993002099368</v>
      </c>
      <c r="G18" s="77">
        <f t="shared" si="1"/>
        <v>0.56576247464743623</v>
      </c>
      <c r="H18" s="77">
        <v>0.58230125320117887</v>
      </c>
      <c r="I18" s="77">
        <f t="shared" si="2"/>
        <v>0.58230125320117887</v>
      </c>
      <c r="J18" s="76">
        <f>分析係数表!G21</f>
        <v>0.28496229904680609</v>
      </c>
      <c r="K18" s="78">
        <f t="shared" si="3"/>
        <v>0.16593390385004428</v>
      </c>
      <c r="L18" s="79"/>
      <c r="M18" s="80"/>
      <c r="N18" s="81">
        <f>分析係数表!H21</f>
        <v>9.3015437200571539E-4</v>
      </c>
      <c r="O18" s="82">
        <f t="shared" si="4"/>
        <v>1.4044046020535142E-2</v>
      </c>
      <c r="P18" s="76">
        <f>分析係数表!C21</f>
        <v>0.16689993002099368</v>
      </c>
      <c r="Q18" s="82">
        <f t="shared" si="5"/>
        <v>2.3439502980389299E-3</v>
      </c>
      <c r="R18" s="83">
        <v>5.1278952942151257E-3</v>
      </c>
      <c r="S18" s="84">
        <f t="shared" si="6"/>
        <v>0.58742914849539396</v>
      </c>
      <c r="T18" s="85">
        <f>分析係数表!F21</f>
        <v>0.42580736946934128</v>
      </c>
      <c r="U18" s="86">
        <f t="shared" si="7"/>
        <v>0.25013166047043878</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投入係数表!R19</f>
        <v>4.0877367896311065E-2</v>
      </c>
      <c r="E19" s="77">
        <f t="shared" si="0"/>
        <v>4.0877367896311068</v>
      </c>
      <c r="F19" s="76">
        <f>分析係数表!C22</f>
        <v>5.390334572490707E-2</v>
      </c>
      <c r="G19" s="77">
        <f t="shared" si="1"/>
        <v>0.22034268940390728</v>
      </c>
      <c r="H19" s="77">
        <v>0.22371093690201907</v>
      </c>
      <c r="I19" s="77">
        <f t="shared" si="2"/>
        <v>0.22371093690201907</v>
      </c>
      <c r="J19" s="76">
        <f>分析係数表!G22</f>
        <v>0.19475277497477295</v>
      </c>
      <c r="K19" s="78">
        <f t="shared" si="3"/>
        <v>4.3568325753874551E-2</v>
      </c>
      <c r="L19" s="79"/>
      <c r="M19" s="80"/>
      <c r="N19" s="81">
        <f>分析係数表!H22</f>
        <v>4.4826716723167009E-5</v>
      </c>
      <c r="O19" s="82">
        <f t="shared" si="4"/>
        <v>6.768214949655491E-4</v>
      </c>
      <c r="P19" s="76">
        <f>分析係数表!C22</f>
        <v>5.390334572490707E-2</v>
      </c>
      <c r="Q19" s="82">
        <f t="shared" si="5"/>
        <v>3.6482943037176446E-5</v>
      </c>
      <c r="R19" s="83">
        <v>3.9534930708339943E-4</v>
      </c>
      <c r="S19" s="84">
        <f t="shared" si="6"/>
        <v>0.22410628620910247</v>
      </c>
      <c r="T19" s="85">
        <f>分析係数表!F22</f>
        <v>0.41305079044735959</v>
      </c>
      <c r="U19" s="86">
        <f t="shared" si="7"/>
        <v>9.256727866289198E-2</v>
      </c>
      <c r="V19" s="87">
        <f>分析係数表!D22</f>
        <v>5.2808610830810628E-2</v>
      </c>
      <c r="W19" s="167">
        <f t="shared" si="8"/>
        <v>0</v>
      </c>
      <c r="X19" s="76">
        <f>分析係数表!E22</f>
        <v>5.6844937773292969E-2</v>
      </c>
      <c r="Y19" s="166">
        <f t="shared" si="9"/>
        <v>0</v>
      </c>
    </row>
    <row r="20" spans="1:25" x14ac:dyDescent="0.2">
      <c r="A20" s="6" t="s">
        <v>8</v>
      </c>
      <c r="B20" s="5" t="s">
        <v>270</v>
      </c>
      <c r="C20" s="75">
        <f>最終需要_まとめ!C21</f>
        <v>100</v>
      </c>
      <c r="D20" s="76">
        <f>投入係数表!R20</f>
        <v>0.15254237288135594</v>
      </c>
      <c r="E20" s="77">
        <f t="shared" si="0"/>
        <v>15.254237288135593</v>
      </c>
      <c r="F20" s="76">
        <f>分析係数表!C23</f>
        <v>0</v>
      </c>
      <c r="G20" s="77">
        <f t="shared" si="1"/>
        <v>0</v>
      </c>
      <c r="H20" s="77">
        <v>0</v>
      </c>
      <c r="I20" s="77">
        <f t="shared" si="2"/>
        <v>100</v>
      </c>
      <c r="J20" s="76">
        <f>分析係数表!G23</f>
        <v>0.21585244267198406</v>
      </c>
      <c r="K20" s="78">
        <f t="shared" si="3"/>
        <v>21.585244267198405</v>
      </c>
      <c r="L20" s="79"/>
      <c r="M20" s="80"/>
      <c r="N20" s="81">
        <f>分析係数表!H23</f>
        <v>2.8016697951979378E-5</v>
      </c>
      <c r="O20" s="82">
        <f t="shared" si="4"/>
        <v>4.2301343435346815E-4</v>
      </c>
      <c r="P20" s="76">
        <f>分析係数表!C23</f>
        <v>0</v>
      </c>
      <c r="Q20" s="82">
        <f t="shared" si="5"/>
        <v>0</v>
      </c>
      <c r="R20" s="83">
        <v>0</v>
      </c>
      <c r="S20" s="84">
        <f t="shared" si="6"/>
        <v>100</v>
      </c>
      <c r="T20" s="85">
        <f>分析係数表!F23</f>
        <v>0.44067796610169491</v>
      </c>
      <c r="U20" s="86">
        <f t="shared" si="7"/>
        <v>44.067796610169488</v>
      </c>
      <c r="V20" s="87">
        <f>分析係数表!D23</f>
        <v>9.3220338983050849E-2</v>
      </c>
      <c r="W20" s="167">
        <f t="shared" si="8"/>
        <v>9</v>
      </c>
      <c r="X20" s="76">
        <f>分析係数表!E23</f>
        <v>9.3220338983050849E-2</v>
      </c>
      <c r="Y20" s="166">
        <f t="shared" si="9"/>
        <v>9</v>
      </c>
    </row>
    <row r="21" spans="1:25" x14ac:dyDescent="0.2">
      <c r="A21" s="6" t="s">
        <v>9</v>
      </c>
      <c r="B21" s="5" t="s">
        <v>271</v>
      </c>
      <c r="C21" s="90"/>
      <c r="D21" s="76">
        <f>投入係数表!R21</f>
        <v>5.9820538384845467E-3</v>
      </c>
      <c r="E21" s="77">
        <f t="shared" si="0"/>
        <v>0.59820538384845467</v>
      </c>
      <c r="F21" s="76">
        <f>分析係数表!C24</f>
        <v>5.4415700267618217E-2</v>
      </c>
      <c r="G21" s="77">
        <f t="shared" si="1"/>
        <v>3.2551764865973012E-2</v>
      </c>
      <c r="H21" s="77">
        <v>3.3398507441062708E-2</v>
      </c>
      <c r="I21" s="77">
        <f t="shared" si="2"/>
        <v>3.3398507441062708E-2</v>
      </c>
      <c r="J21" s="76">
        <f>分析係数表!G24</f>
        <v>0.2097560975609756</v>
      </c>
      <c r="K21" s="78">
        <f t="shared" si="3"/>
        <v>7.0055405851985192E-3</v>
      </c>
      <c r="L21" s="79"/>
      <c r="M21" s="80"/>
      <c r="N21" s="81">
        <f>分析係数表!H24</f>
        <v>3.5301039419494021E-4</v>
      </c>
      <c r="O21" s="82">
        <f t="shared" si="4"/>
        <v>5.3299692728536992E-3</v>
      </c>
      <c r="P21" s="76">
        <f>分析係数表!C24</f>
        <v>5.4415700267618217E-2</v>
      </c>
      <c r="Q21" s="82">
        <f t="shared" si="5"/>
        <v>2.9003401038722189E-4</v>
      </c>
      <c r="R21" s="83">
        <v>9.4083038756812487E-4</v>
      </c>
      <c r="S21" s="84">
        <f t="shared" si="6"/>
        <v>3.4339337828630835E-2</v>
      </c>
      <c r="T21" s="85">
        <f>分析係数表!F24</f>
        <v>0.39512195121951221</v>
      </c>
      <c r="U21" s="86">
        <f t="shared" si="7"/>
        <v>1.3568226166434624E-2</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投入係数表!R22</f>
        <v>9.9700897308075773E-3</v>
      </c>
      <c r="E22" s="77">
        <f t="shared" si="0"/>
        <v>0.99700897308075775</v>
      </c>
      <c r="F22" s="76">
        <f>分析係数表!C25</f>
        <v>0.20008027292795505</v>
      </c>
      <c r="G22" s="77">
        <f t="shared" si="1"/>
        <v>0.19948182744561821</v>
      </c>
      <c r="H22" s="77">
        <v>0.23405558446709074</v>
      </c>
      <c r="I22" s="77">
        <f t="shared" si="2"/>
        <v>0.23405558446709074</v>
      </c>
      <c r="J22" s="76">
        <f>分析係数表!G25</f>
        <v>0.19693654266958424</v>
      </c>
      <c r="K22" s="78">
        <f t="shared" si="3"/>
        <v>4.6094097597457695E-2</v>
      </c>
      <c r="L22" s="79"/>
      <c r="M22" s="80"/>
      <c r="N22" s="81">
        <f>分析係数表!H25</f>
        <v>5.2111058190681644E-4</v>
      </c>
      <c r="O22" s="82">
        <f t="shared" si="4"/>
        <v>7.868049878974508E-3</v>
      </c>
      <c r="P22" s="76">
        <f>分析係数表!C25</f>
        <v>0.20008027292795505</v>
      </c>
      <c r="Q22" s="82">
        <f t="shared" si="5"/>
        <v>1.5742415671959832E-3</v>
      </c>
      <c r="R22" s="83">
        <v>7.1407197694914543E-3</v>
      </c>
      <c r="S22" s="84">
        <f t="shared" si="6"/>
        <v>0.2411963042365822</v>
      </c>
      <c r="T22" s="85">
        <f>分析係数表!F25</f>
        <v>0.35081275398562051</v>
      </c>
      <c r="U22" s="86">
        <f t="shared" si="7"/>
        <v>8.4614739740388994E-2</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投入係数表!R23</f>
        <v>2.3928215353938187E-2</v>
      </c>
      <c r="E23" s="77">
        <f t="shared" si="0"/>
        <v>2.3928215353938187</v>
      </c>
      <c r="F23" s="76">
        <f>分析係数表!C26</f>
        <v>0.134685598377282</v>
      </c>
      <c r="G23" s="77">
        <f t="shared" si="1"/>
        <v>0.32227860030456312</v>
      </c>
      <c r="H23" s="77">
        <v>0.3315202361997352</v>
      </c>
      <c r="I23" s="77">
        <f t="shared" si="2"/>
        <v>0.3315202361997352</v>
      </c>
      <c r="J23" s="76">
        <f>分析係数表!G26</f>
        <v>0.19653333333333334</v>
      </c>
      <c r="K23" s="78">
        <f t="shared" si="3"/>
        <v>6.5154777087787955E-2</v>
      </c>
      <c r="L23" s="79"/>
      <c r="M23" s="80"/>
      <c r="N23" s="81">
        <f>分析係数表!H26</f>
        <v>1.0932115540862354E-2</v>
      </c>
      <c r="O23" s="82">
        <f t="shared" si="4"/>
        <v>0.16505984208472327</v>
      </c>
      <c r="P23" s="76">
        <f>分析係数表!C26</f>
        <v>0.134685598377282</v>
      </c>
      <c r="Q23" s="82">
        <f t="shared" si="5"/>
        <v>2.2231183599240627E-2</v>
      </c>
      <c r="R23" s="83">
        <v>2.3589974854098451E-2</v>
      </c>
      <c r="S23" s="84">
        <f t="shared" si="6"/>
        <v>0.35511021105383367</v>
      </c>
      <c r="T23" s="85">
        <f>分析係数表!F26</f>
        <v>0.3352</v>
      </c>
      <c r="U23" s="86">
        <f t="shared" si="7"/>
        <v>0.11903294274524505</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投入係数表!R24</f>
        <v>0</v>
      </c>
      <c r="E24" s="77">
        <f t="shared" si="0"/>
        <v>0</v>
      </c>
      <c r="F24" s="76">
        <f>分析係数表!C27</f>
        <v>0.20855231724796941</v>
      </c>
      <c r="G24" s="77">
        <f t="shared" si="1"/>
        <v>0</v>
      </c>
      <c r="H24" s="77">
        <v>8.5536442886688716E-4</v>
      </c>
      <c r="I24" s="77">
        <f t="shared" si="2"/>
        <v>8.5536442886688716E-4</v>
      </c>
      <c r="J24" s="76">
        <f>分析係数表!G27</f>
        <v>0.17064698219713417</v>
      </c>
      <c r="K24" s="78">
        <f t="shared" si="3"/>
        <v>1.4596535846490952E-4</v>
      </c>
      <c r="L24" s="79"/>
      <c r="M24" s="80"/>
      <c r="N24" s="81">
        <f>分析係数表!H27</f>
        <v>1.1100215728574231E-2</v>
      </c>
      <c r="O24" s="82">
        <f t="shared" si="4"/>
        <v>0.16759792269084409</v>
      </c>
      <c r="P24" s="76">
        <f>分析係数表!C27</f>
        <v>0.20855231724796941</v>
      </c>
      <c r="Q24" s="82">
        <f t="shared" si="5"/>
        <v>3.4952935143121568E-2</v>
      </c>
      <c r="R24" s="83">
        <v>3.5533917848120815E-2</v>
      </c>
      <c r="S24" s="84">
        <f t="shared" si="6"/>
        <v>3.6389282276987699E-2</v>
      </c>
      <c r="T24" s="85">
        <f>分析係数表!F27</f>
        <v>0.32175423360833694</v>
      </c>
      <c r="U24" s="86">
        <f t="shared" si="7"/>
        <v>1.1708405630589615E-2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投入係数表!R25</f>
        <v>4.9850448654037882E-4</v>
      </c>
      <c r="E25" s="77">
        <f t="shared" si="0"/>
        <v>4.9850448654037885E-2</v>
      </c>
      <c r="F25" s="76">
        <f>分析係数表!C28</f>
        <v>0.10397098484143963</v>
      </c>
      <c r="G25" s="77">
        <f t="shared" si="1"/>
        <v>5.1830002413479374E-3</v>
      </c>
      <c r="H25" s="77">
        <v>1.4544690604248012E-2</v>
      </c>
      <c r="I25" s="77">
        <f t="shared" si="2"/>
        <v>1.4544690604248012E-2</v>
      </c>
      <c r="J25" s="76">
        <f>分析係数表!G28</f>
        <v>0.12478854912166558</v>
      </c>
      <c r="K25" s="78">
        <f t="shared" si="3"/>
        <v>1.8150108379276309E-3</v>
      </c>
      <c r="L25" s="79"/>
      <c r="M25" s="80"/>
      <c r="N25" s="81">
        <f>分析係数表!H28</f>
        <v>2.0592272994704845E-2</v>
      </c>
      <c r="O25" s="82">
        <f t="shared" si="4"/>
        <v>0.31091487424979908</v>
      </c>
      <c r="P25" s="76">
        <f>分析係数表!C28</f>
        <v>0.10397098484143963</v>
      </c>
      <c r="Q25" s="82">
        <f t="shared" si="5"/>
        <v>3.232612567760397E-2</v>
      </c>
      <c r="R25" s="83">
        <v>3.727750058966306E-2</v>
      </c>
      <c r="S25" s="84">
        <f t="shared" si="6"/>
        <v>5.1822191193911071E-2</v>
      </c>
      <c r="T25" s="85">
        <f>分析係数表!F28</f>
        <v>0.21353285621340273</v>
      </c>
      <c r="U25" s="86">
        <f t="shared" si="7"/>
        <v>1.1065740500872879E-2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投入係数表!R26</f>
        <v>3.489531405782652E-3</v>
      </c>
      <c r="E26" s="77">
        <f t="shared" si="0"/>
        <v>0.34895314057826521</v>
      </c>
      <c r="F26" s="76">
        <f>分析係数表!C29</f>
        <v>0.1743148003132341</v>
      </c>
      <c r="G26" s="77">
        <f t="shared" si="1"/>
        <v>6.0827697018576203E-2</v>
      </c>
      <c r="H26" s="77">
        <v>7.5815567495928243E-2</v>
      </c>
      <c r="I26" s="77">
        <f t="shared" si="2"/>
        <v>7.5815567495928243E-2</v>
      </c>
      <c r="J26" s="76">
        <f>分析係数表!G29</f>
        <v>0.23934053439454236</v>
      </c>
      <c r="K26" s="78">
        <f t="shared" si="3"/>
        <v>1.8145738439900961E-2</v>
      </c>
      <c r="L26" s="79"/>
      <c r="M26" s="80"/>
      <c r="N26" s="81">
        <f>分析係数表!H29</f>
        <v>9.9683411313142636E-3</v>
      </c>
      <c r="O26" s="82">
        <f t="shared" si="4"/>
        <v>0.15050817994296398</v>
      </c>
      <c r="P26" s="76">
        <f>分析係数表!C29</f>
        <v>0.1743148003132341</v>
      </c>
      <c r="Q26" s="82">
        <f t="shared" si="5"/>
        <v>2.6235803332266071E-2</v>
      </c>
      <c r="R26" s="83">
        <v>3.7516304163588934E-2</v>
      </c>
      <c r="S26" s="84">
        <f t="shared" si="6"/>
        <v>0.11333187165951718</v>
      </c>
      <c r="T26" s="85">
        <f>分析係数表!F29</f>
        <v>0.40112076666937385</v>
      </c>
      <c r="U26" s="86">
        <f t="shared" si="7"/>
        <v>4.545976724814061E-2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投入係数表!R27</f>
        <v>1.4955134596211367E-3</v>
      </c>
      <c r="E27" s="77">
        <f t="shared" si="0"/>
        <v>0.14955134596211367</v>
      </c>
      <c r="F27" s="76">
        <f>分析係数表!C30</f>
        <v>1</v>
      </c>
      <c r="G27" s="77">
        <f t="shared" si="1"/>
        <v>0.14955134596211367</v>
      </c>
      <c r="H27" s="77">
        <v>0.18576790905952362</v>
      </c>
      <c r="I27" s="77">
        <f t="shared" si="2"/>
        <v>0.18576790905952362</v>
      </c>
      <c r="J27" s="76">
        <f>分析係数表!G30</f>
        <v>0.34450555746533745</v>
      </c>
      <c r="K27" s="78">
        <f t="shared" si="3"/>
        <v>6.3998077069721299E-2</v>
      </c>
      <c r="L27" s="79"/>
      <c r="M27" s="80"/>
      <c r="N27" s="81">
        <f>分析係数表!H30</f>
        <v>0</v>
      </c>
      <c r="O27" s="82">
        <f t="shared" si="4"/>
        <v>0</v>
      </c>
      <c r="P27" s="76">
        <f>分析係数表!C30</f>
        <v>1</v>
      </c>
      <c r="Q27" s="82">
        <f t="shared" si="5"/>
        <v>0</v>
      </c>
      <c r="R27" s="83">
        <v>4.4037473812977075E-2</v>
      </c>
      <c r="S27" s="84">
        <f t="shared" si="6"/>
        <v>0.22980538287250069</v>
      </c>
      <c r="T27" s="85">
        <f>分析係数表!F30</f>
        <v>0.44067262518620376</v>
      </c>
      <c r="U27" s="86">
        <f t="shared" si="7"/>
        <v>0.10126894135234554</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投入係数表!R28</f>
        <v>1.0967098703888335E-2</v>
      </c>
      <c r="E28" s="77">
        <f t="shared" si="0"/>
        <v>1.0967098703888334</v>
      </c>
      <c r="F28" s="76">
        <f>分析係数表!C31</f>
        <v>0.25008451656524677</v>
      </c>
      <c r="G28" s="77">
        <f t="shared" si="1"/>
        <v>0.27427015774852587</v>
      </c>
      <c r="H28" s="77">
        <v>0.31640597769538181</v>
      </c>
      <c r="I28" s="77">
        <f t="shared" si="2"/>
        <v>0.31640597769538181</v>
      </c>
      <c r="J28" s="76">
        <f>分析係数表!G31</f>
        <v>7.0035460992907805E-2</v>
      </c>
      <c r="K28" s="78">
        <f t="shared" si="3"/>
        <v>2.2159638508807769E-2</v>
      </c>
      <c r="L28" s="79"/>
      <c r="M28" s="80"/>
      <c r="N28" s="81">
        <f>分析係数表!H31</f>
        <v>2.3007312358165468E-2</v>
      </c>
      <c r="O28" s="82">
        <f t="shared" si="4"/>
        <v>0.34737863229106808</v>
      </c>
      <c r="P28" s="76">
        <f>分析係数表!C31</f>
        <v>0.25008451656524677</v>
      </c>
      <c r="Q28" s="82">
        <f t="shared" si="5"/>
        <v>8.6874017321608377E-2</v>
      </c>
      <c r="R28" s="83">
        <v>0.11729212198419617</v>
      </c>
      <c r="S28" s="84">
        <f t="shared" si="6"/>
        <v>0.43369809967957795</v>
      </c>
      <c r="T28" s="85">
        <f>分析係数表!F31</f>
        <v>0.24143026004728133</v>
      </c>
      <c r="U28" s="86">
        <f t="shared" si="7"/>
        <v>0.10470784498765225</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投入係数表!R29</f>
        <v>4.9850448654037882E-4</v>
      </c>
      <c r="E29" s="77">
        <f t="shared" si="0"/>
        <v>4.9850448654037885E-2</v>
      </c>
      <c r="F29" s="76">
        <f>分析係数表!C32</f>
        <v>0.62913385826771662</v>
      </c>
      <c r="G29" s="77">
        <f t="shared" si="1"/>
        <v>3.1362605098091557E-2</v>
      </c>
      <c r="H29" s="77">
        <v>4.2127900509469032E-2</v>
      </c>
      <c r="I29" s="77">
        <f t="shared" si="2"/>
        <v>4.2127900509469032E-2</v>
      </c>
      <c r="J29" s="76">
        <f>分析係数表!G32</f>
        <v>0.14045991298943444</v>
      </c>
      <c r="K29" s="78">
        <f t="shared" si="3"/>
        <v>5.9172812399875714E-3</v>
      </c>
      <c r="L29" s="79"/>
      <c r="M29" s="80"/>
      <c r="N29" s="81">
        <f>分析係数表!H32</f>
        <v>6.5503039811727788E-3</v>
      </c>
      <c r="O29" s="82">
        <f t="shared" si="4"/>
        <v>9.8900540951840851E-2</v>
      </c>
      <c r="P29" s="76">
        <f>分析係数表!C32</f>
        <v>0.62913385826771662</v>
      </c>
      <c r="Q29" s="82">
        <f t="shared" si="5"/>
        <v>6.2221678913795944E-2</v>
      </c>
      <c r="R29" s="83">
        <v>8.1396649080777414E-2</v>
      </c>
      <c r="S29" s="84">
        <f t="shared" si="6"/>
        <v>0.12352454959024645</v>
      </c>
      <c r="T29" s="85">
        <f>分析係数表!F32</f>
        <v>0.48353014294592916</v>
      </c>
      <c r="U29" s="86">
        <f t="shared" si="7"/>
        <v>5.9727843120703381E-2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投入係数表!R30</f>
        <v>0</v>
      </c>
      <c r="E30" s="77">
        <f t="shared" si="0"/>
        <v>0</v>
      </c>
      <c r="F30" s="76">
        <f>分析係数表!C33</f>
        <v>0.63745757482258569</v>
      </c>
      <c r="G30" s="77">
        <f t="shared" si="1"/>
        <v>0</v>
      </c>
      <c r="H30" s="77">
        <v>1.0864131848652191E-2</v>
      </c>
      <c r="I30" s="77">
        <f t="shared" si="2"/>
        <v>1.0864131848652191E-2</v>
      </c>
      <c r="J30" s="76">
        <f>分析係数表!G33</f>
        <v>0.50772946859903378</v>
      </c>
      <c r="K30" s="78">
        <f t="shared" si="3"/>
        <v>5.5160398903060159E-3</v>
      </c>
      <c r="L30" s="79"/>
      <c r="M30" s="80"/>
      <c r="N30" s="81">
        <f>分析係数表!H33</f>
        <v>9.749810887288824E-4</v>
      </c>
      <c r="O30" s="82">
        <f t="shared" si="4"/>
        <v>1.4720867515500691E-2</v>
      </c>
      <c r="P30" s="76">
        <f>分析係数表!C33</f>
        <v>0.63745757482258569</v>
      </c>
      <c r="Q30" s="82">
        <f t="shared" si="5"/>
        <v>9.3839285057156531E-3</v>
      </c>
      <c r="R30" s="83">
        <v>3.7457599679502525E-2</v>
      </c>
      <c r="S30" s="84">
        <f t="shared" si="6"/>
        <v>4.8321731528154714E-2</v>
      </c>
      <c r="T30" s="85">
        <f>分析係数表!F33</f>
        <v>0.6463768115942029</v>
      </c>
      <c r="U30" s="86">
        <f t="shared" si="7"/>
        <v>3.1234046755879714E-2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投入係数表!R31</f>
        <v>4.1375872382851446E-2</v>
      </c>
      <c r="E31" s="77">
        <f t="shared" si="0"/>
        <v>4.1375872382851444</v>
      </c>
      <c r="F31" s="76">
        <f>分析係数表!C34</f>
        <v>0.37050679800509079</v>
      </c>
      <c r="G31" s="77">
        <f t="shared" si="1"/>
        <v>1.5330041991237555</v>
      </c>
      <c r="H31" s="77">
        <v>1.6317160320236808</v>
      </c>
      <c r="I31" s="77">
        <f t="shared" si="2"/>
        <v>1.6317160320236808</v>
      </c>
      <c r="J31" s="76">
        <f>分析係数表!G34</f>
        <v>0.42483593457785029</v>
      </c>
      <c r="K31" s="78">
        <f t="shared" si="3"/>
        <v>0.69321160543044191</v>
      </c>
      <c r="L31" s="79"/>
      <c r="M31" s="80"/>
      <c r="N31" s="81">
        <f>分析係数表!H34</f>
        <v>0.16269856834673466</v>
      </c>
      <c r="O31" s="82">
        <f t="shared" si="4"/>
        <v>2.4565236159774604</v>
      </c>
      <c r="P31" s="76">
        <f>分析係数表!C34</f>
        <v>0.37050679800509079</v>
      </c>
      <c r="Q31" s="82">
        <f t="shared" si="5"/>
        <v>0.91015869917969616</v>
      </c>
      <c r="R31" s="83">
        <v>0.98852152987208219</v>
      </c>
      <c r="S31" s="84">
        <f t="shared" si="6"/>
        <v>2.6202375618957632</v>
      </c>
      <c r="T31" s="85">
        <f>分析係数表!F34</f>
        <v>0.70009180863001119</v>
      </c>
      <c r="U31" s="86">
        <f t="shared" si="7"/>
        <v>1.8344068537478957</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投入係数表!R32</f>
        <v>6.4805583250249254E-3</v>
      </c>
      <c r="E32" s="77">
        <f t="shared" si="0"/>
        <v>0.64805583250249255</v>
      </c>
      <c r="F32" s="76">
        <f>分析係数表!C35</f>
        <v>0.91764041772509175</v>
      </c>
      <c r="G32" s="77">
        <f t="shared" si="1"/>
        <v>0.59468222484676936</v>
      </c>
      <c r="H32" s="77">
        <v>0.72475990751964481</v>
      </c>
      <c r="I32" s="77">
        <f t="shared" si="2"/>
        <v>0.72475990751964481</v>
      </c>
      <c r="J32" s="76">
        <f>分析係数表!G35</f>
        <v>0.31368591037545418</v>
      </c>
      <c r="K32" s="78">
        <f t="shared" si="3"/>
        <v>0.22734697139392976</v>
      </c>
      <c r="L32" s="79"/>
      <c r="M32" s="80"/>
      <c r="N32" s="81">
        <f>分析係数表!H35</f>
        <v>6.1244501723026923E-2</v>
      </c>
      <c r="O32" s="82">
        <f t="shared" si="4"/>
        <v>0.92470736749668137</v>
      </c>
      <c r="P32" s="76">
        <f>分析係数表!C35</f>
        <v>0.91764041772509175</v>
      </c>
      <c r="Q32" s="82">
        <f t="shared" si="5"/>
        <v>0.8485488549831246</v>
      </c>
      <c r="R32" s="83">
        <v>1.1091530286622528</v>
      </c>
      <c r="S32" s="84">
        <f t="shared" si="6"/>
        <v>1.8339129361818975</v>
      </c>
      <c r="T32" s="85">
        <f>分析係数表!F35</f>
        <v>0.64438548935924789</v>
      </c>
      <c r="U32" s="86">
        <f t="shared" si="7"/>
        <v>1.1817468848238273</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投入係数表!R33</f>
        <v>1.4955134596211367E-3</v>
      </c>
      <c r="E33" s="77">
        <f t="shared" si="0"/>
        <v>0.14955134596211367</v>
      </c>
      <c r="F33" s="76">
        <f>分析係数表!C36</f>
        <v>0.797599795727296</v>
      </c>
      <c r="G33" s="77">
        <f t="shared" si="1"/>
        <v>0.11928212299012404</v>
      </c>
      <c r="H33" s="77">
        <v>0.18852326191014962</v>
      </c>
      <c r="I33" s="77">
        <f t="shared" si="2"/>
        <v>0.18852326191014962</v>
      </c>
      <c r="J33" s="76">
        <f>分析係数表!G36</f>
        <v>2.1812378081220076E-2</v>
      </c>
      <c r="K33" s="78">
        <f t="shared" si="3"/>
        <v>4.1121406658890594E-3</v>
      </c>
      <c r="L33" s="79"/>
      <c r="M33" s="80"/>
      <c r="N33" s="81">
        <f>分析係数表!H36</f>
        <v>0.17613537668450396</v>
      </c>
      <c r="O33" s="82">
        <f t="shared" si="4"/>
        <v>2.6594008590933838</v>
      </c>
      <c r="P33" s="76">
        <f>分析係数表!C36</f>
        <v>0.797599795727296</v>
      </c>
      <c r="Q33" s="82">
        <f t="shared" si="5"/>
        <v>2.1211375819698786</v>
      </c>
      <c r="R33" s="83">
        <v>2.2117519671967485</v>
      </c>
      <c r="S33" s="84">
        <f t="shared" si="6"/>
        <v>2.4002752291068981</v>
      </c>
      <c r="T33" s="85">
        <f>分析係数表!F36</f>
        <v>0.87948217769107995</v>
      </c>
      <c r="U33" s="86">
        <f t="shared" si="7"/>
        <v>2.1109992855528907</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投入係数表!R34</f>
        <v>1.3958125623130608E-2</v>
      </c>
      <c r="E34" s="77">
        <f t="shared" si="0"/>
        <v>1.3958125623130608</v>
      </c>
      <c r="F34" s="76">
        <f>分析係数表!C37</f>
        <v>0.41107468497080213</v>
      </c>
      <c r="G34" s="77">
        <f t="shared" si="1"/>
        <v>0.57378320933112958</v>
      </c>
      <c r="H34" s="77">
        <v>0.66013310886299714</v>
      </c>
      <c r="I34" s="77">
        <f t="shared" si="2"/>
        <v>0.66013310886299714</v>
      </c>
      <c r="J34" s="76">
        <f>分析係数表!G37</f>
        <v>0.35489014883061659</v>
      </c>
      <c r="K34" s="78">
        <f t="shared" si="3"/>
        <v>0.23427473725240669</v>
      </c>
      <c r="L34" s="79"/>
      <c r="M34" s="80"/>
      <c r="N34" s="81">
        <f>分析係数表!H37</f>
        <v>4.9102064830639058E-2</v>
      </c>
      <c r="O34" s="82">
        <f t="shared" si="4"/>
        <v>0.74137334504788821</v>
      </c>
      <c r="P34" s="76">
        <f>分析係数表!C37</f>
        <v>0.41107468497080213</v>
      </c>
      <c r="Q34" s="82">
        <f t="shared" si="5"/>
        <v>0.30475981426131044</v>
      </c>
      <c r="R34" s="83">
        <v>0.37502804340647083</v>
      </c>
      <c r="S34" s="84">
        <f t="shared" si="6"/>
        <v>1.0351611522694679</v>
      </c>
      <c r="T34" s="85">
        <f>分析係数表!F37</f>
        <v>0.67103708953460905</v>
      </c>
      <c r="U34" s="86">
        <f t="shared" si="7"/>
        <v>0.69463152681819607</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投入係数表!R35</f>
        <v>9.9700897308075773E-3</v>
      </c>
      <c r="E35" s="77">
        <f t="shared" si="0"/>
        <v>0.99700897308075775</v>
      </c>
      <c r="F35" s="76">
        <f>分析係数表!C38</f>
        <v>8.5657149205643823E-2</v>
      </c>
      <c r="G35" s="77">
        <f t="shared" si="1"/>
        <v>8.5400946366544189E-2</v>
      </c>
      <c r="H35" s="77">
        <v>0.10855974371198819</v>
      </c>
      <c r="I35" s="77">
        <f t="shared" si="2"/>
        <v>0.10855974371198819</v>
      </c>
      <c r="J35" s="76">
        <f>分析係数表!G38</f>
        <v>0.23768844221105528</v>
      </c>
      <c r="K35" s="78">
        <f t="shared" si="3"/>
        <v>2.5803396369733878E-2</v>
      </c>
      <c r="L35" s="79"/>
      <c r="M35" s="80"/>
      <c r="N35" s="81">
        <f>分析係数表!H38</f>
        <v>4.3280194996217748E-2</v>
      </c>
      <c r="O35" s="82">
        <f t="shared" si="4"/>
        <v>0.65347115338923767</v>
      </c>
      <c r="P35" s="76">
        <f>分析係数表!C38</f>
        <v>8.5657149205643823E-2</v>
      </c>
      <c r="Q35" s="82">
        <f t="shared" si="5"/>
        <v>5.5974476087446094E-2</v>
      </c>
      <c r="R35" s="83">
        <v>7.4073720221648237E-2</v>
      </c>
      <c r="S35" s="84">
        <f t="shared" si="6"/>
        <v>0.18263346393363644</v>
      </c>
      <c r="T35" s="85">
        <f>分析係数表!F38</f>
        <v>0.42412060301507537</v>
      </c>
      <c r="U35" s="86">
        <f t="shared" si="7"/>
        <v>7.7458614854265903E-2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投入係数表!R36</f>
        <v>0</v>
      </c>
      <c r="E36" s="77">
        <f t="shared" si="0"/>
        <v>0</v>
      </c>
      <c r="F36" s="76">
        <f>分析係数表!C39</f>
        <v>1</v>
      </c>
      <c r="G36" s="77">
        <f t="shared" si="1"/>
        <v>0</v>
      </c>
      <c r="H36" s="77">
        <v>1.261430423984701E-2</v>
      </c>
      <c r="I36" s="77">
        <f t="shared" si="2"/>
        <v>1.261430423984701E-2</v>
      </c>
      <c r="J36" s="76">
        <f>分析係数表!G39</f>
        <v>0.35357454228421969</v>
      </c>
      <c r="K36" s="78">
        <f t="shared" si="3"/>
        <v>4.4600968478377984E-3</v>
      </c>
      <c r="L36" s="79"/>
      <c r="M36" s="80"/>
      <c r="N36" s="81">
        <f>分析係数表!H39</f>
        <v>3.8775109965539459E-3</v>
      </c>
      <c r="O36" s="82">
        <f t="shared" si="4"/>
        <v>5.854505931451999E-2</v>
      </c>
      <c r="P36" s="76">
        <f>分析係数表!C39</f>
        <v>1</v>
      </c>
      <c r="Q36" s="82">
        <f t="shared" si="5"/>
        <v>5.854505931451999E-2</v>
      </c>
      <c r="R36" s="83">
        <v>6.5440309614371139E-2</v>
      </c>
      <c r="S36" s="84">
        <f t="shared" si="6"/>
        <v>7.8054613854218149E-2</v>
      </c>
      <c r="T36" s="85">
        <f>分析係数表!F39</f>
        <v>0.70431560592850917</v>
      </c>
      <c r="U36" s="86">
        <f t="shared" si="7"/>
        <v>5.4975082652249464E-2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投入係数表!R37</f>
        <v>0</v>
      </c>
      <c r="E37" s="77">
        <f t="shared" si="0"/>
        <v>0</v>
      </c>
      <c r="F37" s="76">
        <f>分析係数表!C40</f>
        <v>0.65826444414328944</v>
      </c>
      <c r="G37" s="77">
        <f t="shared" si="1"/>
        <v>0</v>
      </c>
      <c r="H37" s="77">
        <v>2.8867856115875534E-3</v>
      </c>
      <c r="I37" s="77">
        <f t="shared" si="2"/>
        <v>2.8867856115875534E-3</v>
      </c>
      <c r="J37" s="76">
        <f>分析係数表!G40</f>
        <v>0.50866941886313111</v>
      </c>
      <c r="K37" s="78">
        <f t="shared" si="3"/>
        <v>1.4684195594286892E-3</v>
      </c>
      <c r="L37" s="79"/>
      <c r="M37" s="80"/>
      <c r="N37" s="81">
        <f>分析係数表!H40</f>
        <v>2.9977866808617935E-2</v>
      </c>
      <c r="O37" s="82">
        <f t="shared" si="4"/>
        <v>0.45262437475821093</v>
      </c>
      <c r="P37" s="76">
        <f>分析係数表!C40</f>
        <v>0.65826444414328944</v>
      </c>
      <c r="Q37" s="82">
        <f t="shared" si="5"/>
        <v>0.29794653245591762</v>
      </c>
      <c r="R37" s="83">
        <v>0.29955353750397534</v>
      </c>
      <c r="S37" s="84">
        <f t="shared" si="6"/>
        <v>0.3024403231155629</v>
      </c>
      <c r="T37" s="85">
        <f>分析係数表!F40</f>
        <v>0.70612892981899011</v>
      </c>
      <c r="U37" s="86">
        <f t="shared" si="7"/>
        <v>0.21356186169570202</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投入係数表!R38</f>
        <v>0</v>
      </c>
      <c r="E38" s="77">
        <f t="shared" si="0"/>
        <v>0</v>
      </c>
      <c r="F38" s="76">
        <f>分析係数表!C41</f>
        <v>0.70759650636187188</v>
      </c>
      <c r="G38" s="77">
        <f t="shared" si="1"/>
        <v>0</v>
      </c>
      <c r="H38" s="77">
        <v>3.6020822866103178E-4</v>
      </c>
      <c r="I38" s="77">
        <f t="shared" si="2"/>
        <v>3.6020822866103178E-4</v>
      </c>
      <c r="J38" s="76">
        <f>分析係数表!G41</f>
        <v>0.45936542752335213</v>
      </c>
      <c r="K38" s="78">
        <f t="shared" si="3"/>
        <v>1.6546720695630423E-4</v>
      </c>
      <c r="L38" s="79"/>
      <c r="M38" s="80"/>
      <c r="N38" s="81">
        <f>分析係数表!H41</f>
        <v>5.1332193987616619E-2</v>
      </c>
      <c r="O38" s="82">
        <f t="shared" si="4"/>
        <v>0.77504521442242436</v>
      </c>
      <c r="P38" s="76">
        <f>分析係数表!C41</f>
        <v>0.70759650636187188</v>
      </c>
      <c r="Q38" s="82">
        <f t="shared" si="5"/>
        <v>0.54841928599779532</v>
      </c>
      <c r="R38" s="83">
        <v>0.55670100936954503</v>
      </c>
      <c r="S38" s="84">
        <f t="shared" si="6"/>
        <v>0.55706121759820604</v>
      </c>
      <c r="T38" s="85">
        <f>分析係数表!F41</f>
        <v>0.56264417804333855</v>
      </c>
      <c r="U38" s="86">
        <f t="shared" si="7"/>
        <v>0.313427250895364</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投入係数表!R39</f>
        <v>1.4955134596211367E-3</v>
      </c>
      <c r="E39" s="77">
        <f>$C$20*D39</f>
        <v>0.14955134596211367</v>
      </c>
      <c r="F39" s="76">
        <f>分析係数表!C42</f>
        <v>0.74805928016937195</v>
      </c>
      <c r="G39" s="77">
        <f>E39*F39</f>
        <v>0.11187327220877946</v>
      </c>
      <c r="H39" s="77">
        <v>0.11927175916154688</v>
      </c>
      <c r="I39" s="77">
        <f>C39+H39</f>
        <v>0.11927175916154688</v>
      </c>
      <c r="J39" s="76">
        <f>分析係数表!G42</f>
        <v>0.48689138576779029</v>
      </c>
      <c r="K39" s="78">
        <f>I39*J39</f>
        <v>5.8072392101127697E-2</v>
      </c>
      <c r="L39" s="79"/>
      <c r="M39" s="80"/>
      <c r="N39" s="81">
        <f>分析係数表!H42</f>
        <v>1.3363964923094164E-2</v>
      </c>
      <c r="O39" s="82">
        <f t="shared" si="4"/>
        <v>0.20177740818660431</v>
      </c>
      <c r="P39" s="76">
        <f>分析係数表!C42</f>
        <v>0.74805928016937195</v>
      </c>
      <c r="Q39" s="82">
        <f>O39*P39</f>
        <v>0.15094146272251277</v>
      </c>
      <c r="R39" s="83">
        <v>0.15820070213081361</v>
      </c>
      <c r="S39" s="84">
        <f>I39+R39</f>
        <v>0.27747246129236047</v>
      </c>
      <c r="T39" s="85">
        <f>分析係数表!F42</f>
        <v>0.55945692883895126</v>
      </c>
      <c r="U39" s="86">
        <f>S39*T39</f>
        <v>0.15523389103200877</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投入係数表!R40</f>
        <v>3.140578265204387E-2</v>
      </c>
      <c r="E40" s="77">
        <f>$C$20*D40</f>
        <v>3.140578265204387</v>
      </c>
      <c r="F40" s="76">
        <f>分析係数表!C43</f>
        <v>0.45392782766037354</v>
      </c>
      <c r="G40" s="77">
        <f>E40*F40</f>
        <v>1.425595869521612</v>
      </c>
      <c r="H40" s="77">
        <v>1.7207859517561002</v>
      </c>
      <c r="I40" s="77">
        <f>C40+H40</f>
        <v>1.7207859517561002</v>
      </c>
      <c r="J40" s="76">
        <f>分析係数表!G43</f>
        <v>0.33057238224749658</v>
      </c>
      <c r="K40" s="78">
        <f>I40*J40</f>
        <v>0.56884431141003977</v>
      </c>
      <c r="L40" s="79"/>
      <c r="M40" s="80"/>
      <c r="N40" s="81">
        <f>分析係数表!H43</f>
        <v>3.6399293979211607E-2</v>
      </c>
      <c r="O40" s="82">
        <f t="shared" si="4"/>
        <v>0.54957905391202577</v>
      </c>
      <c r="P40" s="76">
        <f>分析係数表!C43</f>
        <v>0.45392782766037354</v>
      </c>
      <c r="Q40" s="82">
        <f>O40*P40</f>
        <v>0.24946922606992916</v>
      </c>
      <c r="R40" s="83">
        <v>0.46017014706530301</v>
      </c>
      <c r="S40" s="84">
        <f>I40+R40</f>
        <v>2.1809560988214032</v>
      </c>
      <c r="T40" s="85">
        <f>分析係数表!F43</f>
        <v>0.59568549882556554</v>
      </c>
      <c r="U40" s="86">
        <f>S40*T40</f>
        <v>1.299163921643087</v>
      </c>
      <c r="V40" s="87">
        <f>分析係数表!D43</f>
        <v>0.1984794164915317</v>
      </c>
      <c r="W40" s="167">
        <f>ROUND(S40*V40,0)</f>
        <v>0</v>
      </c>
      <c r="X40" s="76">
        <f>分析係数表!E43</f>
        <v>0.16343182099146988</v>
      </c>
      <c r="Y40" s="166">
        <f>ROUND(S40*X40,0)</f>
        <v>0</v>
      </c>
    </row>
    <row r="41" spans="1:25" x14ac:dyDescent="0.2">
      <c r="A41" s="6" t="s">
        <v>341</v>
      </c>
      <c r="B41" s="5" t="s">
        <v>42</v>
      </c>
      <c r="C41" s="90"/>
      <c r="D41" s="76">
        <f>投入係数表!R41</f>
        <v>0</v>
      </c>
      <c r="E41" s="77">
        <f>$C$20*D41</f>
        <v>0</v>
      </c>
      <c r="F41" s="76">
        <f>分析係数表!C44</f>
        <v>0.56717687074829937</v>
      </c>
      <c r="G41" s="77">
        <f>E41*F41</f>
        <v>0</v>
      </c>
      <c r="H41" s="77">
        <v>3.9869481920904327E-3</v>
      </c>
      <c r="I41" s="77">
        <f>C41+H41</f>
        <v>3.9869481920904327E-3</v>
      </c>
      <c r="J41" s="76">
        <f>分析係数表!G44</f>
        <v>0.26470888557600014</v>
      </c>
      <c r="K41" s="78">
        <f>I41*J41</f>
        <v>1.055380612777507E-3</v>
      </c>
      <c r="L41" s="79"/>
      <c r="M41" s="80"/>
      <c r="N41" s="81">
        <f>分析係数表!H44</f>
        <v>0.11401115064578489</v>
      </c>
      <c r="O41" s="82">
        <f t="shared" si="4"/>
        <v>1.7214108697580033</v>
      </c>
      <c r="P41" s="76">
        <f>分析係数表!C44</f>
        <v>0.56717687074829937</v>
      </c>
      <c r="Q41" s="82">
        <f>O41*P41</f>
        <v>0.97634443038145258</v>
      </c>
      <c r="R41" s="83">
        <v>0.99501152741819365</v>
      </c>
      <c r="S41" s="84">
        <f>I41+R41</f>
        <v>0.9989984756102841</v>
      </c>
      <c r="T41" s="85">
        <f>分析係数表!F44</f>
        <v>0.48034390507893071</v>
      </c>
      <c r="U41" s="86">
        <f>S41*T41</f>
        <v>0.47986282894254279</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投入係数表!R42</f>
        <v>9.9700897308075765E-4</v>
      </c>
      <c r="E42" s="77">
        <f>$C$20*D42</f>
        <v>9.970089730807577E-2</v>
      </c>
      <c r="F42" s="76">
        <f>分析係数表!C45</f>
        <v>1</v>
      </c>
      <c r="G42" s="77">
        <f>E42*F42</f>
        <v>9.970089730807577E-2</v>
      </c>
      <c r="H42" s="77">
        <v>0.10995117164250097</v>
      </c>
      <c r="I42" s="77">
        <f>C42+H42</f>
        <v>0.10995117164250097</v>
      </c>
      <c r="J42" s="76">
        <f>分析係数表!G45</f>
        <v>0</v>
      </c>
      <c r="K42" s="78">
        <f>I42*J42</f>
        <v>0</v>
      </c>
      <c r="L42" s="79"/>
      <c r="M42" s="80"/>
      <c r="N42" s="81">
        <f>分析係数表!H45</f>
        <v>0</v>
      </c>
      <c r="O42" s="82">
        <f t="shared" si="4"/>
        <v>0</v>
      </c>
      <c r="P42" s="76">
        <f>分析係数表!C45</f>
        <v>1</v>
      </c>
      <c r="Q42" s="82">
        <f>O42*P42</f>
        <v>0</v>
      </c>
      <c r="R42" s="83">
        <v>1.1719138698884366E-2</v>
      </c>
      <c r="S42" s="84">
        <f>I42+R42</f>
        <v>0.12167031034138534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6.4805583250249254E-3</v>
      </c>
      <c r="E43" s="77">
        <f>$C$20*D43</f>
        <v>0.64805583250249255</v>
      </c>
      <c r="F43" s="76">
        <f>分析係数表!C46</f>
        <v>9.5571095571095555E-2</v>
      </c>
      <c r="G43" s="77">
        <f>E43*F43</f>
        <v>6.1935405903501606E-2</v>
      </c>
      <c r="H43" s="77">
        <v>6.6986305273670319E-2</v>
      </c>
      <c r="I43" s="77">
        <f>C43+H43</f>
        <v>6.6986305273670319E-2</v>
      </c>
      <c r="J43" s="76">
        <f>分析係数表!G46</f>
        <v>9.74025974025974E-3</v>
      </c>
      <c r="K43" s="78">
        <f>I43*J43</f>
        <v>6.5246401240587966E-4</v>
      </c>
      <c r="L43" s="79"/>
      <c r="M43" s="80"/>
      <c r="N43" s="81">
        <f>分析係数表!H46</f>
        <v>2.2385341663631524E-2</v>
      </c>
      <c r="O43" s="82">
        <f t="shared" si="4"/>
        <v>0.33798773404842108</v>
      </c>
      <c r="P43" s="76">
        <f>分析係数表!C46</f>
        <v>9.5571095571095555E-2</v>
      </c>
      <c r="Q43" s="82">
        <f>O43*P43</f>
        <v>3.2301858032599676E-2</v>
      </c>
      <c r="R43" s="83">
        <v>3.6616156764726793E-2</v>
      </c>
      <c r="S43" s="84">
        <f>I43+R43</f>
        <v>0.10360246203839711</v>
      </c>
      <c r="T43" s="85">
        <f>分析係数表!F46</f>
        <v>0.31493506493506496</v>
      </c>
      <c r="U43" s="86">
        <f>S43*T43</f>
        <v>3.2628048109495197E-2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投入係数表!R44</f>
        <v>0.54735792622133594</v>
      </c>
      <c r="E44" s="91">
        <f>SUM(E5:E43)</f>
        <v>54.735792622133623</v>
      </c>
      <c r="F44" s="92">
        <f>分析係数表!C47</f>
        <v>0.47742146938417629</v>
      </c>
      <c r="G44" s="91">
        <f>SUM(G5:G43)</f>
        <v>7.6896839144290041</v>
      </c>
      <c r="H44" s="91">
        <f>SUM(H5:H43)</f>
        <v>8.7706178761889166</v>
      </c>
      <c r="I44" s="91">
        <f>SUM(I6:I43)</f>
        <v>108.76842783437179</v>
      </c>
      <c r="J44" s="92">
        <f>分析係数表!G47</f>
        <v>0.27235298925258467</v>
      </c>
      <c r="K44" s="93">
        <f>SUM(K5:K43)</f>
        <v>24.067935992101493</v>
      </c>
      <c r="L44" s="94">
        <f>最終需要_まとめ!$L$33</f>
        <v>0.62733333333333341</v>
      </c>
      <c r="M44" s="91">
        <f>K44*L44</f>
        <v>15.098618512378339</v>
      </c>
      <c r="N44" s="95">
        <f>分析係数表!H47</f>
        <v>1</v>
      </c>
      <c r="O44" s="96">
        <f>SUM(O5:O43)</f>
        <v>15.098618512378339</v>
      </c>
      <c r="P44" s="92">
        <f>分析係数表!C47</f>
        <v>0.47742146938417629</v>
      </c>
      <c r="Q44" s="96">
        <f>SUM(Q5:Q43)</f>
        <v>7.1190173059361364</v>
      </c>
      <c r="R44" s="91">
        <f>SUM(R5:R43)</f>
        <v>8.1707998279735268</v>
      </c>
      <c r="S44" s="97">
        <f>SUM(S5:S43)</f>
        <v>116.9414177041624</v>
      </c>
      <c r="T44" s="98">
        <f>分析係数表!F47</f>
        <v>0.52570900249274655</v>
      </c>
      <c r="U44" s="99">
        <f>SUM(U5:U43)</f>
        <v>54.01145073455379</v>
      </c>
      <c r="V44" s="100">
        <f>分析係数表!D47</f>
        <v>0.1239937068366638</v>
      </c>
      <c r="W44" s="164">
        <f>SUM(W5:W43)</f>
        <v>10</v>
      </c>
      <c r="X44" s="92">
        <f>分析係数表!E47</f>
        <v>9.5199419721302761E-2</v>
      </c>
      <c r="Y44" s="165">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297</v>
      </c>
      <c r="S2" s="3" t="s">
        <v>153</v>
      </c>
      <c r="U2" s="64" t="s">
        <v>210</v>
      </c>
      <c r="W2" s="3" t="s">
        <v>130</v>
      </c>
      <c r="Y2" s="3" t="s">
        <v>154</v>
      </c>
    </row>
    <row r="3" spans="1:25" ht="44" x14ac:dyDescent="0.2">
      <c r="B3" s="65"/>
      <c r="C3" s="66" t="s">
        <v>228</v>
      </c>
      <c r="D3" s="66" t="s">
        <v>313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0.95102319236016375</v>
      </c>
      <c r="G5" s="77">
        <f t="shared" ref="G5:G38" si="1">E5*F5</f>
        <v>0</v>
      </c>
      <c r="H5" s="77">
        <f t="array" ref="H5:H43">MMULT(逆行列係数!C5:AO43,'17'!G5:G43)</f>
        <v>2.5952794498290783E-3</v>
      </c>
      <c r="I5" s="77">
        <f t="shared" ref="I5:I38" si="2">C5+H5</f>
        <v>2.5952794498290783E-3</v>
      </c>
      <c r="J5" s="76">
        <f>分析係数表!G8</f>
        <v>0.119707121641224</v>
      </c>
      <c r="K5" s="78">
        <f t="shared" ref="K5:K38" si="3">I5*J5</f>
        <v>3.1067343279365841E-4</v>
      </c>
      <c r="L5" s="79" t="s">
        <v>184</v>
      </c>
      <c r="M5" s="80" t="s">
        <v>184</v>
      </c>
      <c r="N5" s="81">
        <f>分析係数表!H8</f>
        <v>1.1795029837783319E-2</v>
      </c>
      <c r="O5" s="82">
        <f t="shared" ref="O5:O43" si="4">$M$44*N5</f>
        <v>0.18178807640481223</v>
      </c>
      <c r="P5" s="76">
        <f>分析係数表!C8</f>
        <v>0.95102319236016375</v>
      </c>
      <c r="Q5" s="82">
        <f t="shared" ref="Q5:Q38" si="5">O5*P5</f>
        <v>0.17288467675551789</v>
      </c>
      <c r="R5" s="83">
        <f t="array" ref="R5:R43">MMULT(逆行列係数!C5:AO43,'17'!Q5:Q43)</f>
        <v>0.24179527701796671</v>
      </c>
      <c r="S5" s="84">
        <f t="shared" ref="S5:S38" si="6">I5+R5</f>
        <v>0.24439055646779578</v>
      </c>
      <c r="T5" s="85">
        <f>分析係数表!F8</f>
        <v>0.45161290322580644</v>
      </c>
      <c r="U5" s="86">
        <f t="shared" ref="U5:U38" si="7">S5*T5</f>
        <v>0.11036992872739164</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投入係数表!S6</f>
        <v>0</v>
      </c>
      <c r="E6" s="77">
        <f t="shared" si="0"/>
        <v>0</v>
      </c>
      <c r="F6" s="76">
        <f>分析係数表!C9</f>
        <v>1</v>
      </c>
      <c r="G6" s="77">
        <f t="shared" si="1"/>
        <v>0</v>
      </c>
      <c r="H6" s="77">
        <v>6.0777360105466385E-3</v>
      </c>
      <c r="I6" s="77">
        <f t="shared" si="2"/>
        <v>6.0777360105466385E-3</v>
      </c>
      <c r="J6" s="76">
        <f>分析係数表!G9</f>
        <v>0.24911032028469751</v>
      </c>
      <c r="K6" s="78">
        <f t="shared" si="3"/>
        <v>1.5140267641931128E-3</v>
      </c>
      <c r="L6" s="79"/>
      <c r="M6" s="80"/>
      <c r="N6" s="81">
        <f>分析係数表!H9</f>
        <v>6.1636735494354639E-4</v>
      </c>
      <c r="O6" s="82">
        <f t="shared" si="4"/>
        <v>9.4996144439569354E-3</v>
      </c>
      <c r="P6" s="76">
        <f>分析係数表!C9</f>
        <v>1</v>
      </c>
      <c r="Q6" s="82">
        <f t="shared" si="5"/>
        <v>9.4996144439569354E-3</v>
      </c>
      <c r="R6" s="83">
        <v>1.3370672226986069E-2</v>
      </c>
      <c r="S6" s="84">
        <f t="shared" si="6"/>
        <v>1.9448408237532709E-2</v>
      </c>
      <c r="T6" s="85">
        <f>分析係数表!F9</f>
        <v>0.6773428232502966</v>
      </c>
      <c r="U6" s="86">
        <f t="shared" si="7"/>
        <v>1.317323974333473E-2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投入係数表!S7</f>
        <v>0</v>
      </c>
      <c r="E7" s="77">
        <f t="shared" si="0"/>
        <v>0</v>
      </c>
      <c r="F7" s="76">
        <f>分析係数表!C10</f>
        <v>1</v>
      </c>
      <c r="G7" s="77">
        <f t="shared" si="1"/>
        <v>0</v>
      </c>
      <c r="H7" s="77">
        <v>1.3130304578954285E-4</v>
      </c>
      <c r="I7" s="77">
        <f t="shared" si="2"/>
        <v>1.3130304578954285E-4</v>
      </c>
      <c r="J7" s="76">
        <f>分析係数表!G10</f>
        <v>0.17950310559006211</v>
      </c>
      <c r="K7" s="78">
        <f t="shared" si="3"/>
        <v>2.3569304492657072E-5</v>
      </c>
      <c r="L7" s="79"/>
      <c r="M7" s="80"/>
      <c r="N7" s="81">
        <f>分析係数表!H10</f>
        <v>1.1935113327543217E-3</v>
      </c>
      <c r="O7" s="82">
        <f t="shared" si="4"/>
        <v>1.8394707968752973E-2</v>
      </c>
      <c r="P7" s="76">
        <f>分析係数表!C10</f>
        <v>1</v>
      </c>
      <c r="Q7" s="82">
        <f t="shared" si="5"/>
        <v>1.8394707968752973E-2</v>
      </c>
      <c r="R7" s="83">
        <v>2.7572553131050455E-2</v>
      </c>
      <c r="S7" s="84">
        <f t="shared" si="6"/>
        <v>2.7703856176839996E-2</v>
      </c>
      <c r="T7" s="85">
        <f>分析係数表!F10</f>
        <v>0.51863354037267084</v>
      </c>
      <c r="U7" s="86">
        <f t="shared" si="7"/>
        <v>1.4368149010969812E-2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投入係数表!S8</f>
        <v>0</v>
      </c>
      <c r="E8" s="77">
        <f t="shared" si="0"/>
        <v>0</v>
      </c>
      <c r="F8" s="76">
        <f>分析係数表!C11</f>
        <v>5.7355893318034035E-4</v>
      </c>
      <c r="G8" s="77">
        <f t="shared" si="1"/>
        <v>0</v>
      </c>
      <c r="H8" s="77">
        <v>1.324711807134718E-4</v>
      </c>
      <c r="I8" s="77">
        <f t="shared" si="2"/>
        <v>1.324711807134718E-4</v>
      </c>
      <c r="J8" s="76">
        <f>分析係数表!G11</f>
        <v>0.5</v>
      </c>
      <c r="K8" s="78">
        <f t="shared" si="3"/>
        <v>6.6235590356735901E-5</v>
      </c>
      <c r="L8" s="79"/>
      <c r="M8" s="80"/>
      <c r="N8" s="81">
        <f>分析係数表!H11</f>
        <v>-2.2413358361583505E-5</v>
      </c>
      <c r="O8" s="82">
        <f t="shared" si="4"/>
        <v>-3.4544052523479763E-4</v>
      </c>
      <c r="P8" s="76">
        <f>分析係数表!C11</f>
        <v>5.7355893318034035E-4</v>
      </c>
      <c r="Q8" s="82">
        <f t="shared" si="5"/>
        <v>-1.9813049913092697E-7</v>
      </c>
      <c r="R8" s="83">
        <v>3.4524714710280518E-5</v>
      </c>
      <c r="S8" s="84">
        <f t="shared" si="6"/>
        <v>1.6699589542375231E-4</v>
      </c>
      <c r="T8" s="85">
        <f>分析係数表!F11</f>
        <v>0.7</v>
      </c>
      <c r="U8" s="86">
        <f t="shared" si="7"/>
        <v>1.1689712679662661E-4</v>
      </c>
      <c r="V8" s="87">
        <f>分析係数表!D11</f>
        <v>1.2</v>
      </c>
      <c r="W8" s="88">
        <f t="shared" si="8"/>
        <v>0</v>
      </c>
      <c r="X8" s="76">
        <f>分析係数表!E11</f>
        <v>0</v>
      </c>
      <c r="Y8" s="89">
        <f t="shared" si="9"/>
        <v>0</v>
      </c>
    </row>
    <row r="9" spans="1:25" x14ac:dyDescent="0.2">
      <c r="A9" s="6" t="s">
        <v>223</v>
      </c>
      <c r="B9" s="5" t="s">
        <v>191</v>
      </c>
      <c r="C9" s="90"/>
      <c r="D9" s="76">
        <f>投入係数表!S9</f>
        <v>0</v>
      </c>
      <c r="E9" s="77">
        <f t="shared" si="0"/>
        <v>0</v>
      </c>
      <c r="F9" s="76">
        <f>分析係数表!C12</f>
        <v>4.8423187189707062E-2</v>
      </c>
      <c r="G9" s="77">
        <f t="shared" si="1"/>
        <v>0</v>
      </c>
      <c r="H9" s="77">
        <v>3.0772401598467056E-4</v>
      </c>
      <c r="I9" s="77">
        <f t="shared" si="2"/>
        <v>3.0772401598467056E-4</v>
      </c>
      <c r="J9" s="76">
        <f>分析係数表!G12</f>
        <v>0.1441768393269548</v>
      </c>
      <c r="K9" s="78">
        <f t="shared" si="3"/>
        <v>4.4366676009667117E-5</v>
      </c>
      <c r="L9" s="79"/>
      <c r="M9" s="80"/>
      <c r="N9" s="81">
        <f>分析係数表!H12</f>
        <v>9.2936990446306003E-2</v>
      </c>
      <c r="O9" s="82">
        <f t="shared" si="4"/>
        <v>1.4323691378860883</v>
      </c>
      <c r="P9" s="76">
        <f>分析係数表!C12</f>
        <v>4.8423187189707062E-2</v>
      </c>
      <c r="Q9" s="82">
        <f t="shared" si="5"/>
        <v>6.9359878888617374E-2</v>
      </c>
      <c r="R9" s="83">
        <v>7.9035832865830352E-2</v>
      </c>
      <c r="S9" s="84">
        <f t="shared" si="6"/>
        <v>7.9343556881815019E-2</v>
      </c>
      <c r="T9" s="85">
        <f>分析係数表!F12</f>
        <v>0.28846365335972729</v>
      </c>
      <c r="U9" s="86">
        <f t="shared" si="7"/>
        <v>2.2887732288683692E-2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投入係数表!S10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0.22013197470587478</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投入係数表!S11</f>
        <v>4.8780487804878049E-3</v>
      </c>
      <c r="E11" s="77">
        <f t="shared" si="0"/>
        <v>0.48780487804878048</v>
      </c>
      <c r="F11" s="76">
        <f>分析係数表!C14</f>
        <v>0.13711248892825512</v>
      </c>
      <c r="G11" s="77">
        <f t="shared" si="1"/>
        <v>6.6884140940612249E-2</v>
      </c>
      <c r="H11" s="77">
        <v>8.2775567062596159E-2</v>
      </c>
      <c r="I11" s="77">
        <f t="shared" si="2"/>
        <v>8.2775567062596159E-2</v>
      </c>
      <c r="J11" s="76">
        <f>分析係数表!G14</f>
        <v>0.16281628162816281</v>
      </c>
      <c r="K11" s="78">
        <f t="shared" si="3"/>
        <v>1.3477210038794533E-2</v>
      </c>
      <c r="L11" s="79"/>
      <c r="M11" s="80"/>
      <c r="N11" s="81">
        <f>分析係数表!H14</f>
        <v>1.1654946348023422E-3</v>
      </c>
      <c r="O11" s="82">
        <f t="shared" si="4"/>
        <v>1.7962907312209477E-2</v>
      </c>
      <c r="P11" s="76">
        <f>分析係数表!C14</f>
        <v>0.13711248892825512</v>
      </c>
      <c r="Q11" s="82">
        <f t="shared" si="5"/>
        <v>2.4629389299645949E-3</v>
      </c>
      <c r="R11" s="83">
        <v>1.0092031292303901E-2</v>
      </c>
      <c r="S11" s="84">
        <f t="shared" si="6"/>
        <v>9.2867598354900063E-2</v>
      </c>
      <c r="T11" s="85">
        <f>分析係数表!F14</f>
        <v>0.337000366703337</v>
      </c>
      <c r="U11" s="86">
        <f t="shared" si="7"/>
        <v>3.1296414700459539E-2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投入係数表!S12</f>
        <v>1.9512195121951219E-2</v>
      </c>
      <c r="E12" s="77">
        <f t="shared" si="0"/>
        <v>1.9512195121951219</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0.1319582806396927</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投入係数表!S13</f>
        <v>0</v>
      </c>
      <c r="E13" s="77">
        <f t="shared" si="0"/>
        <v>0</v>
      </c>
      <c r="F13" s="76">
        <f>分析係数表!C16</f>
        <v>1.385979049153907E-2</v>
      </c>
      <c r="G13" s="77">
        <f t="shared" si="1"/>
        <v>0</v>
      </c>
      <c r="H13" s="77">
        <v>8.3077238467166325E-4</v>
      </c>
      <c r="I13" s="77">
        <f t="shared" si="2"/>
        <v>8.3077238467166325E-4</v>
      </c>
      <c r="J13" s="76">
        <f>分析係数表!G16</f>
        <v>3.1914893617021274E-2</v>
      </c>
      <c r="K13" s="78">
        <f t="shared" si="3"/>
        <v>2.6514012276755208E-5</v>
      </c>
      <c r="L13" s="79"/>
      <c r="M13" s="80"/>
      <c r="N13" s="81">
        <f>分析係数表!H16</f>
        <v>1.6877258846272378E-2</v>
      </c>
      <c r="O13" s="82">
        <f t="shared" si="4"/>
        <v>0.2601167155018026</v>
      </c>
      <c r="P13" s="76">
        <f>分析係数表!C16</f>
        <v>1.385979049153907E-2</v>
      </c>
      <c r="Q13" s="82">
        <f t="shared" si="5"/>
        <v>3.605163180202257E-3</v>
      </c>
      <c r="R13" s="83">
        <v>4.0861493742470516E-3</v>
      </c>
      <c r="S13" s="84">
        <f t="shared" si="6"/>
        <v>4.9169217589187146E-3</v>
      </c>
      <c r="T13" s="85">
        <f>分析係数表!F16</f>
        <v>0.28191489361702127</v>
      </c>
      <c r="U13" s="86">
        <f t="shared" si="7"/>
        <v>1.3861534745887865E-3</v>
      </c>
      <c r="V13" s="87">
        <f>分析係数表!D16</f>
        <v>0</v>
      </c>
      <c r="W13" s="88">
        <f t="shared" si="8"/>
        <v>0</v>
      </c>
      <c r="X13" s="76">
        <f>分析係数表!E16</f>
        <v>0</v>
      </c>
      <c r="Y13" s="89">
        <f t="shared" si="9"/>
        <v>0</v>
      </c>
    </row>
    <row r="14" spans="1:25" x14ac:dyDescent="0.2">
      <c r="A14" s="6" t="s">
        <v>2</v>
      </c>
      <c r="B14" s="5" t="s">
        <v>365</v>
      </c>
      <c r="C14" s="90"/>
      <c r="D14" s="76">
        <f>投入係数表!S14</f>
        <v>3.9024390243902439E-2</v>
      </c>
      <c r="E14" s="77">
        <f t="shared" si="0"/>
        <v>3.9024390243902438</v>
      </c>
      <c r="F14" s="76">
        <f>分析係数表!C17</f>
        <v>0.32300986464785497</v>
      </c>
      <c r="G14" s="77">
        <f t="shared" si="1"/>
        <v>1.2605263010647998</v>
      </c>
      <c r="H14" s="77">
        <v>1.4317617164708449</v>
      </c>
      <c r="I14" s="77">
        <f t="shared" si="2"/>
        <v>1.4317617164708449</v>
      </c>
      <c r="J14" s="76">
        <f>分析係数表!G17</f>
        <v>0.21187484602118747</v>
      </c>
      <c r="K14" s="78">
        <f t="shared" si="3"/>
        <v>0.30335429321629137</v>
      </c>
      <c r="L14" s="79"/>
      <c r="M14" s="80"/>
      <c r="N14" s="81">
        <f>分析係数表!H17</f>
        <v>2.8857198890538762E-3</v>
      </c>
      <c r="O14" s="82">
        <f t="shared" si="4"/>
        <v>4.4475467623980199E-2</v>
      </c>
      <c r="P14" s="76">
        <f>分析係数表!C17</f>
        <v>0.32300986464785497</v>
      </c>
      <c r="Q14" s="82">
        <f t="shared" si="5"/>
        <v>1.4366014777371899E-2</v>
      </c>
      <c r="R14" s="83">
        <v>3.0379378849390317E-2</v>
      </c>
      <c r="S14" s="84">
        <f t="shared" si="6"/>
        <v>1.4621410953202352</v>
      </c>
      <c r="T14" s="85">
        <f>分析係数表!F17</f>
        <v>0.32156935205715692</v>
      </c>
      <c r="U14" s="86">
        <f t="shared" si="7"/>
        <v>0.47017976463826971</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投入係数表!S15</f>
        <v>1.9512195121951219E-2</v>
      </c>
      <c r="E15" s="77">
        <f t="shared" si="0"/>
        <v>1.9512195121951219</v>
      </c>
      <c r="F15" s="76">
        <f>分析係数表!C18</f>
        <v>9.2469018112488088E-2</v>
      </c>
      <c r="G15" s="77">
        <f t="shared" si="1"/>
        <v>0.18042735241461089</v>
      </c>
      <c r="H15" s="77">
        <v>0.19531049874907677</v>
      </c>
      <c r="I15" s="77">
        <f t="shared" si="2"/>
        <v>0.19531049874907677</v>
      </c>
      <c r="J15" s="76">
        <f>分析係数表!G18</f>
        <v>0.21541950113378686</v>
      </c>
      <c r="K15" s="78">
        <f t="shared" si="3"/>
        <v>4.2073690206717217E-2</v>
      </c>
      <c r="L15" s="79"/>
      <c r="M15" s="80"/>
      <c r="N15" s="81">
        <f>分析係数表!H18</f>
        <v>4.5387050682206597E-4</v>
      </c>
      <c r="O15" s="82">
        <f t="shared" si="4"/>
        <v>6.9951706360046519E-3</v>
      </c>
      <c r="P15" s="76">
        <f>分析係数表!C18</f>
        <v>9.2469018112488088E-2</v>
      </c>
      <c r="Q15" s="82">
        <f t="shared" si="5"/>
        <v>6.4683656024065901E-4</v>
      </c>
      <c r="R15" s="83">
        <v>1.4664574798754339E-3</v>
      </c>
      <c r="S15" s="84">
        <f t="shared" si="6"/>
        <v>0.19677695622895219</v>
      </c>
      <c r="T15" s="85">
        <f>分析係数表!F18</f>
        <v>0.45918367346938777</v>
      </c>
      <c r="U15" s="86">
        <f t="shared" si="7"/>
        <v>9.0356765615335191E-2</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投入係数表!S16</f>
        <v>2.4390243902439025E-2</v>
      </c>
      <c r="E16" s="77">
        <f t="shared" si="0"/>
        <v>2.4390243902439024</v>
      </c>
      <c r="F16" s="76">
        <f>分析係数表!C19</f>
        <v>3.1628366691376364E-2</v>
      </c>
      <c r="G16" s="77">
        <f t="shared" si="1"/>
        <v>7.7142357783844789E-2</v>
      </c>
      <c r="H16" s="77">
        <v>8.6202022860346311E-2</v>
      </c>
      <c r="I16" s="77">
        <f t="shared" si="2"/>
        <v>8.6202022860346311E-2</v>
      </c>
      <c r="J16" s="76">
        <f>分析係数表!G19</f>
        <v>5.8098591549295774E-2</v>
      </c>
      <c r="K16" s="78">
        <f t="shared" si="3"/>
        <v>5.0082161168863177E-3</v>
      </c>
      <c r="L16" s="79"/>
      <c r="M16" s="80"/>
      <c r="N16" s="81">
        <f>分析係数表!H19</f>
        <v>-1.1767013139831339E-4</v>
      </c>
      <c r="O16" s="82">
        <f t="shared" si="4"/>
        <v>-1.8135627574826874E-3</v>
      </c>
      <c r="P16" s="76">
        <f>分析係数表!C19</f>
        <v>3.1628366691376364E-2</v>
      </c>
      <c r="Q16" s="82">
        <f t="shared" si="5"/>
        <v>-5.7360027911486097E-5</v>
      </c>
      <c r="R16" s="83">
        <v>1.4677796555198313E-4</v>
      </c>
      <c r="S16" s="84">
        <f t="shared" si="6"/>
        <v>8.6348800825898298E-2</v>
      </c>
      <c r="T16" s="85">
        <f>分析係数表!F19</f>
        <v>0.23943661971830985</v>
      </c>
      <c r="U16" s="86">
        <f t="shared" si="7"/>
        <v>2.0675064986482691E-2</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投入係数表!S17</f>
        <v>3.9024390243902439E-2</v>
      </c>
      <c r="E17" s="77">
        <f t="shared" si="0"/>
        <v>3.9024390243902438</v>
      </c>
      <c r="F17" s="76">
        <f>分析係数表!C20</f>
        <v>9.0136054421768752E-2</v>
      </c>
      <c r="G17" s="77">
        <f t="shared" si="1"/>
        <v>0.35175045628007318</v>
      </c>
      <c r="H17" s="77">
        <v>0.38908814715834356</v>
      </c>
      <c r="I17" s="77">
        <f t="shared" si="2"/>
        <v>0.38908814715834356</v>
      </c>
      <c r="J17" s="76">
        <f>分析係数表!G20</f>
        <v>0.10038610038610038</v>
      </c>
      <c r="K17" s="78">
        <f t="shared" si="3"/>
        <v>3.9059041799679277E-2</v>
      </c>
      <c r="L17" s="79"/>
      <c r="M17" s="80"/>
      <c r="N17" s="81">
        <f>分析係数表!H20</f>
        <v>5.6033395903958764E-4</v>
      </c>
      <c r="O17" s="82">
        <f t="shared" si="4"/>
        <v>8.6360131308699413E-3</v>
      </c>
      <c r="P17" s="76">
        <f>分析係数表!C20</f>
        <v>9.0136054421768752E-2</v>
      </c>
      <c r="Q17" s="82">
        <f t="shared" si="5"/>
        <v>7.7841614955120257E-4</v>
      </c>
      <c r="R17" s="83">
        <v>1.5061288138301062E-3</v>
      </c>
      <c r="S17" s="84">
        <f t="shared" si="6"/>
        <v>0.39059427597217367</v>
      </c>
      <c r="T17" s="85">
        <f>分析係数表!F20</f>
        <v>0.22393822393822393</v>
      </c>
      <c r="U17" s="86">
        <f t="shared" si="7"/>
        <v>8.7468988441645065E-2</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投入係数表!S18</f>
        <v>4.3902439024390241E-2</v>
      </c>
      <c r="E18" s="77">
        <f t="shared" si="0"/>
        <v>4.3902439024390238</v>
      </c>
      <c r="F18" s="76">
        <f>分析係数表!C21</f>
        <v>0.16689993002099368</v>
      </c>
      <c r="G18" s="77">
        <f t="shared" si="1"/>
        <v>0.73273140009216731</v>
      </c>
      <c r="H18" s="77">
        <v>0.76252048172903963</v>
      </c>
      <c r="I18" s="77">
        <f t="shared" si="2"/>
        <v>0.76252048172903963</v>
      </c>
      <c r="J18" s="76">
        <f>分析係数表!G21</f>
        <v>0.28496229904680609</v>
      </c>
      <c r="K18" s="78">
        <f t="shared" si="3"/>
        <v>0.21728958954378524</v>
      </c>
      <c r="L18" s="79"/>
      <c r="M18" s="80"/>
      <c r="N18" s="81">
        <f>分析係数表!H21</f>
        <v>9.3015437200571539E-4</v>
      </c>
      <c r="O18" s="82">
        <f t="shared" si="4"/>
        <v>1.4335781797244101E-2</v>
      </c>
      <c r="P18" s="76">
        <f>分析係数表!C21</f>
        <v>0.16689993002099368</v>
      </c>
      <c r="Q18" s="82">
        <f t="shared" si="5"/>
        <v>2.3926409787562754E-3</v>
      </c>
      <c r="R18" s="83">
        <v>5.2344166281920023E-3</v>
      </c>
      <c r="S18" s="84">
        <f t="shared" si="6"/>
        <v>0.76775489835723165</v>
      </c>
      <c r="T18" s="85">
        <f>分析係数表!F21</f>
        <v>0.42580736946934128</v>
      </c>
      <c r="U18" s="86">
        <f t="shared" si="7"/>
        <v>0.32691569366669432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投入係数表!S19</f>
        <v>1.4634146341463415E-2</v>
      </c>
      <c r="E19" s="77">
        <f t="shared" si="0"/>
        <v>1.4634146341463417</v>
      </c>
      <c r="F19" s="76">
        <f>分析係数表!C22</f>
        <v>5.390334572490707E-2</v>
      </c>
      <c r="G19" s="77">
        <f t="shared" si="1"/>
        <v>7.8882944963278648E-2</v>
      </c>
      <c r="H19" s="77">
        <v>8.1649270019043749E-2</v>
      </c>
      <c r="I19" s="77">
        <f t="shared" si="2"/>
        <v>8.1649270019043749E-2</v>
      </c>
      <c r="J19" s="76">
        <f>分析係数表!G22</f>
        <v>0.19475277497477295</v>
      </c>
      <c r="K19" s="78">
        <f t="shared" si="3"/>
        <v>1.5901421910873303E-2</v>
      </c>
      <c r="L19" s="79"/>
      <c r="M19" s="80"/>
      <c r="N19" s="81">
        <f>分析係数表!H22</f>
        <v>4.4826716723167009E-5</v>
      </c>
      <c r="O19" s="82">
        <f t="shared" si="4"/>
        <v>6.9088105046959526E-4</v>
      </c>
      <c r="P19" s="76">
        <f>分析係数表!C22</f>
        <v>5.390334572490707E-2</v>
      </c>
      <c r="Q19" s="82">
        <f t="shared" si="5"/>
        <v>3.7240800118249565E-5</v>
      </c>
      <c r="R19" s="83">
        <v>4.0356186470423593E-4</v>
      </c>
      <c r="S19" s="84">
        <f t="shared" si="6"/>
        <v>8.2052831883747984E-2</v>
      </c>
      <c r="T19" s="85">
        <f>分析係数表!F22</f>
        <v>0.41305079044735959</v>
      </c>
      <c r="U19" s="86">
        <f t="shared" si="7"/>
        <v>3.3891987068026416E-2</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投入係数表!S20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4.3180065654349701E-4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75">
        <f>最終需要_まとめ!C22</f>
        <v>100</v>
      </c>
      <c r="D21" s="76">
        <f>投入係数表!S21</f>
        <v>8.7804878048780483E-2</v>
      </c>
      <c r="E21" s="77">
        <f t="shared" si="0"/>
        <v>8.7804878048780477</v>
      </c>
      <c r="F21" s="76">
        <f>分析係数表!C24</f>
        <v>5.4415700267618217E-2</v>
      </c>
      <c r="G21" s="77">
        <f t="shared" si="1"/>
        <v>0.47779639259372086</v>
      </c>
      <c r="H21" s="77">
        <v>0.48079936398026224</v>
      </c>
      <c r="I21" s="77">
        <f t="shared" si="2"/>
        <v>100.48079936398027</v>
      </c>
      <c r="J21" s="76">
        <f>分析係数表!G24</f>
        <v>0.2097560975609756</v>
      </c>
      <c r="K21" s="78">
        <f t="shared" si="3"/>
        <v>21.076460354395859</v>
      </c>
      <c r="L21" s="79"/>
      <c r="M21" s="80"/>
      <c r="N21" s="81">
        <f>分析係数表!H24</f>
        <v>3.5301039419494021E-4</v>
      </c>
      <c r="O21" s="82">
        <f t="shared" si="4"/>
        <v>5.4406882724480632E-3</v>
      </c>
      <c r="P21" s="76">
        <f>分析係数表!C24</f>
        <v>5.4415700267618217E-2</v>
      </c>
      <c r="Q21" s="82">
        <f t="shared" si="5"/>
        <v>2.9605886228307939E-4</v>
      </c>
      <c r="R21" s="83">
        <v>9.6037417740384926E-4</v>
      </c>
      <c r="S21" s="84">
        <f t="shared" si="6"/>
        <v>100.48175973815768</v>
      </c>
      <c r="T21" s="85">
        <f>分析係数表!F24</f>
        <v>0.39512195121951221</v>
      </c>
      <c r="U21" s="86">
        <f t="shared" si="7"/>
        <v>39.702548969711081</v>
      </c>
      <c r="V21" s="87">
        <f>分析係数表!D24</f>
        <v>0.89756097560975612</v>
      </c>
      <c r="W21" s="88">
        <f t="shared" si="8"/>
        <v>90</v>
      </c>
      <c r="X21" s="76">
        <f>分析係数表!E24</f>
        <v>0.92682926829268297</v>
      </c>
      <c r="Y21" s="89">
        <f t="shared" si="9"/>
        <v>93</v>
      </c>
    </row>
    <row r="22" spans="1:25" x14ac:dyDescent="0.2">
      <c r="A22" s="6" t="s">
        <v>10</v>
      </c>
      <c r="B22" s="5" t="s">
        <v>272</v>
      </c>
      <c r="C22" s="90"/>
      <c r="D22" s="76">
        <f>投入係数表!S22</f>
        <v>0.14634146341463414</v>
      </c>
      <c r="E22" s="77">
        <f t="shared" si="0"/>
        <v>14.634146341463413</v>
      </c>
      <c r="F22" s="76">
        <f>分析係数表!C25</f>
        <v>0.20008027292795505</v>
      </c>
      <c r="G22" s="77">
        <f t="shared" si="1"/>
        <v>2.9280039940676348</v>
      </c>
      <c r="H22" s="77">
        <v>3.138864387571549</v>
      </c>
      <c r="I22" s="77">
        <f t="shared" si="2"/>
        <v>3.138864387571549</v>
      </c>
      <c r="J22" s="76">
        <f>分析係数表!G25</f>
        <v>0.19693654266958424</v>
      </c>
      <c r="K22" s="78">
        <f t="shared" si="3"/>
        <v>0.61815710039702276</v>
      </c>
      <c r="L22" s="79"/>
      <c r="M22" s="80"/>
      <c r="N22" s="81">
        <f>分析係数表!H25</f>
        <v>5.2111058190681644E-4</v>
      </c>
      <c r="O22" s="82">
        <f t="shared" si="4"/>
        <v>8.0314922117090438E-3</v>
      </c>
      <c r="P22" s="76">
        <f>分析係数表!C25</f>
        <v>0.20008027292795505</v>
      </c>
      <c r="Q22" s="82">
        <f t="shared" si="5"/>
        <v>1.6069431537374908E-3</v>
      </c>
      <c r="R22" s="83">
        <v>7.2890533355569262E-3</v>
      </c>
      <c r="S22" s="84">
        <f t="shared" si="6"/>
        <v>3.1461534409071059</v>
      </c>
      <c r="T22" s="85">
        <f>分析係数表!F25</f>
        <v>0.35081275398562051</v>
      </c>
      <c r="U22" s="86">
        <f t="shared" si="7"/>
        <v>1.103710753065958</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投入係数表!S23</f>
        <v>1.9512195121951219E-2</v>
      </c>
      <c r="E23" s="77">
        <f t="shared" si="0"/>
        <v>1.9512195121951219</v>
      </c>
      <c r="F23" s="76">
        <f>分析係数表!C26</f>
        <v>0.134685598377282</v>
      </c>
      <c r="G23" s="77">
        <f t="shared" si="1"/>
        <v>0.26280116756542826</v>
      </c>
      <c r="H23" s="77">
        <v>0.28006985947405277</v>
      </c>
      <c r="I23" s="77">
        <f t="shared" si="2"/>
        <v>0.28006985947405277</v>
      </c>
      <c r="J23" s="76">
        <f>分析係数表!G26</f>
        <v>0.19653333333333334</v>
      </c>
      <c r="K23" s="78">
        <f t="shared" si="3"/>
        <v>5.5043063048633836E-2</v>
      </c>
      <c r="L23" s="79"/>
      <c r="M23" s="80"/>
      <c r="N23" s="81">
        <f>分析係数表!H26</f>
        <v>1.0932115540862354E-2</v>
      </c>
      <c r="O23" s="82">
        <f t="shared" si="4"/>
        <v>0.16848861618327254</v>
      </c>
      <c r="P23" s="76">
        <f>分析係数表!C26</f>
        <v>0.134685598377282</v>
      </c>
      <c r="Q23" s="82">
        <f t="shared" si="5"/>
        <v>2.2692990090404264E-2</v>
      </c>
      <c r="R23" s="83">
        <v>2.4080007400740809E-2</v>
      </c>
      <c r="S23" s="84">
        <f t="shared" si="6"/>
        <v>0.30414986687479356</v>
      </c>
      <c r="T23" s="85">
        <f>分析係数表!F26</f>
        <v>0.3352</v>
      </c>
      <c r="U23" s="86">
        <f t="shared" si="7"/>
        <v>0.1019510353764308</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投入係数表!S24</f>
        <v>0</v>
      </c>
      <c r="E24" s="77">
        <f t="shared" si="0"/>
        <v>0</v>
      </c>
      <c r="F24" s="76">
        <f>分析係数表!C27</f>
        <v>0.20855231724796941</v>
      </c>
      <c r="G24" s="77">
        <f t="shared" si="1"/>
        <v>0</v>
      </c>
      <c r="H24" s="77">
        <v>8.739290161752319E-4</v>
      </c>
      <c r="I24" s="77">
        <f t="shared" si="2"/>
        <v>8.739290161752319E-4</v>
      </c>
      <c r="J24" s="76">
        <f>分析係数表!G27</f>
        <v>0.17064698219713417</v>
      </c>
      <c r="K24" s="78">
        <f t="shared" si="3"/>
        <v>1.4913334926481379E-4</v>
      </c>
      <c r="L24" s="79"/>
      <c r="M24" s="80"/>
      <c r="N24" s="81">
        <f>分析係数表!H27</f>
        <v>1.1100215728574231E-2</v>
      </c>
      <c r="O24" s="82">
        <f t="shared" si="4"/>
        <v>0.17107942012253352</v>
      </c>
      <c r="P24" s="76">
        <f>分析係数表!C27</f>
        <v>0.20855231724796941</v>
      </c>
      <c r="Q24" s="82">
        <f t="shared" si="5"/>
        <v>3.5679009499993253E-2</v>
      </c>
      <c r="R24" s="83">
        <v>3.627206090944203E-2</v>
      </c>
      <c r="S24" s="84">
        <f t="shared" si="6"/>
        <v>3.7145989925617261E-2</v>
      </c>
      <c r="T24" s="85">
        <f>分析係数表!F27</f>
        <v>0.32175423360833694</v>
      </c>
      <c r="U24" s="86">
        <f t="shared" si="7"/>
        <v>1.1951879520139987E-2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投入係数表!S25</f>
        <v>0</v>
      </c>
      <c r="E25" s="77">
        <f t="shared" si="0"/>
        <v>0</v>
      </c>
      <c r="F25" s="76">
        <f>分析係数表!C28</f>
        <v>0.10397098484143963</v>
      </c>
      <c r="G25" s="77">
        <f t="shared" si="1"/>
        <v>0</v>
      </c>
      <c r="H25" s="77">
        <v>9.3332679742243133E-3</v>
      </c>
      <c r="I25" s="77">
        <f t="shared" si="2"/>
        <v>9.3332679742243133E-3</v>
      </c>
      <c r="J25" s="76">
        <f>分析係数表!G28</f>
        <v>0.12478854912166558</v>
      </c>
      <c r="K25" s="78">
        <f t="shared" si="3"/>
        <v>1.164684969067159E-3</v>
      </c>
      <c r="L25" s="79"/>
      <c r="M25" s="80"/>
      <c r="N25" s="81">
        <f>分析係数表!H28</f>
        <v>2.0592272994704845E-2</v>
      </c>
      <c r="O25" s="82">
        <f t="shared" si="4"/>
        <v>0.31737348255947034</v>
      </c>
      <c r="P25" s="76">
        <f>分析係数表!C28</f>
        <v>0.10397098484143963</v>
      </c>
      <c r="Q25" s="82">
        <f t="shared" si="5"/>
        <v>3.2997633544265596E-2</v>
      </c>
      <c r="R25" s="83">
        <v>3.8051862947376225E-2</v>
      </c>
      <c r="S25" s="84">
        <f t="shared" si="6"/>
        <v>4.7385130921600536E-2</v>
      </c>
      <c r="T25" s="85">
        <f>分析係数表!F28</f>
        <v>0.21353285621340273</v>
      </c>
      <c r="U25" s="86">
        <f t="shared" si="7"/>
        <v>1.0118282347735392E-2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投入係数表!S26</f>
        <v>4.8780487804878049E-3</v>
      </c>
      <c r="E26" s="77">
        <f t="shared" si="0"/>
        <v>0.48780487804878048</v>
      </c>
      <c r="F26" s="76">
        <f>分析係数表!C29</f>
        <v>0.1743148003132341</v>
      </c>
      <c r="G26" s="77">
        <f t="shared" si="1"/>
        <v>8.5031609908894676E-2</v>
      </c>
      <c r="H26" s="77">
        <v>0.10530754736962498</v>
      </c>
      <c r="I26" s="77">
        <f t="shared" si="2"/>
        <v>0.10530754736962498</v>
      </c>
      <c r="J26" s="76">
        <f>分析係数表!G29</f>
        <v>0.23934053439454236</v>
      </c>
      <c r="K26" s="78">
        <f t="shared" si="3"/>
        <v>2.5204364663224628E-2</v>
      </c>
      <c r="L26" s="79"/>
      <c r="M26" s="80"/>
      <c r="N26" s="81">
        <f>分析係数表!H29</f>
        <v>9.9683411313142636E-3</v>
      </c>
      <c r="O26" s="82">
        <f t="shared" si="4"/>
        <v>0.15363467359817626</v>
      </c>
      <c r="P26" s="76">
        <f>分析係数表!C29</f>
        <v>0.1743148003132341</v>
      </c>
      <c r="Q26" s="82">
        <f t="shared" si="5"/>
        <v>2.6780797449454993E-2</v>
      </c>
      <c r="R26" s="83">
        <v>3.8295627167686926E-2</v>
      </c>
      <c r="S26" s="84">
        <f t="shared" si="6"/>
        <v>0.14360317453731192</v>
      </c>
      <c r="T26" s="85">
        <f>分析係数表!F29</f>
        <v>0.40112076666937385</v>
      </c>
      <c r="U26" s="86">
        <f t="shared" si="7"/>
        <v>5.7602215466562461E-2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投入係数表!S27</f>
        <v>0</v>
      </c>
      <c r="E27" s="77">
        <f t="shared" si="0"/>
        <v>0</v>
      </c>
      <c r="F27" s="76">
        <f>分析係数表!C30</f>
        <v>1</v>
      </c>
      <c r="G27" s="77">
        <f t="shared" si="1"/>
        <v>0</v>
      </c>
      <c r="H27" s="77">
        <v>5.0163080119334708E-2</v>
      </c>
      <c r="I27" s="77">
        <f t="shared" si="2"/>
        <v>5.0163080119334708E-2</v>
      </c>
      <c r="J27" s="76">
        <f>分析係数表!G30</f>
        <v>0.34450555746533745</v>
      </c>
      <c r="K27" s="78">
        <f t="shared" si="3"/>
        <v>1.7281459880689791E-2</v>
      </c>
      <c r="L27" s="79"/>
      <c r="M27" s="80"/>
      <c r="N27" s="81">
        <f>分析係数表!H30</f>
        <v>0</v>
      </c>
      <c r="O27" s="82">
        <f t="shared" si="4"/>
        <v>0</v>
      </c>
      <c r="P27" s="76">
        <f>分析係数表!C30</f>
        <v>1</v>
      </c>
      <c r="Q27" s="82">
        <f t="shared" si="5"/>
        <v>0</v>
      </c>
      <c r="R27" s="83">
        <v>4.4952260521048538E-2</v>
      </c>
      <c r="S27" s="84">
        <f t="shared" si="6"/>
        <v>9.5115340640383239E-2</v>
      </c>
      <c r="T27" s="85">
        <f>分析係数表!F30</f>
        <v>0.44067262518620376</v>
      </c>
      <c r="U27" s="86">
        <f t="shared" si="7"/>
        <v>4.1914726855477695E-2</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投入係数表!S28</f>
        <v>9.7560975609756097E-3</v>
      </c>
      <c r="E28" s="77">
        <f t="shared" si="0"/>
        <v>0.97560975609756095</v>
      </c>
      <c r="F28" s="76">
        <f>分析係数表!C31</f>
        <v>0.25008451656524677</v>
      </c>
      <c r="G28" s="77">
        <f t="shared" si="1"/>
        <v>0.24398489420999683</v>
      </c>
      <c r="H28" s="77">
        <v>0.31966314097047344</v>
      </c>
      <c r="I28" s="77">
        <f t="shared" si="2"/>
        <v>0.31966314097047344</v>
      </c>
      <c r="J28" s="76">
        <f>分析係数表!G31</f>
        <v>7.0035460992907805E-2</v>
      </c>
      <c r="K28" s="78">
        <f t="shared" si="3"/>
        <v>2.238775544030798E-2</v>
      </c>
      <c r="L28" s="79"/>
      <c r="M28" s="80"/>
      <c r="N28" s="81">
        <f>分析係数表!H31</f>
        <v>2.3007312358165468E-2</v>
      </c>
      <c r="O28" s="82">
        <f t="shared" si="4"/>
        <v>0.35459469915351977</v>
      </c>
      <c r="P28" s="76">
        <f>分析係数表!C31</f>
        <v>0.25008451656524677</v>
      </c>
      <c r="Q28" s="82">
        <f t="shared" si="5"/>
        <v>8.8678643914407107E-2</v>
      </c>
      <c r="R28" s="83">
        <v>0.11972862128495805</v>
      </c>
      <c r="S28" s="84">
        <f t="shared" si="6"/>
        <v>0.43939176225543147</v>
      </c>
      <c r="T28" s="85">
        <f>分析係数表!F31</f>
        <v>0.24143026004728133</v>
      </c>
      <c r="U28" s="86">
        <f t="shared" si="7"/>
        <v>0.10608246742396203</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投入係数表!S29</f>
        <v>0</v>
      </c>
      <c r="E29" s="77">
        <f t="shared" si="0"/>
        <v>0</v>
      </c>
      <c r="F29" s="76">
        <f>分析係数表!C32</f>
        <v>0.62913385826771662</v>
      </c>
      <c r="G29" s="77">
        <f t="shared" si="1"/>
        <v>0</v>
      </c>
      <c r="H29" s="77">
        <v>1.3842962830068474E-2</v>
      </c>
      <c r="I29" s="77">
        <f t="shared" si="2"/>
        <v>1.3842962830068474E-2</v>
      </c>
      <c r="J29" s="76">
        <f>分析係数表!G32</f>
        <v>0.14045991298943444</v>
      </c>
      <c r="K29" s="78">
        <f t="shared" si="3"/>
        <v>1.944381354627393E-3</v>
      </c>
      <c r="L29" s="79"/>
      <c r="M29" s="80"/>
      <c r="N29" s="81">
        <f>分析係数表!H32</f>
        <v>6.5503039811727788E-3</v>
      </c>
      <c r="O29" s="82">
        <f t="shared" si="4"/>
        <v>0.1009549934998696</v>
      </c>
      <c r="P29" s="76">
        <f>分析係数表!C32</f>
        <v>0.62913385826771662</v>
      </c>
      <c r="Q29" s="82">
        <f t="shared" si="5"/>
        <v>6.3514204571965216E-2</v>
      </c>
      <c r="R29" s="83">
        <v>8.3087494767723022E-2</v>
      </c>
      <c r="S29" s="84">
        <f t="shared" si="6"/>
        <v>9.6930457597791495E-2</v>
      </c>
      <c r="T29" s="85">
        <f>分析係数表!F32</f>
        <v>0.48353014294592916</v>
      </c>
      <c r="U29" s="86">
        <f t="shared" si="7"/>
        <v>4.6868798018074448E-2</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投入係数表!S30</f>
        <v>0</v>
      </c>
      <c r="E30" s="77">
        <f t="shared" si="0"/>
        <v>0</v>
      </c>
      <c r="F30" s="76">
        <f>分析係数表!C33</f>
        <v>0.63745757482258569</v>
      </c>
      <c r="G30" s="77">
        <f t="shared" si="1"/>
        <v>0</v>
      </c>
      <c r="H30" s="77">
        <v>1.390081527231308E-2</v>
      </c>
      <c r="I30" s="77">
        <f t="shared" si="2"/>
        <v>1.390081527231308E-2</v>
      </c>
      <c r="J30" s="76">
        <f>分析係数表!G33</f>
        <v>0.50772946859903378</v>
      </c>
      <c r="K30" s="78">
        <f t="shared" si="3"/>
        <v>7.0578535513048535E-3</v>
      </c>
      <c r="L30" s="79"/>
      <c r="M30" s="80"/>
      <c r="N30" s="81">
        <f>分析係数表!H33</f>
        <v>9.749810887288824E-4</v>
      </c>
      <c r="O30" s="82">
        <f t="shared" si="4"/>
        <v>1.5026662847713696E-2</v>
      </c>
      <c r="P30" s="76">
        <f>分析係数表!C33</f>
        <v>0.63745757482258569</v>
      </c>
      <c r="Q30" s="82">
        <f t="shared" si="5"/>
        <v>9.5788600565802212E-3</v>
      </c>
      <c r="R30" s="83">
        <v>3.8235703220332179E-2</v>
      </c>
      <c r="S30" s="84">
        <f t="shared" si="6"/>
        <v>5.2136518492645258E-2</v>
      </c>
      <c r="T30" s="85">
        <f>分析係数表!F33</f>
        <v>0.6463768115942029</v>
      </c>
      <c r="U30" s="86">
        <f t="shared" si="7"/>
        <v>3.3699836590898237E-2</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投入係数表!S31</f>
        <v>5.3658536585365853E-2</v>
      </c>
      <c r="E31" s="77">
        <f t="shared" si="0"/>
        <v>5.3658536585365857</v>
      </c>
      <c r="F31" s="76">
        <f>分析係数表!C34</f>
        <v>0.37050679800509079</v>
      </c>
      <c r="G31" s="77">
        <f t="shared" si="1"/>
        <v>1.9880852575882921</v>
      </c>
      <c r="H31" s="77">
        <v>2.1513049230575017</v>
      </c>
      <c r="I31" s="77">
        <f t="shared" si="2"/>
        <v>2.1513049230575017</v>
      </c>
      <c r="J31" s="76">
        <f>分析係数表!G34</f>
        <v>0.42483593457785029</v>
      </c>
      <c r="K31" s="78">
        <f t="shared" si="3"/>
        <v>0.91395163754906406</v>
      </c>
      <c r="L31" s="79"/>
      <c r="M31" s="80"/>
      <c r="N31" s="81">
        <f>分析係数表!H34</f>
        <v>0.16269856834673466</v>
      </c>
      <c r="O31" s="82">
        <f t="shared" si="4"/>
        <v>2.507552772679396</v>
      </c>
      <c r="P31" s="76">
        <f>分析係数表!C34</f>
        <v>0.37050679800509079</v>
      </c>
      <c r="Q31" s="82">
        <f t="shared" si="5"/>
        <v>0.92906534863423029</v>
      </c>
      <c r="R31" s="83">
        <v>1.0090560037615213</v>
      </c>
      <c r="S31" s="84">
        <f t="shared" si="6"/>
        <v>3.1603609268190231</v>
      </c>
      <c r="T31" s="85">
        <f>分析係数表!F34</f>
        <v>0.70009180863001119</v>
      </c>
      <c r="U31" s="86">
        <f t="shared" si="7"/>
        <v>2.2125427971803484</v>
      </c>
      <c r="V31" s="87">
        <f>分析係数表!D34</f>
        <v>0.29654187493624401</v>
      </c>
      <c r="W31" s="88">
        <f t="shared" si="8"/>
        <v>1</v>
      </c>
      <c r="X31" s="76">
        <f>分析係数表!E34</f>
        <v>0.20143493488387909</v>
      </c>
      <c r="Y31" s="89">
        <f t="shared" si="9"/>
        <v>1</v>
      </c>
    </row>
    <row r="32" spans="1:25" x14ac:dyDescent="0.2">
      <c r="A32" s="6" t="s">
        <v>20</v>
      </c>
      <c r="B32" s="5" t="s">
        <v>37</v>
      </c>
      <c r="C32" s="90"/>
      <c r="D32" s="76">
        <f>投入係数表!S32</f>
        <v>9.7560975609756097E-3</v>
      </c>
      <c r="E32" s="77">
        <f t="shared" si="0"/>
        <v>0.97560975609756095</v>
      </c>
      <c r="F32" s="76">
        <f>分析係数表!C35</f>
        <v>0.91764041772509175</v>
      </c>
      <c r="G32" s="77">
        <f t="shared" si="1"/>
        <v>0.89525894412204077</v>
      </c>
      <c r="H32" s="77">
        <v>1.0623457864577137</v>
      </c>
      <c r="I32" s="77">
        <f t="shared" si="2"/>
        <v>1.0623457864577137</v>
      </c>
      <c r="J32" s="76">
        <f>分析係数表!G35</f>
        <v>0.31368591037545418</v>
      </c>
      <c r="K32" s="78">
        <f t="shared" si="3"/>
        <v>0.33324290515851579</v>
      </c>
      <c r="L32" s="79"/>
      <c r="M32" s="80"/>
      <c r="N32" s="81">
        <f>分析係数表!H35</f>
        <v>6.1244501723026923E-2</v>
      </c>
      <c r="O32" s="82">
        <f t="shared" si="4"/>
        <v>0.94391623520408452</v>
      </c>
      <c r="P32" s="76">
        <f>分析係数表!C35</f>
        <v>0.91764041772509175</v>
      </c>
      <c r="Q32" s="82">
        <f t="shared" si="5"/>
        <v>0.86617568837017211</v>
      </c>
      <c r="R32" s="83">
        <v>1.132193370443584</v>
      </c>
      <c r="S32" s="84">
        <f t="shared" si="6"/>
        <v>2.194539156901298</v>
      </c>
      <c r="T32" s="85">
        <f>分析係数表!F35</f>
        <v>0.64438548935924789</v>
      </c>
      <c r="U32" s="86">
        <f t="shared" si="7"/>
        <v>1.4141291885378742</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投入係数表!S33</f>
        <v>0</v>
      </c>
      <c r="E33" s="77">
        <f t="shared" si="0"/>
        <v>0</v>
      </c>
      <c r="F33" s="76">
        <f>分析係数表!C36</f>
        <v>0.797599795727296</v>
      </c>
      <c r="G33" s="77">
        <f t="shared" si="1"/>
        <v>0</v>
      </c>
      <c r="H33" s="77">
        <v>8.1892370128952688E-2</v>
      </c>
      <c r="I33" s="77">
        <f t="shared" si="2"/>
        <v>8.1892370128952688E-2</v>
      </c>
      <c r="J33" s="76">
        <f>分析係数表!G36</f>
        <v>2.1812378081220076E-2</v>
      </c>
      <c r="K33" s="78">
        <f t="shared" si="3"/>
        <v>1.7862673392199293E-3</v>
      </c>
      <c r="L33" s="79"/>
      <c r="M33" s="80"/>
      <c r="N33" s="81">
        <f>分析係数表!H36</f>
        <v>0.17613537668450396</v>
      </c>
      <c r="O33" s="82">
        <f t="shared" si="4"/>
        <v>2.714644367557657</v>
      </c>
      <c r="P33" s="76">
        <f>分析係数表!C36</f>
        <v>0.797599795727296</v>
      </c>
      <c r="Q33" s="82">
        <f t="shared" si="5"/>
        <v>2.1651997930362419</v>
      </c>
      <c r="R33" s="83">
        <v>2.2576965032011334</v>
      </c>
      <c r="S33" s="84">
        <f t="shared" si="6"/>
        <v>2.339588873330086</v>
      </c>
      <c r="T33" s="85">
        <f>分析係数表!F36</f>
        <v>0.87948217769107995</v>
      </c>
      <c r="U33" s="86">
        <f t="shared" si="7"/>
        <v>2.0576267172181644</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投入係数表!S34</f>
        <v>1.4634146341463415E-2</v>
      </c>
      <c r="E34" s="77">
        <f t="shared" si="0"/>
        <v>1.4634146341463417</v>
      </c>
      <c r="F34" s="76">
        <f>分析係数表!C37</f>
        <v>0.41107468497080213</v>
      </c>
      <c r="G34" s="77">
        <f t="shared" si="1"/>
        <v>0.60157270971336907</v>
      </c>
      <c r="H34" s="77">
        <v>0.72409528698248682</v>
      </c>
      <c r="I34" s="77">
        <f t="shared" si="2"/>
        <v>0.72409528698248682</v>
      </c>
      <c r="J34" s="76">
        <f>分析係数表!G37</f>
        <v>0.35489014883061659</v>
      </c>
      <c r="K34" s="78">
        <f t="shared" si="3"/>
        <v>0.25697428416476276</v>
      </c>
      <c r="L34" s="79"/>
      <c r="M34" s="80"/>
      <c r="N34" s="81">
        <f>分析係数表!H37</f>
        <v>4.9102064830639058E-2</v>
      </c>
      <c r="O34" s="82">
        <f t="shared" si="4"/>
        <v>0.75677383065813286</v>
      </c>
      <c r="P34" s="76">
        <f>分析係数表!C37</f>
        <v>0.41107468497080213</v>
      </c>
      <c r="Q34" s="82">
        <f t="shared" si="5"/>
        <v>0.31109056403193913</v>
      </c>
      <c r="R34" s="83">
        <v>0.38281846914068252</v>
      </c>
      <c r="S34" s="84">
        <f t="shared" si="6"/>
        <v>1.1069137561231694</v>
      </c>
      <c r="T34" s="85">
        <f>分析係数表!F37</f>
        <v>0.67103708953460905</v>
      </c>
      <c r="U34" s="86">
        <f t="shared" si="7"/>
        <v>0.74278018527471368</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投入係数表!S35</f>
        <v>4.8780487804878049E-3</v>
      </c>
      <c r="E35" s="77">
        <f t="shared" si="0"/>
        <v>0.48780487804878048</v>
      </c>
      <c r="F35" s="76">
        <f>分析係数表!C38</f>
        <v>8.5657149205643823E-2</v>
      </c>
      <c r="G35" s="77">
        <f t="shared" si="1"/>
        <v>4.1783975222265277E-2</v>
      </c>
      <c r="H35" s="77">
        <v>6.8822599539991217E-2</v>
      </c>
      <c r="I35" s="77">
        <f t="shared" si="2"/>
        <v>6.8822599539991217E-2</v>
      </c>
      <c r="J35" s="76">
        <f>分析係数表!G38</f>
        <v>0.23768844221105528</v>
      </c>
      <c r="K35" s="78">
        <f t="shared" si="3"/>
        <v>1.6358336473575801E-2</v>
      </c>
      <c r="L35" s="79"/>
      <c r="M35" s="80"/>
      <c r="N35" s="81">
        <f>分析係数表!H38</f>
        <v>4.3280194996217748E-2</v>
      </c>
      <c r="O35" s="82">
        <f t="shared" si="4"/>
        <v>0.66704565422839424</v>
      </c>
      <c r="P35" s="76">
        <f>分析係数表!C38</f>
        <v>8.5657149205643823E-2</v>
      </c>
      <c r="Q35" s="82">
        <f t="shared" si="5"/>
        <v>5.7137229131217861E-2</v>
      </c>
      <c r="R35" s="83">
        <v>7.5612447328565049E-2</v>
      </c>
      <c r="S35" s="84">
        <f t="shared" si="6"/>
        <v>0.14443504686855627</v>
      </c>
      <c r="T35" s="85">
        <f>分析係数表!F38</f>
        <v>0.42412060301507537</v>
      </c>
      <c r="U35" s="86">
        <f t="shared" si="7"/>
        <v>6.1257879174402757E-2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投入係数表!S36</f>
        <v>0</v>
      </c>
      <c r="E36" s="77">
        <f t="shared" si="0"/>
        <v>0</v>
      </c>
      <c r="F36" s="76">
        <f>分析係数表!C39</f>
        <v>1</v>
      </c>
      <c r="G36" s="77">
        <f t="shared" si="1"/>
        <v>0</v>
      </c>
      <c r="H36" s="77">
        <v>9.9789523700473774E-3</v>
      </c>
      <c r="I36" s="77">
        <f t="shared" si="2"/>
        <v>9.9789523700473774E-3</v>
      </c>
      <c r="J36" s="76">
        <f>分析係数表!G39</f>
        <v>0.35357454228421969</v>
      </c>
      <c r="K36" s="78">
        <f t="shared" si="3"/>
        <v>3.5283035167155306E-3</v>
      </c>
      <c r="L36" s="79"/>
      <c r="M36" s="80"/>
      <c r="N36" s="81">
        <f>分析係数表!H39</f>
        <v>3.8775109965539459E-3</v>
      </c>
      <c r="O36" s="82">
        <f t="shared" si="4"/>
        <v>5.9761210865619988E-2</v>
      </c>
      <c r="P36" s="76">
        <f>分析係数表!C39</f>
        <v>1</v>
      </c>
      <c r="Q36" s="82">
        <f t="shared" si="5"/>
        <v>5.9761210865619988E-2</v>
      </c>
      <c r="R36" s="83">
        <v>6.6799695615065519E-2</v>
      </c>
      <c r="S36" s="84">
        <f t="shared" si="6"/>
        <v>7.6778647985112899E-2</v>
      </c>
      <c r="T36" s="85">
        <f>分析係数表!F39</f>
        <v>0.70431560592850917</v>
      </c>
      <c r="U36" s="86">
        <f t="shared" si="7"/>
        <v>5.4076399978006499E-2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投入係数表!S37</f>
        <v>0</v>
      </c>
      <c r="E37" s="77">
        <f t="shared" si="0"/>
        <v>0</v>
      </c>
      <c r="F37" s="76">
        <f>分析係数表!C40</f>
        <v>0.65826444414328944</v>
      </c>
      <c r="G37" s="77">
        <f t="shared" si="1"/>
        <v>0</v>
      </c>
      <c r="H37" s="77">
        <v>4.9009729278522715E-3</v>
      </c>
      <c r="I37" s="77">
        <f t="shared" si="2"/>
        <v>4.9009729278522715E-3</v>
      </c>
      <c r="J37" s="76">
        <f>分析係数表!G40</f>
        <v>0.50866941886313111</v>
      </c>
      <c r="K37" s="78">
        <f t="shared" si="3"/>
        <v>2.4929750510745531E-3</v>
      </c>
      <c r="L37" s="79"/>
      <c r="M37" s="80"/>
      <c r="N37" s="81">
        <f>分析係数表!H40</f>
        <v>2.9977866808617935E-2</v>
      </c>
      <c r="O37" s="82">
        <f t="shared" si="4"/>
        <v>0.46202670250154182</v>
      </c>
      <c r="P37" s="76">
        <f>分析係数表!C40</f>
        <v>0.65826444414328944</v>
      </c>
      <c r="Q37" s="82">
        <f t="shared" si="5"/>
        <v>0.30413575050153441</v>
      </c>
      <c r="R37" s="83">
        <v>0.30577613772914242</v>
      </c>
      <c r="S37" s="84">
        <f t="shared" si="6"/>
        <v>0.31067711065699471</v>
      </c>
      <c r="T37" s="85">
        <f>分析係数表!F40</f>
        <v>0.70612892981899011</v>
      </c>
      <c r="U37" s="86">
        <f t="shared" si="7"/>
        <v>0.21937809566747965</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投入係数表!S38</f>
        <v>0</v>
      </c>
      <c r="E38" s="77">
        <f t="shared" si="0"/>
        <v>0</v>
      </c>
      <c r="F38" s="76">
        <f>分析係数表!C41</f>
        <v>0.70759650636187188</v>
      </c>
      <c r="G38" s="77">
        <f t="shared" si="1"/>
        <v>0</v>
      </c>
      <c r="H38" s="77">
        <v>3.9157208582849202E-4</v>
      </c>
      <c r="I38" s="77">
        <f t="shared" si="2"/>
        <v>3.9157208582849202E-4</v>
      </c>
      <c r="J38" s="76">
        <f>分析係数表!G41</f>
        <v>0.45936542752335213</v>
      </c>
      <c r="K38" s="78">
        <f t="shared" si="3"/>
        <v>1.7987467861281596E-4</v>
      </c>
      <c r="L38" s="79"/>
      <c r="M38" s="80"/>
      <c r="N38" s="81">
        <f>分析係数表!H41</f>
        <v>5.1332193987616619E-2</v>
      </c>
      <c r="O38" s="82">
        <f t="shared" si="4"/>
        <v>0.79114516291899528</v>
      </c>
      <c r="P38" s="76">
        <f>分析係数表!C41</f>
        <v>0.70759650636187188</v>
      </c>
      <c r="Q38" s="82">
        <f t="shared" si="5"/>
        <v>0.55981155330657506</v>
      </c>
      <c r="R38" s="83">
        <v>0.56826531221543508</v>
      </c>
      <c r="S38" s="84">
        <f t="shared" si="6"/>
        <v>0.5686568843012636</v>
      </c>
      <c r="T38" s="85">
        <f>分析係数表!F41</f>
        <v>0.56264417804333855</v>
      </c>
      <c r="U38" s="86">
        <f t="shared" si="7"/>
        <v>0.31995148525637035</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投入係数表!S39</f>
        <v>0</v>
      </c>
      <c r="E39" s="77">
        <f>$C$21*D39</f>
        <v>0</v>
      </c>
      <c r="F39" s="76">
        <f>分析係数表!C42</f>
        <v>0.74805928016937195</v>
      </c>
      <c r="G39" s="77">
        <f>E39*F39</f>
        <v>0</v>
      </c>
      <c r="H39" s="77">
        <v>9.1077369581314075E-3</v>
      </c>
      <c r="I39" s="77">
        <f>C39+H39</f>
        <v>9.1077369581314075E-3</v>
      </c>
      <c r="J39" s="76">
        <f>分析係数表!G42</f>
        <v>0.48689138576779029</v>
      </c>
      <c r="K39" s="78">
        <f>I39*J39</f>
        <v>4.4344786687531201E-3</v>
      </c>
      <c r="L39" s="79"/>
      <c r="M39" s="80"/>
      <c r="N39" s="81">
        <f>分析係数表!H42</f>
        <v>1.3363964923094164E-2</v>
      </c>
      <c r="O39" s="82">
        <f t="shared" si="4"/>
        <v>0.20596891317124807</v>
      </c>
      <c r="P39" s="76">
        <f>分析係数表!C42</f>
        <v>0.74805928016937195</v>
      </c>
      <c r="Q39" s="82">
        <f>O39*P39</f>
        <v>0.15407695692415171</v>
      </c>
      <c r="R39" s="83">
        <v>0.16148699189692167</v>
      </c>
      <c r="S39" s="84">
        <f>I39+R39</f>
        <v>0.17059472885505308</v>
      </c>
      <c r="T39" s="85">
        <f>分析係数表!F42</f>
        <v>0.55945692883895126</v>
      </c>
      <c r="U39" s="86">
        <f>S39*T39</f>
        <v>9.5440403081361619E-2</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投入係数表!S40</f>
        <v>2.9268292682926831E-2</v>
      </c>
      <c r="E40" s="77">
        <f>$C$21*D40</f>
        <v>2.9268292682926833</v>
      </c>
      <c r="F40" s="76">
        <f>分析係数表!C43</f>
        <v>0.45392782766037354</v>
      </c>
      <c r="G40" s="77">
        <f>E40*F40</f>
        <v>1.3285692516888983</v>
      </c>
      <c r="H40" s="77">
        <v>1.7252523155975623</v>
      </c>
      <c r="I40" s="77">
        <f>C40+H40</f>
        <v>1.7252523155975623</v>
      </c>
      <c r="J40" s="76">
        <f>分析係数表!G43</f>
        <v>0.33057238224749658</v>
      </c>
      <c r="K40" s="78">
        <f>I40*J40</f>
        <v>0.57032076794509601</v>
      </c>
      <c r="L40" s="79"/>
      <c r="M40" s="80"/>
      <c r="N40" s="81">
        <f>分析係数表!H43</f>
        <v>3.6399293979211607E-2</v>
      </c>
      <c r="O40" s="82">
        <f t="shared" si="4"/>
        <v>0.56099541298131128</v>
      </c>
      <c r="P40" s="76">
        <f>分析係数表!C43</f>
        <v>0.45392782766037354</v>
      </c>
      <c r="Q40" s="82">
        <f>O40*P40</f>
        <v>0.25465142914204075</v>
      </c>
      <c r="R40" s="83">
        <v>0.46972922249670468</v>
      </c>
      <c r="S40" s="84">
        <f>I40+R40</f>
        <v>2.1949815380942672</v>
      </c>
      <c r="T40" s="85">
        <f>分析係数表!F43</f>
        <v>0.59568549882556554</v>
      </c>
      <c r="U40" s="86">
        <f>S40*T40</f>
        <v>1.3075186724325907</v>
      </c>
      <c r="V40" s="87">
        <f>分析係数表!D43</f>
        <v>0.1984794164915317</v>
      </c>
      <c r="W40" s="88">
        <f>ROUND(S40*V40,0)</f>
        <v>0</v>
      </c>
      <c r="X40" s="76">
        <f>分析係数表!E43</f>
        <v>0.16343182099146988</v>
      </c>
      <c r="Y40" s="89">
        <f>ROUND(S40*X40,0)</f>
        <v>0</v>
      </c>
    </row>
    <row r="41" spans="1:25" x14ac:dyDescent="0.2">
      <c r="A41" s="6" t="s">
        <v>341</v>
      </c>
      <c r="B41" s="5" t="s">
        <v>42</v>
      </c>
      <c r="C41" s="90"/>
      <c r="D41" s="76">
        <f>投入係数表!S41</f>
        <v>0</v>
      </c>
      <c r="E41" s="77">
        <f>$C$21*D41</f>
        <v>0</v>
      </c>
      <c r="F41" s="76">
        <f>分析係数表!C44</f>
        <v>0.56717687074829937</v>
      </c>
      <c r="G41" s="77">
        <f>E41*F41</f>
        <v>0</v>
      </c>
      <c r="H41" s="77">
        <v>4.2016043440904214E-3</v>
      </c>
      <c r="I41" s="77">
        <f>C41+H41</f>
        <v>4.2016043440904214E-3</v>
      </c>
      <c r="J41" s="76">
        <f>分析係数表!G44</f>
        <v>0.26470888557600014</v>
      </c>
      <c r="K41" s="78">
        <f>I41*J41</f>
        <v>1.1122020035554566E-3</v>
      </c>
      <c r="L41" s="79"/>
      <c r="M41" s="80"/>
      <c r="N41" s="81">
        <f>分析係数表!H44</f>
        <v>0.11401115064578489</v>
      </c>
      <c r="O41" s="82">
        <f t="shared" si="4"/>
        <v>1.7571695917381067</v>
      </c>
      <c r="P41" s="76">
        <f>分析係数表!C44</f>
        <v>0.56717687074829937</v>
      </c>
      <c r="Q41" s="82">
        <f>O41*P41</f>
        <v>0.99662595041608615</v>
      </c>
      <c r="R41" s="83">
        <v>1.0156808174761491</v>
      </c>
      <c r="S41" s="84">
        <f>I41+R41</f>
        <v>1.0198824218202396</v>
      </c>
      <c r="T41" s="85">
        <f>分析係数表!F44</f>
        <v>0.48034390507893071</v>
      </c>
      <c r="U41" s="86">
        <f>S41*T41</f>
        <v>0.48989430521849114</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投入係数表!S42</f>
        <v>0</v>
      </c>
      <c r="E42" s="77">
        <f>$C$21*D42</f>
        <v>0</v>
      </c>
      <c r="F42" s="76">
        <f>分析係数表!C45</f>
        <v>1</v>
      </c>
      <c r="G42" s="77">
        <f>E42*F42</f>
        <v>0</v>
      </c>
      <c r="H42" s="77">
        <v>1.4648822741085823E-2</v>
      </c>
      <c r="I42" s="77">
        <f>C42+H42</f>
        <v>1.4648822741085823E-2</v>
      </c>
      <c r="J42" s="76">
        <f>分析係数表!G45</f>
        <v>0</v>
      </c>
      <c r="K42" s="78">
        <f>I42*J42</f>
        <v>0</v>
      </c>
      <c r="L42" s="79"/>
      <c r="M42" s="80"/>
      <c r="N42" s="81">
        <f>分析係数表!H45</f>
        <v>0</v>
      </c>
      <c r="O42" s="82">
        <f t="shared" si="4"/>
        <v>0</v>
      </c>
      <c r="P42" s="76">
        <f>分析係数表!C45</f>
        <v>1</v>
      </c>
      <c r="Q42" s="82">
        <f>O42*P42</f>
        <v>0</v>
      </c>
      <c r="R42" s="83">
        <v>1.1962579373009184E-2</v>
      </c>
      <c r="S42" s="84">
        <f>I42+R42</f>
        <v>2.6611402114095007E-2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4.8780487804878049E-3</v>
      </c>
      <c r="E43" s="77">
        <f>$C$21*D43</f>
        <v>0.48780487804878048</v>
      </c>
      <c r="F43" s="76">
        <f>分析係数表!C46</f>
        <v>9.5571095571095555E-2</v>
      </c>
      <c r="G43" s="77">
        <f>E43*F43</f>
        <v>4.662004662004661E-2</v>
      </c>
      <c r="H43" s="77">
        <v>5.2991678103010205E-2</v>
      </c>
      <c r="I43" s="77">
        <f>C43+H43</f>
        <v>5.2991678103010205E-2</v>
      </c>
      <c r="J43" s="76">
        <f>分析係数表!G46</f>
        <v>9.74025974025974E-3</v>
      </c>
      <c r="K43" s="78">
        <f>I43*J43</f>
        <v>5.1615270879555391E-4</v>
      </c>
      <c r="L43" s="79"/>
      <c r="M43" s="80"/>
      <c r="N43" s="81">
        <f>分析係数表!H46</f>
        <v>2.2385341663631524E-2</v>
      </c>
      <c r="O43" s="82">
        <f t="shared" si="4"/>
        <v>0.3450087245782541</v>
      </c>
      <c r="P43" s="76">
        <f>分析係数表!C46</f>
        <v>9.5571095571095555E-2</v>
      </c>
      <c r="Q43" s="82">
        <f>O43*P43</f>
        <v>3.2972861789530107E-2</v>
      </c>
      <c r="R43" s="83">
        <v>3.7376781083262554E-2</v>
      </c>
      <c r="S43" s="84">
        <f>I43+R43</f>
        <v>9.0368459186272759E-2</v>
      </c>
      <c r="T43" s="85">
        <f>分析係数表!F46</f>
        <v>0.31493506493506496</v>
      </c>
      <c r="U43" s="86">
        <f>S43*T43</f>
        <v>2.8460196561910577E-2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投入係数表!S44</f>
        <v>0.59024390243902436</v>
      </c>
      <c r="E44" s="91">
        <f>SUM(E5:E43)</f>
        <v>59.024390243902431</v>
      </c>
      <c r="F44" s="92">
        <f>分析係数表!C47</f>
        <v>0.47742146938417629</v>
      </c>
      <c r="G44" s="91">
        <f>SUM(G5:G43)</f>
        <v>11.647853196839975</v>
      </c>
      <c r="H44" s="91">
        <f>SUM(H5:H43)</f>
        <v>13.362135966009159</v>
      </c>
      <c r="I44" s="91">
        <f>SUM(I5:I43)</f>
        <v>113.36213596600915</v>
      </c>
      <c r="J44" s="92">
        <f>分析係数表!G47</f>
        <v>0.27235298925258467</v>
      </c>
      <c r="K44" s="93">
        <f>SUM(K5:K43)</f>
        <v>24.567897184920888</v>
      </c>
      <c r="L44" s="94">
        <f>最終需要_まとめ!$L$33</f>
        <v>0.62733333333333341</v>
      </c>
      <c r="M44" s="91">
        <f>K44*L44</f>
        <v>15.412260834007039</v>
      </c>
      <c r="N44" s="95">
        <f>分析係数表!H47</f>
        <v>1</v>
      </c>
      <c r="O44" s="96">
        <f>SUM(O5:O43)</f>
        <v>15.412260834007038</v>
      </c>
      <c r="P44" s="92">
        <f>分析係数表!C47</f>
        <v>0.47742146938417629</v>
      </c>
      <c r="Q44" s="96">
        <f>SUM(Q5:Q43)</f>
        <v>7.2669000485670701</v>
      </c>
      <c r="R44" s="91">
        <f>SUM(R5:R43)</f>
        <v>8.3405311597180827</v>
      </c>
      <c r="S44" s="97">
        <f>SUM(S5:S43)</f>
        <v>121.70266712572723</v>
      </c>
      <c r="T44" s="98">
        <f>分析係数表!F47</f>
        <v>0.52570900249274655</v>
      </c>
      <c r="U44" s="99">
        <f>SUM(U5:U43)</f>
        <v>51.442592069446704</v>
      </c>
      <c r="V44" s="100">
        <f>分析係数表!D47</f>
        <v>0.1239937068366638</v>
      </c>
      <c r="W44" s="101">
        <f>SUM(W5:W43)</f>
        <v>91</v>
      </c>
      <c r="X44" s="92">
        <f>分析係数表!E47</f>
        <v>9.5199419721302761E-2</v>
      </c>
      <c r="Y44" s="102">
        <f>SUM(Y5:Y43)</f>
        <v>94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281</v>
      </c>
      <c r="S2" s="3" t="s">
        <v>153</v>
      </c>
      <c r="U2" s="64" t="s">
        <v>210</v>
      </c>
      <c r="W2" s="3" t="s">
        <v>130</v>
      </c>
      <c r="Y2" s="3" t="s">
        <v>154</v>
      </c>
    </row>
    <row r="3" spans="1:25" ht="44" x14ac:dyDescent="0.2">
      <c r="B3" s="65"/>
      <c r="C3" s="66" t="s">
        <v>228</v>
      </c>
      <c r="D3" s="66" t="s">
        <v>238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0.95102319236016375</v>
      </c>
      <c r="G5" s="77">
        <f t="shared" ref="G5:G38" si="1">E5*F5</f>
        <v>0</v>
      </c>
      <c r="H5" s="77">
        <f t="array" ref="H5:H43">MMULT(逆行列係数!C5:AO43,'18'!G5:G43)</f>
        <v>3.4462289576017778E-3</v>
      </c>
      <c r="I5" s="77">
        <f t="shared" ref="I5:I38" si="2">C5+H5</f>
        <v>3.4462289576017778E-3</v>
      </c>
      <c r="J5" s="76">
        <f>分析係数表!G8</f>
        <v>0.119707121641224</v>
      </c>
      <c r="K5" s="78">
        <f t="shared" ref="K5:K38" si="3">I5*J5</f>
        <v>4.1253814903114463E-4</v>
      </c>
      <c r="L5" s="79" t="s">
        <v>184</v>
      </c>
      <c r="M5" s="80" t="s">
        <v>184</v>
      </c>
      <c r="N5" s="81">
        <f>分析係数表!H8</f>
        <v>1.1795029837783319E-2</v>
      </c>
      <c r="O5" s="82">
        <f t="shared" ref="O5:O43" si="4">$M$44*N5</f>
        <v>0.17672350388345456</v>
      </c>
      <c r="P5" s="76">
        <f>分析係数表!C8</f>
        <v>0.95102319236016375</v>
      </c>
      <c r="Q5" s="82">
        <f t="shared" ref="Q5:Q38" si="5">O5*P5</f>
        <v>0.16806815082831675</v>
      </c>
      <c r="R5" s="83">
        <f t="array" ref="R5:R43">MMULT(逆行列係数!C5:AO43,'18'!Q5:Q43)</f>
        <v>0.23505891817640931</v>
      </c>
      <c r="S5" s="84">
        <f t="shared" ref="S5:S38" si="6">I5+R5</f>
        <v>0.23850514713401108</v>
      </c>
      <c r="T5" s="85">
        <f>分析係数表!F8</f>
        <v>0.45161290322580644</v>
      </c>
      <c r="U5" s="86">
        <f t="shared" ref="U5:U38" si="7">S5*T5</f>
        <v>0.10771200193148887</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投入係数表!T6</f>
        <v>0</v>
      </c>
      <c r="E6" s="77">
        <f t="shared" si="0"/>
        <v>0</v>
      </c>
      <c r="F6" s="76">
        <f>分析係数表!C9</f>
        <v>1</v>
      </c>
      <c r="G6" s="77">
        <f t="shared" si="1"/>
        <v>0</v>
      </c>
      <c r="H6" s="77">
        <v>8.1706417946952499E-3</v>
      </c>
      <c r="I6" s="77">
        <f t="shared" si="2"/>
        <v>8.1706417946952499E-3</v>
      </c>
      <c r="J6" s="76">
        <f>分析係数表!G9</f>
        <v>0.24911032028469751</v>
      </c>
      <c r="K6" s="78">
        <f t="shared" si="3"/>
        <v>2.0353911944080692E-3</v>
      </c>
      <c r="L6" s="79"/>
      <c r="M6" s="80"/>
      <c r="N6" s="81">
        <f>分析係数表!H9</f>
        <v>6.1636735494354639E-4</v>
      </c>
      <c r="O6" s="82">
        <f t="shared" si="4"/>
        <v>9.2349574475914502E-3</v>
      </c>
      <c r="P6" s="76">
        <f>分析係数表!C9</f>
        <v>1</v>
      </c>
      <c r="Q6" s="82">
        <f t="shared" si="5"/>
        <v>9.2349574475914502E-3</v>
      </c>
      <c r="R6" s="83">
        <v>1.299816848255962E-2</v>
      </c>
      <c r="S6" s="84">
        <f t="shared" si="6"/>
        <v>2.1168810277254868E-2</v>
      </c>
      <c r="T6" s="85">
        <f>分析係数表!F9</f>
        <v>0.6773428232502966</v>
      </c>
      <c r="U6" s="86">
        <f t="shared" si="7"/>
        <v>1.4338541718045706E-2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投入係数表!T7</f>
        <v>0</v>
      </c>
      <c r="E7" s="77">
        <f t="shared" si="0"/>
        <v>0</v>
      </c>
      <c r="F7" s="76">
        <f>分析係数表!C10</f>
        <v>1</v>
      </c>
      <c r="G7" s="77">
        <f t="shared" si="1"/>
        <v>0</v>
      </c>
      <c r="H7" s="77">
        <v>2.0249539585263736E-4</v>
      </c>
      <c r="I7" s="77">
        <f t="shared" si="2"/>
        <v>2.0249539585263736E-4</v>
      </c>
      <c r="J7" s="76">
        <f>分析係数表!G10</f>
        <v>0.17950310559006211</v>
      </c>
      <c r="K7" s="78">
        <f t="shared" si="3"/>
        <v>3.6348552423237388E-5</v>
      </c>
      <c r="L7" s="79"/>
      <c r="M7" s="80"/>
      <c r="N7" s="81">
        <f>分析係数表!H10</f>
        <v>1.1935113327543217E-3</v>
      </c>
      <c r="O7" s="82">
        <f t="shared" si="4"/>
        <v>1.7882235784881628E-2</v>
      </c>
      <c r="P7" s="76">
        <f>分析係数表!C10</f>
        <v>1</v>
      </c>
      <c r="Q7" s="82">
        <f t="shared" si="5"/>
        <v>1.7882235784881628E-2</v>
      </c>
      <c r="R7" s="83">
        <v>2.6804388366381129E-2</v>
      </c>
      <c r="S7" s="84">
        <f t="shared" si="6"/>
        <v>2.7006883762233765E-2</v>
      </c>
      <c r="T7" s="85">
        <f>分析係数表!F10</f>
        <v>0.51863354037267084</v>
      </c>
      <c r="U7" s="86">
        <f t="shared" si="7"/>
        <v>1.4006675740040494E-2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投入係数表!T8</f>
        <v>1.5629884338855892E-4</v>
      </c>
      <c r="E8" s="77">
        <f t="shared" si="0"/>
        <v>1.5629884338855891E-2</v>
      </c>
      <c r="F8" s="76">
        <f>分析係数表!C11</f>
        <v>5.7355893318034035E-4</v>
      </c>
      <c r="G8" s="77">
        <f t="shared" si="1"/>
        <v>8.964659787126295E-6</v>
      </c>
      <c r="H8" s="77">
        <v>2.9322201601082325E-4</v>
      </c>
      <c r="I8" s="77">
        <f t="shared" si="2"/>
        <v>2.9322201601082325E-4</v>
      </c>
      <c r="J8" s="76">
        <f>分析係数表!G11</f>
        <v>0.5</v>
      </c>
      <c r="K8" s="78">
        <f t="shared" si="3"/>
        <v>1.4661100800541162E-4</v>
      </c>
      <c r="L8" s="79"/>
      <c r="M8" s="80"/>
      <c r="N8" s="81">
        <f>分析係数表!H11</f>
        <v>-2.2413358361583505E-5</v>
      </c>
      <c r="O8" s="82">
        <f t="shared" si="4"/>
        <v>-3.3581663445787096E-4</v>
      </c>
      <c r="P8" s="76">
        <f>分析係数表!C11</f>
        <v>5.7355893318034035E-4</v>
      </c>
      <c r="Q8" s="82">
        <f t="shared" si="5"/>
        <v>-1.926106306038688E-7</v>
      </c>
      <c r="R8" s="83">
        <v>3.356286437945888E-5</v>
      </c>
      <c r="S8" s="84">
        <f t="shared" si="6"/>
        <v>3.2678488039028215E-4</v>
      </c>
      <c r="T8" s="85">
        <f>分析係数表!F11</f>
        <v>0.7</v>
      </c>
      <c r="U8" s="86">
        <f t="shared" si="7"/>
        <v>2.2874941627319749E-4</v>
      </c>
      <c r="V8" s="87">
        <f>分析係数表!D11</f>
        <v>1.2</v>
      </c>
      <c r="W8" s="167">
        <f t="shared" si="8"/>
        <v>0</v>
      </c>
      <c r="X8" s="76">
        <f>分析係数表!E11</f>
        <v>0</v>
      </c>
      <c r="Y8" s="166">
        <f t="shared" si="9"/>
        <v>0</v>
      </c>
    </row>
    <row r="9" spans="1:25" x14ac:dyDescent="0.2">
      <c r="A9" s="6" t="s">
        <v>223</v>
      </c>
      <c r="B9" s="5" t="s">
        <v>191</v>
      </c>
      <c r="C9" s="90"/>
      <c r="D9" s="76">
        <f>投入係数表!T9</f>
        <v>0</v>
      </c>
      <c r="E9" s="77">
        <f t="shared" si="0"/>
        <v>0</v>
      </c>
      <c r="F9" s="76">
        <f>分析係数表!C12</f>
        <v>4.8423187189707062E-2</v>
      </c>
      <c r="G9" s="77">
        <f t="shared" si="1"/>
        <v>0</v>
      </c>
      <c r="H9" s="77">
        <v>4.4023135484002224E-4</v>
      </c>
      <c r="I9" s="77">
        <f t="shared" si="2"/>
        <v>4.4023135484002224E-4</v>
      </c>
      <c r="J9" s="76">
        <f>分析係数表!G12</f>
        <v>0.1441768393269548</v>
      </c>
      <c r="K9" s="78">
        <f t="shared" si="3"/>
        <v>6.3471165313457506E-5</v>
      </c>
      <c r="L9" s="79"/>
      <c r="M9" s="80"/>
      <c r="N9" s="81">
        <f>分析係数表!H12</f>
        <v>9.2936990446306003E-2</v>
      </c>
      <c r="O9" s="82">
        <f t="shared" si="4"/>
        <v>1.3924636747795618</v>
      </c>
      <c r="P9" s="76">
        <f>分析係数表!C12</f>
        <v>4.8423187189707062E-2</v>
      </c>
      <c r="Q9" s="82">
        <f t="shared" si="5"/>
        <v>6.7427529178718096E-2</v>
      </c>
      <c r="R9" s="83">
        <v>7.6833913382158947E-2</v>
      </c>
      <c r="S9" s="84">
        <f t="shared" si="6"/>
        <v>7.7274144736998965E-2</v>
      </c>
      <c r="T9" s="85">
        <f>分析係数表!F12</f>
        <v>0.28846365335972729</v>
      </c>
      <c r="U9" s="86">
        <f t="shared" si="7"/>
        <v>2.2290782101083064E-2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投入係数表!T10</f>
        <v>3.7511722413254142E-3</v>
      </c>
      <c r="E10" s="77">
        <f t="shared" si="0"/>
        <v>0.37511722413254139</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0.21399915030827826</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投入係数表!T11</f>
        <v>6.3301031572366362E-3</v>
      </c>
      <c r="E11" s="77">
        <f t="shared" si="0"/>
        <v>0.63301031572366362</v>
      </c>
      <c r="F11" s="76">
        <f>分析係数表!C14</f>
        <v>0.13711248892825512</v>
      </c>
      <c r="G11" s="77">
        <f t="shared" si="1"/>
        <v>8.6793619906132102E-2</v>
      </c>
      <c r="H11" s="77">
        <v>0.11188340163740254</v>
      </c>
      <c r="I11" s="77">
        <f t="shared" si="2"/>
        <v>0.11188340163740254</v>
      </c>
      <c r="J11" s="76">
        <f>分析係数表!G14</f>
        <v>0.16281628162816281</v>
      </c>
      <c r="K11" s="78">
        <f t="shared" si="3"/>
        <v>1.8216439430512182E-2</v>
      </c>
      <c r="L11" s="79"/>
      <c r="M11" s="80"/>
      <c r="N11" s="81">
        <f>分析係数表!H14</f>
        <v>1.1654946348023422E-3</v>
      </c>
      <c r="O11" s="82">
        <f t="shared" si="4"/>
        <v>1.7462464991809288E-2</v>
      </c>
      <c r="P11" s="76">
        <f>分析係数表!C14</f>
        <v>0.13711248892825512</v>
      </c>
      <c r="Q11" s="82">
        <f t="shared" si="5"/>
        <v>2.3943220378494934E-3</v>
      </c>
      <c r="R11" s="83">
        <v>9.810869703609457E-3</v>
      </c>
      <c r="S11" s="84">
        <f t="shared" si="6"/>
        <v>0.121694271341012</v>
      </c>
      <c r="T11" s="85">
        <f>分析係数表!F14</f>
        <v>0.337000366703337</v>
      </c>
      <c r="U11" s="86">
        <f t="shared" si="7"/>
        <v>4.1011014067616439E-2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投入係数表!T12</f>
        <v>1.7974366989684278E-2</v>
      </c>
      <c r="E12" s="77">
        <f t="shared" si="0"/>
        <v>1.7974366989684278</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0.12828195436290671</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投入係数表!T13</f>
        <v>1.3285401688027509E-3</v>
      </c>
      <c r="E13" s="77">
        <f t="shared" si="0"/>
        <v>0.13285401688027509</v>
      </c>
      <c r="F13" s="76">
        <f>分析係数表!C16</f>
        <v>1.385979049153907E-2</v>
      </c>
      <c r="G13" s="77">
        <f t="shared" si="1"/>
        <v>1.8413288399200078E-3</v>
      </c>
      <c r="H13" s="77">
        <v>3.1370631172931104E-3</v>
      </c>
      <c r="I13" s="77">
        <f t="shared" si="2"/>
        <v>3.1370631172931104E-3</v>
      </c>
      <c r="J13" s="76">
        <f>分析係数表!G16</f>
        <v>3.1914893617021274E-2</v>
      </c>
      <c r="K13" s="78">
        <f t="shared" si="3"/>
        <v>1.0011903565829075E-4</v>
      </c>
      <c r="L13" s="79"/>
      <c r="M13" s="80"/>
      <c r="N13" s="81">
        <f>分析係数表!H16</f>
        <v>1.6877258846272378E-2</v>
      </c>
      <c r="O13" s="82">
        <f t="shared" si="4"/>
        <v>0.2528699257467768</v>
      </c>
      <c r="P13" s="76">
        <f>分析係数表!C16</f>
        <v>1.385979049153907E-2</v>
      </c>
      <c r="Q13" s="82">
        <f t="shared" si="5"/>
        <v>3.5047241924613679E-3</v>
      </c>
      <c r="R13" s="83">
        <v>3.9723102256722514E-3</v>
      </c>
      <c r="S13" s="84">
        <f t="shared" si="6"/>
        <v>7.1093733429653614E-3</v>
      </c>
      <c r="T13" s="85">
        <f>分析係数表!F16</f>
        <v>0.28191489361702127</v>
      </c>
      <c r="U13" s="86">
        <f t="shared" si="7"/>
        <v>2.0042382296657666E-3</v>
      </c>
      <c r="V13" s="87">
        <f>分析係数表!D16</f>
        <v>0</v>
      </c>
      <c r="W13" s="167">
        <f t="shared" si="8"/>
        <v>0</v>
      </c>
      <c r="X13" s="76">
        <f>分析係数表!E16</f>
        <v>0</v>
      </c>
      <c r="Y13" s="166">
        <f t="shared" si="9"/>
        <v>0</v>
      </c>
    </row>
    <row r="14" spans="1:25" x14ac:dyDescent="0.2">
      <c r="A14" s="6" t="s">
        <v>2</v>
      </c>
      <c r="B14" s="5" t="s">
        <v>365</v>
      </c>
      <c r="C14" s="90"/>
      <c r="D14" s="76">
        <f>投入係数表!T14</f>
        <v>2.039699906220694E-2</v>
      </c>
      <c r="E14" s="77">
        <f t="shared" si="0"/>
        <v>2.0396999062206942</v>
      </c>
      <c r="F14" s="76">
        <f>分析係数表!C17</f>
        <v>0.32300986464785497</v>
      </c>
      <c r="G14" s="77">
        <f t="shared" si="1"/>
        <v>0.65884319063058894</v>
      </c>
      <c r="H14" s="77">
        <v>0.80218322310899437</v>
      </c>
      <c r="I14" s="77">
        <f t="shared" si="2"/>
        <v>0.80218322310899437</v>
      </c>
      <c r="J14" s="76">
        <f>分析係数表!G17</f>
        <v>0.21187484602118747</v>
      </c>
      <c r="K14" s="78">
        <f t="shared" si="3"/>
        <v>0.16996244687699805</v>
      </c>
      <c r="L14" s="79"/>
      <c r="M14" s="80"/>
      <c r="N14" s="81">
        <f>分析係数表!H17</f>
        <v>2.8857198890538762E-3</v>
      </c>
      <c r="O14" s="82">
        <f t="shared" si="4"/>
        <v>4.3236391686450881E-2</v>
      </c>
      <c r="P14" s="76">
        <f>分析係数表!C17</f>
        <v>0.32300986464785497</v>
      </c>
      <c r="Q14" s="82">
        <f t="shared" si="5"/>
        <v>1.3965781026502141E-2</v>
      </c>
      <c r="R14" s="83">
        <v>2.9533016588567895E-2</v>
      </c>
      <c r="S14" s="84">
        <f t="shared" si="6"/>
        <v>0.83171623969756225</v>
      </c>
      <c r="T14" s="85">
        <f>分析係数表!F17</f>
        <v>0.32156935205715692</v>
      </c>
      <c r="U14" s="86">
        <f t="shared" si="7"/>
        <v>0.26745445229496012</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投入係数表!T15</f>
        <v>3.6105032822757115E-2</v>
      </c>
      <c r="E15" s="77">
        <f t="shared" si="0"/>
        <v>3.6105032822757113</v>
      </c>
      <c r="F15" s="76">
        <f>分析係数表!C18</f>
        <v>9.2469018112488088E-2</v>
      </c>
      <c r="G15" s="77">
        <f t="shared" si="1"/>
        <v>0.33385969340395044</v>
      </c>
      <c r="H15" s="77">
        <v>0.3610610047429198</v>
      </c>
      <c r="I15" s="77">
        <f t="shared" si="2"/>
        <v>0.3610610047429198</v>
      </c>
      <c r="J15" s="76">
        <f>分析係数表!G18</f>
        <v>0.21541950113378686</v>
      </c>
      <c r="K15" s="78">
        <f t="shared" si="3"/>
        <v>7.7779581520583632E-2</v>
      </c>
      <c r="L15" s="79"/>
      <c r="M15" s="80"/>
      <c r="N15" s="81">
        <f>分析係数表!H18</f>
        <v>4.5387050682206597E-4</v>
      </c>
      <c r="O15" s="82">
        <f t="shared" si="4"/>
        <v>6.8002868477718866E-3</v>
      </c>
      <c r="P15" s="76">
        <f>分析係数表!C18</f>
        <v>9.2469018112488088E-2</v>
      </c>
      <c r="Q15" s="82">
        <f t="shared" si="5"/>
        <v>6.2881584769673314E-4</v>
      </c>
      <c r="R15" s="83">
        <v>1.4256023236781823E-3</v>
      </c>
      <c r="S15" s="84">
        <f t="shared" si="6"/>
        <v>0.36248660706659797</v>
      </c>
      <c r="T15" s="85">
        <f>分析係数表!F18</f>
        <v>0.45918367346938777</v>
      </c>
      <c r="U15" s="86">
        <f t="shared" si="7"/>
        <v>0.166447931816295</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投入係数表!T16</f>
        <v>5.939356048765239E-3</v>
      </c>
      <c r="E16" s="77">
        <f t="shared" si="0"/>
        <v>0.59393560487652386</v>
      </c>
      <c r="F16" s="76">
        <f>分析係数表!C19</f>
        <v>3.1628366691376364E-2</v>
      </c>
      <c r="G16" s="77">
        <f t="shared" si="1"/>
        <v>1.8785213102099119E-2</v>
      </c>
      <c r="H16" s="77">
        <v>2.436041404346025E-2</v>
      </c>
      <c r="I16" s="77">
        <f t="shared" si="2"/>
        <v>2.436041404346025E-2</v>
      </c>
      <c r="J16" s="76">
        <f>分析係数表!G19</f>
        <v>5.8098591549295774E-2</v>
      </c>
      <c r="K16" s="78">
        <f t="shared" si="3"/>
        <v>1.4153057454827258E-3</v>
      </c>
      <c r="L16" s="79"/>
      <c r="M16" s="80"/>
      <c r="N16" s="81">
        <f>分析係数表!H19</f>
        <v>-1.1767013139831339E-4</v>
      </c>
      <c r="O16" s="82">
        <f t="shared" si="4"/>
        <v>-1.7630373309038222E-3</v>
      </c>
      <c r="P16" s="76">
        <f>分析係数表!C19</f>
        <v>3.1628366691376364E-2</v>
      </c>
      <c r="Q16" s="82">
        <f t="shared" si="5"/>
        <v>-5.5761991192411538E-5</v>
      </c>
      <c r="R16" s="83">
        <v>1.4268876638239621E-4</v>
      </c>
      <c r="S16" s="84">
        <f t="shared" si="6"/>
        <v>2.4503102809842647E-2</v>
      </c>
      <c r="T16" s="85">
        <f>分析係数表!F19</f>
        <v>0.23943661971830985</v>
      </c>
      <c r="U16" s="86">
        <f t="shared" si="7"/>
        <v>5.8669401093989432E-3</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投入係数表!T17</f>
        <v>4.7671147233510472E-2</v>
      </c>
      <c r="E17" s="77">
        <f t="shared" si="0"/>
        <v>4.7671147233510469</v>
      </c>
      <c r="F17" s="76">
        <f>分析係数表!C20</f>
        <v>9.0136054421768752E-2</v>
      </c>
      <c r="G17" s="77">
        <f t="shared" si="1"/>
        <v>0.42968891213878507</v>
      </c>
      <c r="H17" s="77">
        <v>0.47982349341601177</v>
      </c>
      <c r="I17" s="77">
        <f t="shared" si="2"/>
        <v>0.47982349341601177</v>
      </c>
      <c r="J17" s="76">
        <f>分析係数表!G20</f>
        <v>0.10038610038610038</v>
      </c>
      <c r="K17" s="78">
        <f t="shared" si="3"/>
        <v>4.8167609377669132E-2</v>
      </c>
      <c r="L17" s="79"/>
      <c r="M17" s="80"/>
      <c r="N17" s="81">
        <f>分析係数表!H20</f>
        <v>5.6033395903958764E-4</v>
      </c>
      <c r="O17" s="82">
        <f t="shared" si="4"/>
        <v>8.3954158614467748E-3</v>
      </c>
      <c r="P17" s="76">
        <f>分析係数表!C20</f>
        <v>9.0136054421768752E-2</v>
      </c>
      <c r="Q17" s="82">
        <f t="shared" si="5"/>
        <v>7.5672966098074706E-4</v>
      </c>
      <c r="R17" s="83">
        <v>1.4641684237153936E-3</v>
      </c>
      <c r="S17" s="84">
        <f t="shared" si="6"/>
        <v>0.48128766183972715</v>
      </c>
      <c r="T17" s="85">
        <f>分析係数表!F20</f>
        <v>0.22393822393822393</v>
      </c>
      <c r="U17" s="86">
        <f t="shared" si="7"/>
        <v>0.10777870419576902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投入係数表!T18</f>
        <v>2.1412941544232574E-2</v>
      </c>
      <c r="E18" s="77">
        <f t="shared" si="0"/>
        <v>2.1412941544232575</v>
      </c>
      <c r="F18" s="76">
        <f>分析係数表!C21</f>
        <v>0.16689993002099368</v>
      </c>
      <c r="G18" s="77">
        <f t="shared" si="1"/>
        <v>0.35738184452760452</v>
      </c>
      <c r="H18" s="77">
        <v>0.3960725529230919</v>
      </c>
      <c r="I18" s="77">
        <f t="shared" si="2"/>
        <v>0.3960725529230919</v>
      </c>
      <c r="J18" s="76">
        <f>分析係数表!G21</f>
        <v>0.28496229904680609</v>
      </c>
      <c r="K18" s="78">
        <f t="shared" si="3"/>
        <v>0.11286574527030205</v>
      </c>
      <c r="L18" s="79"/>
      <c r="M18" s="80"/>
      <c r="N18" s="81">
        <f>分析係数表!H21</f>
        <v>9.3015437200571539E-4</v>
      </c>
      <c r="O18" s="82">
        <f t="shared" si="4"/>
        <v>1.3936390330001644E-2</v>
      </c>
      <c r="P18" s="76">
        <f>分析係数表!C21</f>
        <v>0.16689993002099368</v>
      </c>
      <c r="Q18" s="82">
        <f t="shared" si="5"/>
        <v>2.3259825708225276E-3</v>
      </c>
      <c r="R18" s="83">
        <v>5.0885870273470859E-3</v>
      </c>
      <c r="S18" s="84">
        <f t="shared" si="6"/>
        <v>0.40116113995043901</v>
      </c>
      <c r="T18" s="85">
        <f>分析係数表!F21</f>
        <v>0.42580736946934128</v>
      </c>
      <c r="U18" s="86">
        <f t="shared" si="7"/>
        <v>0.1708173697356187</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投入係数表!T19</f>
        <v>2.2663332291341042E-3</v>
      </c>
      <c r="E19" s="77">
        <f t="shared" si="0"/>
        <v>0.22663332291341043</v>
      </c>
      <c r="F19" s="76">
        <f>分析係数表!C22</f>
        <v>5.390334572490707E-2</v>
      </c>
      <c r="G19" s="77">
        <f t="shared" si="1"/>
        <v>1.2216294357786065E-2</v>
      </c>
      <c r="H19" s="77">
        <v>1.4994459923151869E-2</v>
      </c>
      <c r="I19" s="77">
        <f t="shared" si="2"/>
        <v>1.4994459923151869E-2</v>
      </c>
      <c r="J19" s="76">
        <f>分析係数表!G22</f>
        <v>0.19475277497477295</v>
      </c>
      <c r="K19" s="78">
        <f t="shared" si="3"/>
        <v>2.9202126792818471E-3</v>
      </c>
      <c r="L19" s="79"/>
      <c r="M19" s="80"/>
      <c r="N19" s="81">
        <f>分析係数表!H22</f>
        <v>4.4826716723167009E-5</v>
      </c>
      <c r="O19" s="82">
        <f t="shared" si="4"/>
        <v>6.7163326891574193E-4</v>
      </c>
      <c r="P19" s="76">
        <f>分析係数表!C22</f>
        <v>5.390334572490707E-2</v>
      </c>
      <c r="Q19" s="82">
        <f t="shared" si="5"/>
        <v>3.6203280294714717E-5</v>
      </c>
      <c r="R19" s="83">
        <v>3.9231872724951317E-4</v>
      </c>
      <c r="S19" s="84">
        <f t="shared" si="6"/>
        <v>1.5386778650401382E-2</v>
      </c>
      <c r="T19" s="85">
        <f>分析係数表!F22</f>
        <v>0.41305079044735959</v>
      </c>
      <c r="U19" s="86">
        <f t="shared" si="7"/>
        <v>6.3555210839868481E-3</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投入係数表!T20</f>
        <v>3.1259768677711786E-3</v>
      </c>
      <c r="E20" s="77">
        <f t="shared" si="0"/>
        <v>0.31259768677711786</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4.1977079307233862E-4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投入係数表!T21</f>
        <v>1.5629884338855892E-4</v>
      </c>
      <c r="E21" s="77">
        <f t="shared" si="0"/>
        <v>1.5629884338855891E-2</v>
      </c>
      <c r="F21" s="76">
        <f>分析係数表!C24</f>
        <v>5.4415700267618217E-2</v>
      </c>
      <c r="G21" s="77">
        <f t="shared" si="1"/>
        <v>8.5051110140072232E-4</v>
      </c>
      <c r="H21" s="77">
        <v>1.7798670950324392E-3</v>
      </c>
      <c r="I21" s="77">
        <f t="shared" si="2"/>
        <v>1.7798670950324392E-3</v>
      </c>
      <c r="J21" s="76">
        <f>分析係数表!G24</f>
        <v>0.2097560975609756</v>
      </c>
      <c r="K21" s="78">
        <f t="shared" si="3"/>
        <v>3.7333797603119457E-4</v>
      </c>
      <c r="L21" s="79"/>
      <c r="M21" s="80"/>
      <c r="N21" s="81">
        <f>分析係数表!H24</f>
        <v>3.5301039419494021E-4</v>
      </c>
      <c r="O21" s="82">
        <f t="shared" si="4"/>
        <v>5.2891119927114677E-3</v>
      </c>
      <c r="P21" s="76">
        <f>分析係数表!C24</f>
        <v>5.4415700267618217E-2</v>
      </c>
      <c r="Q21" s="82">
        <f t="shared" si="5"/>
        <v>2.8781073287725216E-4</v>
      </c>
      <c r="R21" s="83">
        <v>9.3361838150516794E-4</v>
      </c>
      <c r="S21" s="84">
        <f t="shared" si="6"/>
        <v>2.713485476537607E-3</v>
      </c>
      <c r="T21" s="85">
        <f>分析係数表!F24</f>
        <v>0.39512195121951221</v>
      </c>
      <c r="U21" s="86">
        <f t="shared" si="7"/>
        <v>1.0721576760953473E-3</v>
      </c>
      <c r="V21" s="87">
        <f>分析係数表!D24</f>
        <v>0.89756097560975612</v>
      </c>
      <c r="W21" s="167">
        <f t="shared" si="8"/>
        <v>0</v>
      </c>
      <c r="X21" s="76">
        <f>分析係数表!E24</f>
        <v>0.92682926829268297</v>
      </c>
      <c r="Y21" s="166">
        <f t="shared" si="9"/>
        <v>0</v>
      </c>
    </row>
    <row r="22" spans="1:25" x14ac:dyDescent="0.2">
      <c r="A22" s="6" t="s">
        <v>10</v>
      </c>
      <c r="B22" s="5" t="s">
        <v>272</v>
      </c>
      <c r="C22" s="75">
        <f>最終需要_まとめ!C23</f>
        <v>100</v>
      </c>
      <c r="D22" s="76">
        <f>投入係数表!T22</f>
        <v>0.28962175679899971</v>
      </c>
      <c r="E22" s="77">
        <f t="shared" si="0"/>
        <v>28.962175679899971</v>
      </c>
      <c r="F22" s="76">
        <f>分析係数表!C25</f>
        <v>0.20008027292795505</v>
      </c>
      <c r="G22" s="77">
        <f t="shared" si="1"/>
        <v>5.7947600146217679</v>
      </c>
      <c r="H22" s="77">
        <v>6.1739393249277343</v>
      </c>
      <c r="I22" s="77">
        <f t="shared" si="2"/>
        <v>106.17393932492773</v>
      </c>
      <c r="J22" s="76">
        <f>分析係数表!G25</f>
        <v>0.19693654266958424</v>
      </c>
      <c r="K22" s="78">
        <f t="shared" si="3"/>
        <v>20.909528532261479</v>
      </c>
      <c r="L22" s="79"/>
      <c r="M22" s="80"/>
      <c r="N22" s="81">
        <f>分析係数表!H25</f>
        <v>5.2111058190681644E-4</v>
      </c>
      <c r="O22" s="82">
        <f t="shared" si="4"/>
        <v>7.8077367511454991E-3</v>
      </c>
      <c r="P22" s="76">
        <f>分析係数表!C25</f>
        <v>0.20008027292795505</v>
      </c>
      <c r="Q22" s="82">
        <f t="shared" si="5"/>
        <v>1.5621741001188166E-3</v>
      </c>
      <c r="R22" s="83">
        <v>7.0859820452938288E-3</v>
      </c>
      <c r="S22" s="84">
        <f t="shared" si="6"/>
        <v>106.18102530697303</v>
      </c>
      <c r="T22" s="85">
        <f>分析係数表!F25</f>
        <v>0.35081275398562051</v>
      </c>
      <c r="U22" s="86">
        <f t="shared" si="7"/>
        <v>37.249657908956074</v>
      </c>
      <c r="V22" s="87">
        <f>分析係数表!D25</f>
        <v>2.0787746170678335E-2</v>
      </c>
      <c r="W22" s="167">
        <f t="shared" si="8"/>
        <v>2</v>
      </c>
      <c r="X22" s="76">
        <f>分析係数表!E25</f>
        <v>2.031884964051266E-2</v>
      </c>
      <c r="Y22" s="166">
        <f t="shared" si="9"/>
        <v>2</v>
      </c>
    </row>
    <row r="23" spans="1:25" x14ac:dyDescent="0.2">
      <c r="A23" s="6" t="s">
        <v>11</v>
      </c>
      <c r="B23" s="5" t="s">
        <v>35</v>
      </c>
      <c r="C23" s="90"/>
      <c r="D23" s="76">
        <f>投入係数表!T23</f>
        <v>2.1178493279149734E-2</v>
      </c>
      <c r="E23" s="77">
        <f t="shared" si="0"/>
        <v>2.1178493279149735</v>
      </c>
      <c r="F23" s="76">
        <f>分析係数表!C26</f>
        <v>0.134685598377282</v>
      </c>
      <c r="G23" s="77">
        <f t="shared" si="1"/>
        <v>0.28524380400315275</v>
      </c>
      <c r="H23" s="77">
        <v>0.31141516809022335</v>
      </c>
      <c r="I23" s="77">
        <f t="shared" si="2"/>
        <v>0.31141516809022335</v>
      </c>
      <c r="J23" s="76">
        <f>分析係数表!G26</f>
        <v>0.19653333333333334</v>
      </c>
      <c r="K23" s="78">
        <f t="shared" si="3"/>
        <v>6.1203461035331898E-2</v>
      </c>
      <c r="L23" s="79"/>
      <c r="M23" s="80"/>
      <c r="N23" s="81">
        <f>分析係数表!H26</f>
        <v>1.0932115540862354E-2</v>
      </c>
      <c r="O23" s="82">
        <f t="shared" si="4"/>
        <v>0.16379456345682655</v>
      </c>
      <c r="P23" s="76">
        <f>分析係数表!C26</f>
        <v>0.134685598377282</v>
      </c>
      <c r="Q23" s="82">
        <f t="shared" si="5"/>
        <v>2.206076879012837E-2</v>
      </c>
      <c r="R23" s="83">
        <v>2.3409144128474769E-2</v>
      </c>
      <c r="S23" s="84">
        <f t="shared" si="6"/>
        <v>0.33482431221869813</v>
      </c>
      <c r="T23" s="85">
        <f>分析係数表!F26</f>
        <v>0.3352</v>
      </c>
      <c r="U23" s="86">
        <f t="shared" si="7"/>
        <v>0.11223310945570761</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投入係数表!T24</f>
        <v>7.8149421694279458E-5</v>
      </c>
      <c r="E24" s="77">
        <f t="shared" si="0"/>
        <v>7.8149421694279457E-3</v>
      </c>
      <c r="F24" s="76">
        <f>分析係数表!C27</f>
        <v>0.20855231724796941</v>
      </c>
      <c r="G24" s="77">
        <f t="shared" si="1"/>
        <v>1.6298242985930713E-3</v>
      </c>
      <c r="H24" s="77">
        <v>2.904451750733512E-3</v>
      </c>
      <c r="I24" s="77">
        <f t="shared" si="2"/>
        <v>2.904451750733512E-3</v>
      </c>
      <c r="J24" s="76">
        <f>分析係数表!G27</f>
        <v>0.17064698219713417</v>
      </c>
      <c r="K24" s="78">
        <f t="shared" si="3"/>
        <v>4.9563592619985685E-4</v>
      </c>
      <c r="L24" s="79"/>
      <c r="M24" s="80"/>
      <c r="N24" s="81">
        <f>分析係数表!H27</f>
        <v>1.1100215728574231E-2</v>
      </c>
      <c r="O24" s="82">
        <f t="shared" si="4"/>
        <v>0.16631318821526059</v>
      </c>
      <c r="P24" s="76">
        <f>分析係数表!C27</f>
        <v>0.20855231724796941</v>
      </c>
      <c r="Q24" s="82">
        <f t="shared" si="5"/>
        <v>3.4685000791190274E-2</v>
      </c>
      <c r="R24" s="83">
        <v>3.5261529929588906E-2</v>
      </c>
      <c r="S24" s="84">
        <f t="shared" si="6"/>
        <v>3.8165981680322418E-2</v>
      </c>
      <c r="T24" s="85">
        <f>分析係数表!F27</f>
        <v>0.32175423360833694</v>
      </c>
      <c r="U24" s="86">
        <f t="shared" si="7"/>
        <v>1.2280066185461968E-2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投入係数表!T25</f>
        <v>0</v>
      </c>
      <c r="E25" s="77">
        <f t="shared" si="0"/>
        <v>0</v>
      </c>
      <c r="F25" s="76">
        <f>分析係数表!C28</f>
        <v>0.10397098484143963</v>
      </c>
      <c r="G25" s="77">
        <f t="shared" si="1"/>
        <v>0</v>
      </c>
      <c r="H25" s="77">
        <v>1.2726813163982748E-2</v>
      </c>
      <c r="I25" s="77">
        <f t="shared" si="2"/>
        <v>1.2726813163982748E-2</v>
      </c>
      <c r="J25" s="76">
        <f>分析係数表!G28</f>
        <v>0.12478854912166558</v>
      </c>
      <c r="K25" s="78">
        <f t="shared" si="3"/>
        <v>1.5881605496759212E-3</v>
      </c>
      <c r="L25" s="79"/>
      <c r="M25" s="80"/>
      <c r="N25" s="81">
        <f>分析係数表!H28</f>
        <v>2.0592272994704845E-2</v>
      </c>
      <c r="O25" s="82">
        <f t="shared" si="4"/>
        <v>0.30853153290816893</v>
      </c>
      <c r="P25" s="76">
        <f>分析係数表!C28</f>
        <v>0.10397098484143963</v>
      </c>
      <c r="Q25" s="82">
        <f t="shared" si="5"/>
        <v>3.2078327331101365E-2</v>
      </c>
      <c r="R25" s="83">
        <v>3.6991747106551766E-2</v>
      </c>
      <c r="S25" s="84">
        <f t="shared" si="6"/>
        <v>4.9718560270534513E-2</v>
      </c>
      <c r="T25" s="85">
        <f>分析係数表!F28</f>
        <v>0.21353285621340273</v>
      </c>
      <c r="U25" s="86">
        <f t="shared" si="7"/>
        <v>1.0616546181385444E-2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投入係数表!T26</f>
        <v>5.4704595185995622E-3</v>
      </c>
      <c r="E26" s="77">
        <f t="shared" si="0"/>
        <v>0.54704595185995619</v>
      </c>
      <c r="F26" s="76">
        <f>分析係数表!C29</f>
        <v>0.1743148003132341</v>
      </c>
      <c r="G26" s="77">
        <f t="shared" si="1"/>
        <v>9.5358205860631332E-2</v>
      </c>
      <c r="H26" s="77">
        <v>0.12098766395116023</v>
      </c>
      <c r="I26" s="77">
        <f t="shared" si="2"/>
        <v>0.12098766395116023</v>
      </c>
      <c r="J26" s="76">
        <f>分析係数表!G29</f>
        <v>0.23934053439454236</v>
      </c>
      <c r="K26" s="78">
        <f t="shared" si="3"/>
        <v>2.8957252145217997E-2</v>
      </c>
      <c r="L26" s="79"/>
      <c r="M26" s="80"/>
      <c r="N26" s="81">
        <f>分析係数表!H29</f>
        <v>9.9683411313142636E-3</v>
      </c>
      <c r="O26" s="82">
        <f t="shared" si="4"/>
        <v>0.1493544481751381</v>
      </c>
      <c r="P26" s="76">
        <f>分析係数表!C29</f>
        <v>0.1743148003132341</v>
      </c>
      <c r="Q26" s="82">
        <f t="shared" si="5"/>
        <v>2.6034690809542467E-2</v>
      </c>
      <c r="R26" s="83">
        <v>3.7228720113729616E-2</v>
      </c>
      <c r="S26" s="84">
        <f t="shared" si="6"/>
        <v>0.15821638406488986</v>
      </c>
      <c r="T26" s="85">
        <f>分析係数表!F29</f>
        <v>0.40112076666937385</v>
      </c>
      <c r="U26" s="86">
        <f t="shared" si="7"/>
        <v>6.3463877275764718E-2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投入係数表!T27</f>
        <v>3.2822757111597373E-3</v>
      </c>
      <c r="E27" s="77">
        <f t="shared" si="0"/>
        <v>0.32822757111597373</v>
      </c>
      <c r="F27" s="76">
        <f>分析係数表!C30</f>
        <v>1</v>
      </c>
      <c r="G27" s="77">
        <f t="shared" si="1"/>
        <v>0.32822757111597373</v>
      </c>
      <c r="H27" s="77">
        <v>0.40430551631404787</v>
      </c>
      <c r="I27" s="77">
        <f t="shared" si="2"/>
        <v>0.40430551631404787</v>
      </c>
      <c r="J27" s="76">
        <f>分析係数表!G30</f>
        <v>0.34450555746533745</v>
      </c>
      <c r="K27" s="78">
        <f t="shared" si="3"/>
        <v>0.13928549728408215</v>
      </c>
      <c r="L27" s="79"/>
      <c r="M27" s="80"/>
      <c r="N27" s="81">
        <f>分析係数表!H30</f>
        <v>0</v>
      </c>
      <c r="O27" s="82">
        <f t="shared" si="4"/>
        <v>0</v>
      </c>
      <c r="P27" s="76">
        <f>分析係数表!C30</f>
        <v>1</v>
      </c>
      <c r="Q27" s="82">
        <f t="shared" si="5"/>
        <v>0</v>
      </c>
      <c r="R27" s="83">
        <v>4.3699901246940592E-2</v>
      </c>
      <c r="S27" s="84">
        <f t="shared" si="6"/>
        <v>0.44800541756098844</v>
      </c>
      <c r="T27" s="85">
        <f>分析係数表!F30</f>
        <v>0.44067262518620376</v>
      </c>
      <c r="U27" s="86">
        <f t="shared" si="7"/>
        <v>0.19742372345424217</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投入係数表!T28</f>
        <v>2.8758987183494841E-2</v>
      </c>
      <c r="E28" s="77">
        <f t="shared" si="0"/>
        <v>2.8758987183494842</v>
      </c>
      <c r="F28" s="76">
        <f>分析係数表!C31</f>
        <v>0.25008451656524677</v>
      </c>
      <c r="G28" s="77">
        <f t="shared" si="1"/>
        <v>0.71921774066904354</v>
      </c>
      <c r="H28" s="77">
        <v>0.81742429378908699</v>
      </c>
      <c r="I28" s="77">
        <f t="shared" si="2"/>
        <v>0.81742429378908699</v>
      </c>
      <c r="J28" s="76">
        <f>分析係数表!G31</f>
        <v>7.0035460992907805E-2</v>
      </c>
      <c r="K28" s="78">
        <f t="shared" si="3"/>
        <v>5.7248687242320809E-2</v>
      </c>
      <c r="L28" s="79"/>
      <c r="M28" s="80"/>
      <c r="N28" s="81">
        <f>分析係数表!H31</f>
        <v>2.3007312358165468E-2</v>
      </c>
      <c r="O28" s="82">
        <f t="shared" si="4"/>
        <v>0.34471577527100455</v>
      </c>
      <c r="P28" s="76">
        <f>分析係数表!C31</f>
        <v>0.25008451656524677</v>
      </c>
      <c r="Q28" s="82">
        <f t="shared" si="5"/>
        <v>8.6208078011063421E-2</v>
      </c>
      <c r="R28" s="83">
        <v>0.11639301040567498</v>
      </c>
      <c r="S28" s="84">
        <f t="shared" si="6"/>
        <v>0.93381730419476194</v>
      </c>
      <c r="T28" s="85">
        <f>分析係数表!F31</f>
        <v>0.24143026004728133</v>
      </c>
      <c r="U28" s="86">
        <f t="shared" si="7"/>
        <v>0.22545175458839259</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投入係数表!T29</f>
        <v>1.7974366989684275E-3</v>
      </c>
      <c r="E29" s="77">
        <f t="shared" si="0"/>
        <v>0.17974366989684276</v>
      </c>
      <c r="F29" s="76">
        <f>分析係数表!C32</f>
        <v>0.62913385826771662</v>
      </c>
      <c r="G29" s="77">
        <f t="shared" si="1"/>
        <v>0.11308282854139952</v>
      </c>
      <c r="H29" s="77">
        <v>0.13884992432944809</v>
      </c>
      <c r="I29" s="77">
        <f t="shared" si="2"/>
        <v>0.13884992432944809</v>
      </c>
      <c r="J29" s="76">
        <f>分析係数表!G32</f>
        <v>0.14045991298943444</v>
      </c>
      <c r="K29" s="78">
        <f t="shared" si="3"/>
        <v>1.9502848289903837E-2</v>
      </c>
      <c r="L29" s="79"/>
      <c r="M29" s="80"/>
      <c r="N29" s="81">
        <f>分析係数表!H32</f>
        <v>6.5503039811727788E-3</v>
      </c>
      <c r="O29" s="82">
        <f t="shared" si="4"/>
        <v>9.8142411420312783E-2</v>
      </c>
      <c r="P29" s="76">
        <f>分析係数表!C32</f>
        <v>0.62913385826771662</v>
      </c>
      <c r="Q29" s="82">
        <f t="shared" si="5"/>
        <v>6.1744713956558998E-2</v>
      </c>
      <c r="R29" s="83">
        <v>8.0772696948244432E-2</v>
      </c>
      <c r="S29" s="84">
        <f t="shared" si="6"/>
        <v>0.21962262127769253</v>
      </c>
      <c r="T29" s="85">
        <f>分析係数表!F32</f>
        <v>0.48353014294592916</v>
      </c>
      <c r="U29" s="86">
        <f t="shared" si="7"/>
        <v>0.10619415746056234</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投入係数表!T30</f>
        <v>7.8149421694279466E-4</v>
      </c>
      <c r="E30" s="77">
        <f t="shared" si="0"/>
        <v>7.8149421694279464E-2</v>
      </c>
      <c r="F30" s="76">
        <f>分析係数表!C33</f>
        <v>0.63745757482258569</v>
      </c>
      <c r="G30" s="77">
        <f t="shared" si="1"/>
        <v>4.9816940827022954E-2</v>
      </c>
      <c r="H30" s="77">
        <v>6.6794168069860771E-2</v>
      </c>
      <c r="I30" s="77">
        <f t="shared" si="2"/>
        <v>6.6794168069860771E-2</v>
      </c>
      <c r="J30" s="76">
        <f>分析係数表!G33</f>
        <v>0.50772946859903378</v>
      </c>
      <c r="K30" s="78">
        <f t="shared" si="3"/>
        <v>3.3913367459624956E-2</v>
      </c>
      <c r="L30" s="79"/>
      <c r="M30" s="80"/>
      <c r="N30" s="81">
        <f>分析係数表!H33</f>
        <v>9.749810887288824E-4</v>
      </c>
      <c r="O30" s="82">
        <f t="shared" si="4"/>
        <v>1.4608023598917386E-2</v>
      </c>
      <c r="P30" s="76">
        <f>分析係数表!C33</f>
        <v>0.63745757482258569</v>
      </c>
      <c r="Q30" s="82">
        <f t="shared" si="5"/>
        <v>9.3119952963169762E-3</v>
      </c>
      <c r="R30" s="83">
        <v>3.7170465633279109E-2</v>
      </c>
      <c r="S30" s="84">
        <f t="shared" si="6"/>
        <v>0.10396463370313988</v>
      </c>
      <c r="T30" s="85">
        <f>分析係数表!F33</f>
        <v>0.6463768115942029</v>
      </c>
      <c r="U30" s="86">
        <f t="shared" si="7"/>
        <v>6.7200328451594765E-2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投入係数表!T31</f>
        <v>4.2982181931853707E-2</v>
      </c>
      <c r="E31" s="77">
        <f t="shared" si="0"/>
        <v>4.2982181931853702</v>
      </c>
      <c r="F31" s="76">
        <f>分析係数表!C34</f>
        <v>0.37050679800509079</v>
      </c>
      <c r="G31" s="77">
        <f t="shared" si="1"/>
        <v>1.5925190598843382</v>
      </c>
      <c r="H31" s="77">
        <v>1.8063031300257784</v>
      </c>
      <c r="I31" s="77">
        <f t="shared" si="2"/>
        <v>1.8063031300257784</v>
      </c>
      <c r="J31" s="76">
        <f>分析係数表!G34</f>
        <v>0.42483593457785029</v>
      </c>
      <c r="K31" s="78">
        <f t="shared" si="3"/>
        <v>0.76738247837539775</v>
      </c>
      <c r="L31" s="79"/>
      <c r="M31" s="80"/>
      <c r="N31" s="81">
        <f>分析係数表!H34</f>
        <v>0.16269856834673466</v>
      </c>
      <c r="O31" s="82">
        <f t="shared" si="4"/>
        <v>2.4376929495296853</v>
      </c>
      <c r="P31" s="76">
        <f>分析係数表!C34</f>
        <v>0.37050679800509079</v>
      </c>
      <c r="Q31" s="82">
        <f t="shared" si="5"/>
        <v>0.90318180924982905</v>
      </c>
      <c r="R31" s="83">
        <v>0.9809439437726063</v>
      </c>
      <c r="S31" s="84">
        <f t="shared" si="6"/>
        <v>2.7872470737983845</v>
      </c>
      <c r="T31" s="85">
        <f>分析係数表!F34</f>
        <v>0.70009180863001119</v>
      </c>
      <c r="U31" s="86">
        <f t="shared" si="7"/>
        <v>1.9513288449942172</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投入係数表!T32</f>
        <v>5.7049077836824006E-3</v>
      </c>
      <c r="E32" s="77">
        <f t="shared" si="0"/>
        <v>0.57049077836824003</v>
      </c>
      <c r="F32" s="76">
        <f>分析係数表!C35</f>
        <v>0.91764041772509175</v>
      </c>
      <c r="G32" s="77">
        <f t="shared" si="1"/>
        <v>0.52350539617014447</v>
      </c>
      <c r="H32" s="77">
        <v>0.70203009680844952</v>
      </c>
      <c r="I32" s="77">
        <f t="shared" si="2"/>
        <v>0.70203009680844952</v>
      </c>
      <c r="J32" s="76">
        <f>分析係数表!G35</f>
        <v>0.31368591037545418</v>
      </c>
      <c r="K32" s="78">
        <f t="shared" si="3"/>
        <v>0.22021695002832672</v>
      </c>
      <c r="L32" s="79"/>
      <c r="M32" s="80"/>
      <c r="N32" s="81">
        <f>分析係数表!H35</f>
        <v>6.1244501723026923E-2</v>
      </c>
      <c r="O32" s="82">
        <f t="shared" si="4"/>
        <v>0.91761895365613233</v>
      </c>
      <c r="P32" s="76">
        <f>分析係数表!C35</f>
        <v>0.91764041772509175</v>
      </c>
      <c r="Q32" s="82">
        <f t="shared" si="5"/>
        <v>0.84204423994547484</v>
      </c>
      <c r="R32" s="83">
        <v>1.1006507327403112</v>
      </c>
      <c r="S32" s="84">
        <f t="shared" si="6"/>
        <v>1.8026808295487609</v>
      </c>
      <c r="T32" s="85">
        <f>分析係数表!F35</f>
        <v>0.64438548935924789</v>
      </c>
      <c r="U32" s="86">
        <f t="shared" si="7"/>
        <v>1.1616213685073131</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投入係数表!T33</f>
        <v>3.9074710847139733E-4</v>
      </c>
      <c r="E33" s="77">
        <f t="shared" si="0"/>
        <v>3.9074710847139732E-2</v>
      </c>
      <c r="F33" s="76">
        <f>分析係数表!C36</f>
        <v>0.797599795727296</v>
      </c>
      <c r="G33" s="77">
        <f t="shared" si="1"/>
        <v>3.1165981389781806E-2</v>
      </c>
      <c r="H33" s="77">
        <v>0.11049105170521455</v>
      </c>
      <c r="I33" s="77">
        <f t="shared" si="2"/>
        <v>0.11049105170521455</v>
      </c>
      <c r="J33" s="76">
        <f>分析係数表!G36</f>
        <v>2.1812378081220076E-2</v>
      </c>
      <c r="K33" s="78">
        <f t="shared" si="3"/>
        <v>2.4100725943857759E-3</v>
      </c>
      <c r="L33" s="79"/>
      <c r="M33" s="80"/>
      <c r="N33" s="81">
        <f>分析係数表!H36</f>
        <v>0.17613537668450396</v>
      </c>
      <c r="O33" s="82">
        <f t="shared" si="4"/>
        <v>2.6390150218871788</v>
      </c>
      <c r="P33" s="76">
        <f>分析係数表!C36</f>
        <v>0.797599795727296</v>
      </c>
      <c r="Q33" s="82">
        <f t="shared" si="5"/>
        <v>2.1048778423784795</v>
      </c>
      <c r="R33" s="83">
        <v>2.1947976162234442</v>
      </c>
      <c r="S33" s="84">
        <f t="shared" si="6"/>
        <v>2.3052886679286586</v>
      </c>
      <c r="T33" s="85">
        <f>分析係数表!F36</f>
        <v>0.87948217769107995</v>
      </c>
      <c r="U33" s="86">
        <f t="shared" si="7"/>
        <v>2.0274602978764653</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投入係数表!T34</f>
        <v>1.7114723351047204E-2</v>
      </c>
      <c r="E34" s="77">
        <f t="shared" si="0"/>
        <v>1.7114723351047203</v>
      </c>
      <c r="F34" s="76">
        <f>分析係数表!C37</f>
        <v>0.41107468497080213</v>
      </c>
      <c r="G34" s="77">
        <f t="shared" si="1"/>
        <v>0.70354295098941599</v>
      </c>
      <c r="H34" s="77">
        <v>0.86074809593756674</v>
      </c>
      <c r="I34" s="77">
        <f t="shared" si="2"/>
        <v>0.86074809593756674</v>
      </c>
      <c r="J34" s="76">
        <f>分析係数表!G37</f>
        <v>0.35489014883061659</v>
      </c>
      <c r="K34" s="78">
        <f t="shared" si="3"/>
        <v>0.30547101987295289</v>
      </c>
      <c r="L34" s="79"/>
      <c r="M34" s="80"/>
      <c r="N34" s="81">
        <f>分析係数表!H37</f>
        <v>4.9102064830639058E-2</v>
      </c>
      <c r="O34" s="82">
        <f t="shared" si="4"/>
        <v>0.73569029193858071</v>
      </c>
      <c r="P34" s="76">
        <f>分析係数表!C37</f>
        <v>0.41107468497080213</v>
      </c>
      <c r="Q34" s="82">
        <f t="shared" si="5"/>
        <v>0.30242365499472951</v>
      </c>
      <c r="R34" s="83">
        <v>0.37215323774695397</v>
      </c>
      <c r="S34" s="84">
        <f t="shared" si="6"/>
        <v>1.2329013336845207</v>
      </c>
      <c r="T34" s="85">
        <f>分析係数表!F37</f>
        <v>0.67103708953460905</v>
      </c>
      <c r="U34" s="86">
        <f t="shared" si="7"/>
        <v>0.82732252263899864</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投入係数表!T35</f>
        <v>6.4864020006251957E-3</v>
      </c>
      <c r="E35" s="77">
        <f t="shared" si="0"/>
        <v>0.64864020006251955</v>
      </c>
      <c r="F35" s="76">
        <f>分析係数表!C38</f>
        <v>8.5657149205643823E-2</v>
      </c>
      <c r="G35" s="77">
        <f t="shared" si="1"/>
        <v>5.5560670397533894E-2</v>
      </c>
      <c r="H35" s="77">
        <v>8.6389983709578289E-2</v>
      </c>
      <c r="I35" s="77">
        <f t="shared" si="2"/>
        <v>8.6389983709578289E-2</v>
      </c>
      <c r="J35" s="76">
        <f>分析係数表!G38</f>
        <v>0.23768844221105528</v>
      </c>
      <c r="K35" s="78">
        <f t="shared" si="3"/>
        <v>2.0533900650568107E-2</v>
      </c>
      <c r="L35" s="79"/>
      <c r="M35" s="80"/>
      <c r="N35" s="81">
        <f>分析係数表!H38</f>
        <v>4.3280194996217748E-2</v>
      </c>
      <c r="O35" s="82">
        <f t="shared" si="4"/>
        <v>0.64846192113814882</v>
      </c>
      <c r="P35" s="76">
        <f>分析係数表!C38</f>
        <v>8.5657149205643823E-2</v>
      </c>
      <c r="Q35" s="82">
        <f t="shared" si="5"/>
        <v>5.5545399533108851E-2</v>
      </c>
      <c r="R35" s="83">
        <v>7.3505902550787108E-2</v>
      </c>
      <c r="S35" s="84">
        <f t="shared" si="6"/>
        <v>0.15989588626036538</v>
      </c>
      <c r="T35" s="85">
        <f>分析係数表!F38</f>
        <v>0.42412060301507537</v>
      </c>
      <c r="U35" s="86">
        <f t="shared" si="7"/>
        <v>6.7815139700376073E-2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投入係数表!T36</f>
        <v>0</v>
      </c>
      <c r="E36" s="77">
        <f t="shared" si="0"/>
        <v>0</v>
      </c>
      <c r="F36" s="76">
        <f>分析係数表!C39</f>
        <v>1</v>
      </c>
      <c r="G36" s="77">
        <f t="shared" si="1"/>
        <v>0</v>
      </c>
      <c r="H36" s="77">
        <v>4.0591240144211846E-3</v>
      </c>
      <c r="I36" s="77">
        <f t="shared" si="2"/>
        <v>4.0591240144211846E-3</v>
      </c>
      <c r="J36" s="76">
        <f>分析係数表!G39</f>
        <v>0.35357454228421969</v>
      </c>
      <c r="K36" s="78">
        <f t="shared" si="3"/>
        <v>1.4352029154738547E-3</v>
      </c>
      <c r="L36" s="79"/>
      <c r="M36" s="80"/>
      <c r="N36" s="81">
        <f>分析係数表!H39</f>
        <v>3.8775109965539459E-3</v>
      </c>
      <c r="O36" s="82">
        <f t="shared" si="4"/>
        <v>5.8096277761211665E-2</v>
      </c>
      <c r="P36" s="76">
        <f>分析係数表!C39</f>
        <v>1</v>
      </c>
      <c r="Q36" s="82">
        <f t="shared" si="5"/>
        <v>5.8096277761211665E-2</v>
      </c>
      <c r="R36" s="83">
        <v>6.4938672001537925E-2</v>
      </c>
      <c r="S36" s="84">
        <f t="shared" si="6"/>
        <v>6.8997796015959109E-2</v>
      </c>
      <c r="T36" s="85">
        <f>分析係数表!F39</f>
        <v>0.70431560592850917</v>
      </c>
      <c r="U36" s="86">
        <f t="shared" si="7"/>
        <v>4.8596224508711913E-2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投入係数表!T37</f>
        <v>9.3779306033135354E-4</v>
      </c>
      <c r="E37" s="77">
        <f t="shared" si="0"/>
        <v>9.3779306033135348E-2</v>
      </c>
      <c r="F37" s="76">
        <f>分析係数表!C40</f>
        <v>0.65826444414328944</v>
      </c>
      <c r="G37" s="77">
        <f t="shared" si="1"/>
        <v>6.1731582758045273E-2</v>
      </c>
      <c r="H37" s="77">
        <v>6.9027951204157945E-2</v>
      </c>
      <c r="I37" s="77">
        <f t="shared" si="2"/>
        <v>6.9027951204157945E-2</v>
      </c>
      <c r="J37" s="76">
        <f>分析係数表!G40</f>
        <v>0.50866941886313111</v>
      </c>
      <c r="K37" s="78">
        <f t="shared" si="3"/>
        <v>3.5112407824331594E-2</v>
      </c>
      <c r="L37" s="79"/>
      <c r="M37" s="80"/>
      <c r="N37" s="81">
        <f>分析係数表!H40</f>
        <v>2.9977866808617935E-2</v>
      </c>
      <c r="O37" s="82">
        <f t="shared" si="4"/>
        <v>0.44915474858740234</v>
      </c>
      <c r="P37" s="76">
        <f>分析係数表!C40</f>
        <v>0.65826444414328944</v>
      </c>
      <c r="Q37" s="82">
        <f t="shared" si="5"/>
        <v>0.29566260091320534</v>
      </c>
      <c r="R37" s="83">
        <v>0.29725728734326035</v>
      </c>
      <c r="S37" s="84">
        <f t="shared" si="6"/>
        <v>0.36628523854741829</v>
      </c>
      <c r="T37" s="85">
        <f>分析係数表!F40</f>
        <v>0.70612892981899011</v>
      </c>
      <c r="U37" s="86">
        <f t="shared" si="7"/>
        <v>0.258644603503982</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投入係数表!T38</f>
        <v>0</v>
      </c>
      <c r="E38" s="77">
        <f t="shared" si="0"/>
        <v>0</v>
      </c>
      <c r="F38" s="76">
        <f>分析係数表!C41</f>
        <v>0.70759650636187188</v>
      </c>
      <c r="G38" s="77">
        <f t="shared" si="1"/>
        <v>0</v>
      </c>
      <c r="H38" s="77">
        <v>4.0213148472167758E-4</v>
      </c>
      <c r="I38" s="77">
        <f t="shared" si="2"/>
        <v>4.0213148472167758E-4</v>
      </c>
      <c r="J38" s="76">
        <f>分析係数表!G41</f>
        <v>0.45936542752335213</v>
      </c>
      <c r="K38" s="78">
        <f t="shared" si="3"/>
        <v>1.8472530139977377E-4</v>
      </c>
      <c r="L38" s="79"/>
      <c r="M38" s="80"/>
      <c r="N38" s="81">
        <f>分析係数表!H41</f>
        <v>5.1332193987616619E-2</v>
      </c>
      <c r="O38" s="82">
        <f t="shared" si="4"/>
        <v>0.76910404706713886</v>
      </c>
      <c r="P38" s="76">
        <f>分析係数表!C41</f>
        <v>0.70759650636187188</v>
      </c>
      <c r="Q38" s="82">
        <f t="shared" si="5"/>
        <v>0.5442153367334841</v>
      </c>
      <c r="R38" s="83">
        <v>0.55243357593214792</v>
      </c>
      <c r="S38" s="84">
        <f t="shared" si="6"/>
        <v>0.5528357074168696</v>
      </c>
      <c r="T38" s="85">
        <f>分析係数表!F41</f>
        <v>0.56264417804333855</v>
      </c>
      <c r="U38" s="86">
        <f t="shared" si="7"/>
        <v>0.31104979219257217</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投入係数表!T39</f>
        <v>5.4704595185995622E-4</v>
      </c>
      <c r="E39" s="77">
        <f>$C$22*D39</f>
        <v>5.4704595185995623E-2</v>
      </c>
      <c r="F39" s="76">
        <f>分析係数表!C42</f>
        <v>0.74805928016937195</v>
      </c>
      <c r="G39" s="77">
        <f>E39*F39</f>
        <v>4.0922280096792774E-2</v>
      </c>
      <c r="H39" s="77">
        <v>5.376436492330363E-2</v>
      </c>
      <c r="I39" s="77">
        <f>C39+H39</f>
        <v>5.376436492330363E-2</v>
      </c>
      <c r="J39" s="76">
        <f>分析係数表!G42</f>
        <v>0.48689138576779029</v>
      </c>
      <c r="K39" s="78">
        <f>I39*J39</f>
        <v>2.6177406142432479E-2</v>
      </c>
      <c r="L39" s="79"/>
      <c r="M39" s="80"/>
      <c r="N39" s="81">
        <f>分析係数表!H42</f>
        <v>1.3363964923094164E-2</v>
      </c>
      <c r="O39" s="82">
        <f t="shared" si="4"/>
        <v>0.20023066829550554</v>
      </c>
      <c r="P39" s="76">
        <f>分析係数表!C42</f>
        <v>0.74805928016937195</v>
      </c>
      <c r="Q39" s="82">
        <f>O39*P39</f>
        <v>0.14978440959296815</v>
      </c>
      <c r="R39" s="83">
        <v>0.15698800275587033</v>
      </c>
      <c r="S39" s="84">
        <f>I39+R39</f>
        <v>0.21075236767917396</v>
      </c>
      <c r="T39" s="85">
        <f>分析係数表!F42</f>
        <v>0.55945692883895126</v>
      </c>
      <c r="U39" s="86">
        <f>S39*T39</f>
        <v>0.11790687236732812</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投入係数表!T40</f>
        <v>4.3372929040325102E-2</v>
      </c>
      <c r="E40" s="77">
        <f>$C$22*D40</f>
        <v>4.3372929040325099</v>
      </c>
      <c r="F40" s="76">
        <f>分析係数表!C43</f>
        <v>0.45392782766037354</v>
      </c>
      <c r="G40" s="77">
        <f>E40*F40</f>
        <v>1.9688179458542303</v>
      </c>
      <c r="H40" s="77">
        <v>2.4633899074940602</v>
      </c>
      <c r="I40" s="77">
        <f>C40+H40</f>
        <v>2.4633899074940602</v>
      </c>
      <c r="J40" s="76">
        <f>分析係数表!G43</f>
        <v>0.33057238224749658</v>
      </c>
      <c r="K40" s="78">
        <f>I40*J40</f>
        <v>0.81432867012475174</v>
      </c>
      <c r="L40" s="79"/>
      <c r="M40" s="80"/>
      <c r="N40" s="81">
        <f>分析係数表!H43</f>
        <v>3.6399293979211607E-2</v>
      </c>
      <c r="O40" s="82">
        <f t="shared" si="4"/>
        <v>0.54536621435958232</v>
      </c>
      <c r="P40" s="76">
        <f>分析係数表!C43</f>
        <v>0.45392782766037354</v>
      </c>
      <c r="Q40" s="82">
        <f>O40*P40</f>
        <v>0.24755690096360683</v>
      </c>
      <c r="R40" s="83">
        <v>0.4566426782096199</v>
      </c>
      <c r="S40" s="84">
        <f>I40+R40</f>
        <v>2.9200325857036802</v>
      </c>
      <c r="T40" s="85">
        <f>分析係数表!F43</f>
        <v>0.59568549882556554</v>
      </c>
      <c r="U40" s="86">
        <f>S40*T40</f>
        <v>1.7394210674018027</v>
      </c>
      <c r="V40" s="87">
        <f>分析係数表!D43</f>
        <v>0.1984794164915317</v>
      </c>
      <c r="W40" s="167">
        <f>ROUND(S40*V40,0)</f>
        <v>1</v>
      </c>
      <c r="X40" s="76">
        <f>分析係数表!E43</f>
        <v>0.16343182099146988</v>
      </c>
      <c r="Y40" s="166">
        <f>ROUND(S40*X40,0)</f>
        <v>0</v>
      </c>
    </row>
    <row r="41" spans="1:25" x14ac:dyDescent="0.2">
      <c r="A41" s="6" t="s">
        <v>341</v>
      </c>
      <c r="B41" s="5" t="s">
        <v>42</v>
      </c>
      <c r="C41" s="90"/>
      <c r="D41" s="76">
        <f>投入係数表!T41</f>
        <v>1.5629884338855892E-4</v>
      </c>
      <c r="E41" s="77">
        <f>$C$22*D41</f>
        <v>1.5629884338855891E-2</v>
      </c>
      <c r="F41" s="76">
        <f>分析係数表!C44</f>
        <v>0.56717687074829937</v>
      </c>
      <c r="G41" s="77">
        <f>E41*F41</f>
        <v>8.8649088894701359E-3</v>
      </c>
      <c r="H41" s="77">
        <v>1.4204399446208455E-2</v>
      </c>
      <c r="I41" s="77">
        <f>C41+H41</f>
        <v>1.4204399446208455E-2</v>
      </c>
      <c r="J41" s="76">
        <f>分析係数表!G44</f>
        <v>0.26470888557600014</v>
      </c>
      <c r="K41" s="78">
        <f>I41*J41</f>
        <v>3.7600307476821936E-3</v>
      </c>
      <c r="L41" s="79"/>
      <c r="M41" s="80"/>
      <c r="N41" s="81">
        <f>分析係数表!H44</f>
        <v>0.11401115064578489</v>
      </c>
      <c r="O41" s="82">
        <f t="shared" si="4"/>
        <v>1.7082152653285749</v>
      </c>
      <c r="P41" s="76">
        <f>分析係数表!C44</f>
        <v>0.56717687074829937</v>
      </c>
      <c r="Q41" s="82">
        <f>O41*P41</f>
        <v>0.96886018875353708</v>
      </c>
      <c r="R41" s="83">
        <v>0.98738419175464143</v>
      </c>
      <c r="S41" s="84">
        <f>I41+R41</f>
        <v>1.00158859120085</v>
      </c>
      <c r="T41" s="85">
        <f>分析係数表!F44</f>
        <v>0.48034390507893071</v>
      </c>
      <c r="U41" s="86">
        <f>S41*T41</f>
        <v>0.48110697517992101</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投入係数表!T42</f>
        <v>9.3779306033135354E-4</v>
      </c>
      <c r="E42" s="77">
        <f>$C$22*D42</f>
        <v>9.3779306033135348E-2</v>
      </c>
      <c r="F42" s="76">
        <f>分析係数表!C45</f>
        <v>1</v>
      </c>
      <c r="G42" s="77">
        <f>E42*F42</f>
        <v>9.3779306033135348E-2</v>
      </c>
      <c r="H42" s="77">
        <v>0.11173777463965329</v>
      </c>
      <c r="I42" s="77">
        <f>C42+H42</f>
        <v>0.11173777463965329</v>
      </c>
      <c r="J42" s="76">
        <f>分析係数表!G45</f>
        <v>0</v>
      </c>
      <c r="K42" s="78">
        <f>I42*J42</f>
        <v>0</v>
      </c>
      <c r="L42" s="79"/>
      <c r="M42" s="80"/>
      <c r="N42" s="81">
        <f>分析係数表!H45</f>
        <v>0</v>
      </c>
      <c r="O42" s="82">
        <f t="shared" si="4"/>
        <v>0</v>
      </c>
      <c r="P42" s="76">
        <f>分析係数表!C45</f>
        <v>1</v>
      </c>
      <c r="Q42" s="82">
        <f>O42*P42</f>
        <v>0</v>
      </c>
      <c r="R42" s="83">
        <v>1.162930476020021E-2</v>
      </c>
      <c r="S42" s="84">
        <f>I42+R42</f>
        <v>0.1233670793998535</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1.4848390121913098E-3</v>
      </c>
      <c r="E43" s="77">
        <f>$C$22*D43</f>
        <v>0.14848390121913096</v>
      </c>
      <c r="F43" s="76">
        <f>分析係数表!C46</f>
        <v>9.5571095571095555E-2</v>
      </c>
      <c r="G43" s="77">
        <f>E43*F43</f>
        <v>1.4190769114182678E-2</v>
      </c>
      <c r="H43" s="77">
        <v>2.1555348214512493E-2</v>
      </c>
      <c r="I43" s="77">
        <f>C43+H43</f>
        <v>2.1555348214512493E-2</v>
      </c>
      <c r="J43" s="76">
        <f>分析係数表!G46</f>
        <v>9.74025974025974E-3</v>
      </c>
      <c r="K43" s="78">
        <f>I43*J43</f>
        <v>2.0995469040109571E-4</v>
      </c>
      <c r="L43" s="79"/>
      <c r="M43" s="80"/>
      <c r="N43" s="81">
        <f>分析係数表!H46</f>
        <v>2.2385341663631524E-2</v>
      </c>
      <c r="O43" s="82">
        <f t="shared" si="4"/>
        <v>0.33539686366479859</v>
      </c>
      <c r="P43" s="76">
        <f>分析係数表!C46</f>
        <v>9.5571095571095555E-2</v>
      </c>
      <c r="Q43" s="82">
        <f>O43*P43</f>
        <v>3.2054245711554172E-2</v>
      </c>
      <c r="R43" s="83">
        <v>3.6335472862422169E-2</v>
      </c>
      <c r="S43" s="84">
        <f>I43+R43</f>
        <v>5.7890821076934662E-2</v>
      </c>
      <c r="T43" s="85">
        <f>分析係数表!F46</f>
        <v>0.31493506493506496</v>
      </c>
      <c r="U43" s="86">
        <f>S43*T43</f>
        <v>1.8231849495008647E-2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投入係数表!T44</f>
        <v>0.63769928102532036</v>
      </c>
      <c r="E44" s="91">
        <f>SUM(E5:E43)</f>
        <v>63.769928102532035</v>
      </c>
      <c r="F44" s="92">
        <f>分析係数表!C47</f>
        <v>0.47742146938417629</v>
      </c>
      <c r="G44" s="91">
        <f>SUM(G5:G43)</f>
        <v>14.382207354182709</v>
      </c>
      <c r="H44" s="91">
        <f>SUM(H5:H43)</f>
        <v>16.56129898352026</v>
      </c>
      <c r="I44" s="91">
        <f>SUM(I5:I43)</f>
        <v>116.56129898352026</v>
      </c>
      <c r="J44" s="92">
        <f>分析係数表!G47</f>
        <v>0.27235298925258467</v>
      </c>
      <c r="K44" s="93">
        <f>SUM(K5:K43)</f>
        <v>23.883441419443649</v>
      </c>
      <c r="L44" s="94">
        <f>最終需要_まとめ!$L$33</f>
        <v>0.62733333333333341</v>
      </c>
      <c r="M44" s="91">
        <f>K44*L44</f>
        <v>14.982878917130984</v>
      </c>
      <c r="N44" s="95">
        <f>分析係数表!H47</f>
        <v>1</v>
      </c>
      <c r="O44" s="96">
        <f>SUM(O5:O43)</f>
        <v>14.982878917130982</v>
      </c>
      <c r="P44" s="92">
        <f>分析係数表!C47</f>
        <v>0.47742146938417629</v>
      </c>
      <c r="Q44" s="96">
        <f>SUM(Q5:Q43)</f>
        <v>7.0644459436043787</v>
      </c>
      <c r="R44" s="91">
        <f>SUM(R5:R43)</f>
        <v>8.1081659476511962</v>
      </c>
      <c r="S44" s="97">
        <f>SUM(S5:S43)</f>
        <v>124.66946493117149</v>
      </c>
      <c r="T44" s="98">
        <f>分析係数表!F47</f>
        <v>0.52570900249274655</v>
      </c>
      <c r="U44" s="99">
        <f>SUM(U5:U43)</f>
        <v>47.982412110492227</v>
      </c>
      <c r="V44" s="100">
        <f>分析係数表!D47</f>
        <v>0.1239937068366638</v>
      </c>
      <c r="W44" s="164">
        <f>SUM(W5:W43)</f>
        <v>4</v>
      </c>
      <c r="X44" s="92">
        <f>分析係数表!E47</f>
        <v>9.5199419721302761E-2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296</v>
      </c>
      <c r="S2" s="3" t="s">
        <v>153</v>
      </c>
      <c r="U2" s="64" t="s">
        <v>210</v>
      </c>
      <c r="W2" s="3" t="s">
        <v>130</v>
      </c>
      <c r="Y2" s="3" t="s">
        <v>154</v>
      </c>
    </row>
    <row r="3" spans="1:25" ht="44" x14ac:dyDescent="0.2">
      <c r="B3" s="65"/>
      <c r="C3" s="66" t="s">
        <v>228</v>
      </c>
      <c r="D3" s="66" t="s">
        <v>314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0.95102319236016375</v>
      </c>
      <c r="G5" s="77">
        <f t="shared" ref="G5:G38" si="1">E5*F5</f>
        <v>0</v>
      </c>
      <c r="H5" s="77">
        <f t="array" ref="H5:H43">MMULT(逆行列係数!C5:AO43,'19'!G5:G43)</f>
        <v>2.9328085677457179E-3</v>
      </c>
      <c r="I5" s="77">
        <f t="shared" ref="I5:I38" si="2">C5+H5</f>
        <v>2.9328085677457179E-3</v>
      </c>
      <c r="J5" s="76">
        <f>分析係数表!G8</f>
        <v>0.119707121641224</v>
      </c>
      <c r="K5" s="78">
        <f t="shared" ref="K5:K38" si="3">I5*J5</f>
        <v>3.5107807196956063E-4</v>
      </c>
      <c r="L5" s="79" t="s">
        <v>184</v>
      </c>
      <c r="M5" s="80" t="s">
        <v>184</v>
      </c>
      <c r="N5" s="81">
        <f>分析係数表!H8</f>
        <v>1.1795029837783319E-2</v>
      </c>
      <c r="O5" s="82">
        <f t="shared" ref="O5:O43" si="4">$M$44*N5</f>
        <v>0.17466150598235211</v>
      </c>
      <c r="P5" s="76">
        <f>分析係数表!C8</f>
        <v>0.95102319236016375</v>
      </c>
      <c r="Q5" s="82">
        <f t="shared" ref="Q5:Q38" si="5">O5*P5</f>
        <v>0.16610714300177035</v>
      </c>
      <c r="R5" s="83">
        <f t="array" ref="R5:R43">MMULT(逆行列係数!C5:AO43,'19'!Q5:Q43)</f>
        <v>0.23231626660339158</v>
      </c>
      <c r="S5" s="84">
        <f t="shared" ref="S5:S38" si="6">I5+R5</f>
        <v>0.2352490751711373</v>
      </c>
      <c r="T5" s="85">
        <f>分析係数表!F8</f>
        <v>0.45161290322580644</v>
      </c>
      <c r="U5" s="86">
        <f t="shared" ref="U5:U38" si="7">S5*T5</f>
        <v>0.10624151781922329</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投入係数表!U6</f>
        <v>0</v>
      </c>
      <c r="E6" s="77">
        <f t="shared" si="0"/>
        <v>0</v>
      </c>
      <c r="F6" s="76">
        <f>分析係数表!C9</f>
        <v>1</v>
      </c>
      <c r="G6" s="77">
        <f t="shared" si="1"/>
        <v>0</v>
      </c>
      <c r="H6" s="77">
        <v>8.9151084095411299E-3</v>
      </c>
      <c r="I6" s="77">
        <f t="shared" si="2"/>
        <v>8.9151084095411299E-3</v>
      </c>
      <c r="J6" s="76">
        <f>分析係数表!G9</f>
        <v>0.24911032028469751</v>
      </c>
      <c r="K6" s="78">
        <f t="shared" si="3"/>
        <v>2.2208455112735911E-3</v>
      </c>
      <c r="L6" s="79"/>
      <c r="M6" s="80"/>
      <c r="N6" s="81">
        <f>分析係数表!H9</f>
        <v>6.1636735494354639E-4</v>
      </c>
      <c r="O6" s="82">
        <f t="shared" si="4"/>
        <v>9.1272045881514163E-3</v>
      </c>
      <c r="P6" s="76">
        <f>分析係数表!C9</f>
        <v>1</v>
      </c>
      <c r="Q6" s="82">
        <f t="shared" si="5"/>
        <v>9.1272045881514163E-3</v>
      </c>
      <c r="R6" s="83">
        <v>1.2846506731065093E-2</v>
      </c>
      <c r="S6" s="84">
        <f t="shared" si="6"/>
        <v>2.1761615140606223E-2</v>
      </c>
      <c r="T6" s="85">
        <f>分析係数表!F9</f>
        <v>0.6773428232502966</v>
      </c>
      <c r="U6" s="86">
        <f t="shared" si="7"/>
        <v>1.474007383782462E-2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投入係数表!U7</f>
        <v>0</v>
      </c>
      <c r="E7" s="77">
        <f t="shared" si="0"/>
        <v>0</v>
      </c>
      <c r="F7" s="76">
        <f>分析係数表!C10</f>
        <v>1</v>
      </c>
      <c r="G7" s="77">
        <f t="shared" si="1"/>
        <v>0</v>
      </c>
      <c r="H7" s="77">
        <v>1.2803690574162836E-4</v>
      </c>
      <c r="I7" s="77">
        <f t="shared" si="2"/>
        <v>1.2803690574162836E-4</v>
      </c>
      <c r="J7" s="76">
        <f>分析係数表!G10</f>
        <v>0.17950310559006211</v>
      </c>
      <c r="K7" s="78">
        <f t="shared" si="3"/>
        <v>2.2983022210764345E-5</v>
      </c>
      <c r="L7" s="79"/>
      <c r="M7" s="80"/>
      <c r="N7" s="81">
        <f>分析係数表!H10</f>
        <v>1.1935113327543217E-3</v>
      </c>
      <c r="O7" s="82">
        <f t="shared" si="4"/>
        <v>1.7673587066147745E-2</v>
      </c>
      <c r="P7" s="76">
        <f>分析係数表!C10</f>
        <v>1</v>
      </c>
      <c r="Q7" s="82">
        <f t="shared" si="5"/>
        <v>1.7673587066147745E-2</v>
      </c>
      <c r="R7" s="83">
        <v>2.6491636574246767E-2</v>
      </c>
      <c r="S7" s="84">
        <f t="shared" si="6"/>
        <v>2.6619673479988396E-2</v>
      </c>
      <c r="T7" s="85">
        <f>分析係数表!F10</f>
        <v>0.51863354037267084</v>
      </c>
      <c r="U7" s="86">
        <f t="shared" si="7"/>
        <v>1.3805855500490877E-2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投入係数表!U8</f>
        <v>0</v>
      </c>
      <c r="E8" s="77">
        <f t="shared" si="0"/>
        <v>0</v>
      </c>
      <c r="F8" s="76">
        <f>分析係数表!C11</f>
        <v>5.7355893318034035E-4</v>
      </c>
      <c r="G8" s="77">
        <f t="shared" si="1"/>
        <v>0</v>
      </c>
      <c r="H8" s="77">
        <v>1.537421055900915E-4</v>
      </c>
      <c r="I8" s="77">
        <f t="shared" si="2"/>
        <v>1.537421055900915E-4</v>
      </c>
      <c r="J8" s="76">
        <f>分析係数表!G11</f>
        <v>0.5</v>
      </c>
      <c r="K8" s="78">
        <f t="shared" si="3"/>
        <v>7.687105279504575E-5</v>
      </c>
      <c r="L8" s="79"/>
      <c r="M8" s="80"/>
      <c r="N8" s="81">
        <f>分析係数表!H11</f>
        <v>-2.2413358361583505E-5</v>
      </c>
      <c r="O8" s="82">
        <f t="shared" si="4"/>
        <v>-3.3189834866005153E-4</v>
      </c>
      <c r="P8" s="76">
        <f>分析係数表!C11</f>
        <v>5.7355893318034035E-4</v>
      </c>
      <c r="Q8" s="82">
        <f t="shared" si="5"/>
        <v>-1.903632627817758E-7</v>
      </c>
      <c r="R8" s="83">
        <v>3.3171255145912493E-5</v>
      </c>
      <c r="S8" s="84">
        <f t="shared" si="6"/>
        <v>1.8691336073600398E-4</v>
      </c>
      <c r="T8" s="85">
        <f>分析係数表!F11</f>
        <v>0.7</v>
      </c>
      <c r="U8" s="86">
        <f t="shared" si="7"/>
        <v>1.3083935251520276E-4</v>
      </c>
      <c r="V8" s="87">
        <f>分析係数表!D11</f>
        <v>1.2</v>
      </c>
      <c r="W8" s="167">
        <f t="shared" si="8"/>
        <v>0</v>
      </c>
      <c r="X8" s="76">
        <f>分析係数表!E11</f>
        <v>0</v>
      </c>
      <c r="Y8" s="166">
        <f t="shared" si="9"/>
        <v>0</v>
      </c>
    </row>
    <row r="9" spans="1:25" x14ac:dyDescent="0.2">
      <c r="A9" s="6" t="s">
        <v>223</v>
      </c>
      <c r="B9" s="5" t="s">
        <v>191</v>
      </c>
      <c r="C9" s="90"/>
      <c r="D9" s="76">
        <f>投入係数表!U9</f>
        <v>0</v>
      </c>
      <c r="E9" s="77">
        <f t="shared" si="0"/>
        <v>0</v>
      </c>
      <c r="F9" s="76">
        <f>分析係数表!C12</f>
        <v>4.8423187189707062E-2</v>
      </c>
      <c r="G9" s="77">
        <f t="shared" si="1"/>
        <v>0</v>
      </c>
      <c r="H9" s="77">
        <v>3.1381979373936109E-4</v>
      </c>
      <c r="I9" s="77">
        <f t="shared" si="2"/>
        <v>3.1381979373936109E-4</v>
      </c>
      <c r="J9" s="76">
        <f>分析係数表!G12</f>
        <v>0.1441768393269548</v>
      </c>
      <c r="K9" s="78">
        <f t="shared" si="3"/>
        <v>4.5245545979577959E-5</v>
      </c>
      <c r="L9" s="79"/>
      <c r="M9" s="80"/>
      <c r="N9" s="81">
        <f>分析係数表!H12</f>
        <v>9.2936990446306003E-2</v>
      </c>
      <c r="O9" s="82">
        <f t="shared" si="4"/>
        <v>1.3762165027189037</v>
      </c>
      <c r="P9" s="76">
        <f>分析係数表!C12</f>
        <v>4.8423187189707062E-2</v>
      </c>
      <c r="Q9" s="82">
        <f t="shared" si="5"/>
        <v>6.6640789324721478E-2</v>
      </c>
      <c r="R9" s="83">
        <v>7.5937420472919279E-2</v>
      </c>
      <c r="S9" s="84">
        <f t="shared" si="6"/>
        <v>7.6251240266658638E-2</v>
      </c>
      <c r="T9" s="85">
        <f>分析係数表!F12</f>
        <v>0.28846365335972729</v>
      </c>
      <c r="U9" s="86">
        <f t="shared" si="7"/>
        <v>2.1995711340530695E-2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投入係数表!U10</f>
        <v>2.6666666666666666E-3</v>
      </c>
      <c r="E10" s="77">
        <f t="shared" si="0"/>
        <v>0.26666666666666666</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0.21150222268361782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投入係数表!U11</f>
        <v>7.4666666666666666E-3</v>
      </c>
      <c r="E11" s="77">
        <f t="shared" si="0"/>
        <v>0.7466666666666667</v>
      </c>
      <c r="F11" s="76">
        <f>分析係数表!C14</f>
        <v>0.13711248892825512</v>
      </c>
      <c r="G11" s="77">
        <f t="shared" si="1"/>
        <v>0.10237732506643049</v>
      </c>
      <c r="H11" s="77">
        <v>0.12433590463393561</v>
      </c>
      <c r="I11" s="77">
        <f t="shared" si="2"/>
        <v>0.12433590463393561</v>
      </c>
      <c r="J11" s="76">
        <f>分析係数表!G14</f>
        <v>0.16281628162816281</v>
      </c>
      <c r="K11" s="78">
        <f t="shared" si="3"/>
        <v>2.0243909665371252E-2</v>
      </c>
      <c r="L11" s="79"/>
      <c r="M11" s="80"/>
      <c r="N11" s="81">
        <f>分析係数表!H14</f>
        <v>1.1654946348023422E-3</v>
      </c>
      <c r="O11" s="82">
        <f t="shared" si="4"/>
        <v>1.7258714130322678E-2</v>
      </c>
      <c r="P11" s="76">
        <f>分析係数表!C14</f>
        <v>0.13711248892825512</v>
      </c>
      <c r="Q11" s="82">
        <f t="shared" si="5"/>
        <v>2.3663852501097883E-3</v>
      </c>
      <c r="R11" s="83">
        <v>9.69639713888386E-3</v>
      </c>
      <c r="S11" s="84">
        <f t="shared" si="6"/>
        <v>0.13403230177281947</v>
      </c>
      <c r="T11" s="85">
        <f>分析係数表!F14</f>
        <v>0.337000366703337</v>
      </c>
      <c r="U11" s="86">
        <f t="shared" si="7"/>
        <v>4.5168934847532483E-2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投入係数表!U12</f>
        <v>1.3866666666666666E-2</v>
      </c>
      <c r="E12" s="77">
        <f t="shared" si="0"/>
        <v>1.3866666666666667</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0.12678516918813967</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投入係数表!U13</f>
        <v>1.0666666666666667E-3</v>
      </c>
      <c r="E13" s="77">
        <f t="shared" si="0"/>
        <v>0.10666666666666667</v>
      </c>
      <c r="F13" s="76">
        <f>分析係数表!C16</f>
        <v>1.385979049153907E-2</v>
      </c>
      <c r="G13" s="77">
        <f t="shared" si="1"/>
        <v>1.4783776524308343E-3</v>
      </c>
      <c r="H13" s="77">
        <v>2.4611776792854479E-3</v>
      </c>
      <c r="I13" s="77">
        <f t="shared" si="2"/>
        <v>2.4611776792854479E-3</v>
      </c>
      <c r="J13" s="76">
        <f>分析係数表!G16</f>
        <v>3.1914893617021274E-2</v>
      </c>
      <c r="K13" s="78">
        <f t="shared" si="3"/>
        <v>7.8548223806982381E-5</v>
      </c>
      <c r="L13" s="79"/>
      <c r="M13" s="80"/>
      <c r="N13" s="81">
        <f>分析係数表!H16</f>
        <v>1.6877258846272378E-2</v>
      </c>
      <c r="O13" s="82">
        <f t="shared" si="4"/>
        <v>0.24991945654101877</v>
      </c>
      <c r="P13" s="76">
        <f>分析係数表!C16</f>
        <v>1.385979049153907E-2</v>
      </c>
      <c r="Q13" s="82">
        <f t="shared" si="5"/>
        <v>3.463831307417824E-3</v>
      </c>
      <c r="R13" s="83">
        <v>3.9259615783906439E-3</v>
      </c>
      <c r="S13" s="84">
        <f t="shared" si="6"/>
        <v>6.3871392576760923E-3</v>
      </c>
      <c r="T13" s="85">
        <f>分析係数表!F16</f>
        <v>0.28191489361702127</v>
      </c>
      <c r="U13" s="86">
        <f t="shared" si="7"/>
        <v>1.8006296843448557E-3</v>
      </c>
      <c r="V13" s="87">
        <f>分析係数表!D16</f>
        <v>0</v>
      </c>
      <c r="W13" s="167">
        <f t="shared" si="8"/>
        <v>0</v>
      </c>
      <c r="X13" s="76">
        <f>分析係数表!E16</f>
        <v>0</v>
      </c>
      <c r="Y13" s="166">
        <f t="shared" si="9"/>
        <v>0</v>
      </c>
    </row>
    <row r="14" spans="1:25" x14ac:dyDescent="0.2">
      <c r="A14" s="6" t="s">
        <v>2</v>
      </c>
      <c r="B14" s="5" t="s">
        <v>365</v>
      </c>
      <c r="C14" s="90"/>
      <c r="D14" s="76">
        <f>投入係数表!U14</f>
        <v>4.0266666666666666E-2</v>
      </c>
      <c r="E14" s="77">
        <f t="shared" si="0"/>
        <v>4.0266666666666664</v>
      </c>
      <c r="F14" s="76">
        <f>分析係数表!C17</f>
        <v>0.32300986464785497</v>
      </c>
      <c r="G14" s="77">
        <f t="shared" si="1"/>
        <v>1.3006530549820292</v>
      </c>
      <c r="H14" s="77">
        <v>1.495132109919336</v>
      </c>
      <c r="I14" s="77">
        <f t="shared" si="2"/>
        <v>1.495132109919336</v>
      </c>
      <c r="J14" s="76">
        <f>分析係数表!G17</f>
        <v>0.21187484602118747</v>
      </c>
      <c r="K14" s="78">
        <f t="shared" si="3"/>
        <v>0.31678088557049244</v>
      </c>
      <c r="L14" s="79"/>
      <c r="M14" s="80"/>
      <c r="N14" s="81">
        <f>分析係数表!H17</f>
        <v>2.8857198890538762E-3</v>
      </c>
      <c r="O14" s="82">
        <f t="shared" si="4"/>
        <v>4.2731912389981634E-2</v>
      </c>
      <c r="P14" s="76">
        <f>分析係数表!C17</f>
        <v>0.32300986464785497</v>
      </c>
      <c r="Q14" s="82">
        <f t="shared" si="5"/>
        <v>1.3802829237231964E-2</v>
      </c>
      <c r="R14" s="83">
        <v>2.9188427346725946E-2</v>
      </c>
      <c r="S14" s="84">
        <f t="shared" si="6"/>
        <v>1.524320537266062</v>
      </c>
      <c r="T14" s="85">
        <f>分析係数表!F17</f>
        <v>0.32156935205715692</v>
      </c>
      <c r="U14" s="86">
        <f t="shared" si="7"/>
        <v>0.49017476749606487</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投入係数表!U15</f>
        <v>9.3333333333333341E-3</v>
      </c>
      <c r="E15" s="77">
        <f t="shared" si="0"/>
        <v>0.93333333333333346</v>
      </c>
      <c r="F15" s="76">
        <f>分析係数表!C18</f>
        <v>9.2469018112488088E-2</v>
      </c>
      <c r="G15" s="77">
        <f t="shared" si="1"/>
        <v>8.6304416904988898E-2</v>
      </c>
      <c r="H15" s="77">
        <v>0.10245060211737911</v>
      </c>
      <c r="I15" s="77">
        <f t="shared" si="2"/>
        <v>0.10245060211737911</v>
      </c>
      <c r="J15" s="76">
        <f>分析係数表!G18</f>
        <v>0.21541950113378686</v>
      </c>
      <c r="K15" s="78">
        <f t="shared" si="3"/>
        <v>2.2069857598981894E-2</v>
      </c>
      <c r="L15" s="79"/>
      <c r="M15" s="80"/>
      <c r="N15" s="81">
        <f>分析係数表!H18</f>
        <v>4.5387050682206597E-4</v>
      </c>
      <c r="O15" s="82">
        <f t="shared" si="4"/>
        <v>6.7209415603660429E-3</v>
      </c>
      <c r="P15" s="76">
        <f>分析係数表!C18</f>
        <v>9.2469018112488088E-2</v>
      </c>
      <c r="Q15" s="82">
        <f t="shared" si="5"/>
        <v>6.2147886687846155E-4</v>
      </c>
      <c r="R15" s="83">
        <v>1.4089684921015414E-3</v>
      </c>
      <c r="S15" s="84">
        <f t="shared" si="6"/>
        <v>0.10385957060948064</v>
      </c>
      <c r="T15" s="85">
        <f>分析係数表!F18</f>
        <v>0.45918367346938777</v>
      </c>
      <c r="U15" s="86">
        <f t="shared" si="7"/>
        <v>4.7690619157414585E-2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投入係数表!U16</f>
        <v>4.5866666666666667E-2</v>
      </c>
      <c r="E16" s="77">
        <f t="shared" si="0"/>
        <v>4.5866666666666669</v>
      </c>
      <c r="F16" s="76">
        <f>分析係数表!C19</f>
        <v>3.1628366691376364E-2</v>
      </c>
      <c r="G16" s="77">
        <f t="shared" si="1"/>
        <v>0.14506877522444625</v>
      </c>
      <c r="H16" s="77">
        <v>0.15511378591227215</v>
      </c>
      <c r="I16" s="77">
        <f t="shared" si="2"/>
        <v>0.15511378591227215</v>
      </c>
      <c r="J16" s="76">
        <f>分析係数表!G19</f>
        <v>5.8098591549295774E-2</v>
      </c>
      <c r="K16" s="78">
        <f t="shared" si="3"/>
        <v>9.0118924913820085E-3</v>
      </c>
      <c r="L16" s="79"/>
      <c r="M16" s="80"/>
      <c r="N16" s="81">
        <f>分析係数表!H19</f>
        <v>-1.1767013139831339E-4</v>
      </c>
      <c r="O16" s="82">
        <f t="shared" si="4"/>
        <v>-1.7424663304652702E-3</v>
      </c>
      <c r="P16" s="76">
        <f>分析係数表!C19</f>
        <v>3.1628366691376364E-2</v>
      </c>
      <c r="Q16" s="82">
        <f t="shared" si="5"/>
        <v>-5.5111364047332551E-5</v>
      </c>
      <c r="R16" s="83">
        <v>1.4102388349853577E-4</v>
      </c>
      <c r="S16" s="84">
        <f t="shared" si="6"/>
        <v>0.15525480979577069</v>
      </c>
      <c r="T16" s="85">
        <f>分析係数表!F19</f>
        <v>0.23943661971830985</v>
      </c>
      <c r="U16" s="86">
        <f t="shared" si="7"/>
        <v>3.7173686852508471E-2</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投入係数表!U17</f>
        <v>6.6666666666666666E-2</v>
      </c>
      <c r="E17" s="77">
        <f t="shared" si="0"/>
        <v>6.666666666666667</v>
      </c>
      <c r="F17" s="76">
        <f>分析係数表!C20</f>
        <v>9.0136054421768752E-2</v>
      </c>
      <c r="G17" s="77">
        <f t="shared" si="1"/>
        <v>0.60090702947845842</v>
      </c>
      <c r="H17" s="77">
        <v>0.65382779626250165</v>
      </c>
      <c r="I17" s="77">
        <f t="shared" si="2"/>
        <v>0.65382779626250165</v>
      </c>
      <c r="J17" s="76">
        <f>分析係数表!G20</f>
        <v>0.10038610038610038</v>
      </c>
      <c r="K17" s="78">
        <f t="shared" si="3"/>
        <v>6.5635222790830283E-2</v>
      </c>
      <c r="L17" s="79"/>
      <c r="M17" s="80"/>
      <c r="N17" s="81">
        <f>分析係数表!H20</f>
        <v>5.6033395903958764E-4</v>
      </c>
      <c r="O17" s="82">
        <f t="shared" si="4"/>
        <v>8.2974587165012877E-3</v>
      </c>
      <c r="P17" s="76">
        <f>分析係数表!C20</f>
        <v>9.0136054421768752E-2</v>
      </c>
      <c r="Q17" s="82">
        <f t="shared" si="5"/>
        <v>7.4790019043293962E-4</v>
      </c>
      <c r="R17" s="83">
        <v>1.4470846054896497E-3</v>
      </c>
      <c r="S17" s="84">
        <f t="shared" si="6"/>
        <v>0.65527488086799135</v>
      </c>
      <c r="T17" s="85">
        <f>分析係数表!F20</f>
        <v>0.22393822393822393</v>
      </c>
      <c r="U17" s="86">
        <f t="shared" si="7"/>
        <v>0.14674109301290925</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投入係数表!U18</f>
        <v>2.8000000000000001E-2</v>
      </c>
      <c r="E18" s="77">
        <f t="shared" si="0"/>
        <v>2.8000000000000003</v>
      </c>
      <c r="F18" s="76">
        <f>分析係数表!C21</f>
        <v>0.16689993002099368</v>
      </c>
      <c r="G18" s="77">
        <f t="shared" si="1"/>
        <v>0.46731980405878237</v>
      </c>
      <c r="H18" s="77">
        <v>0.50057185213477173</v>
      </c>
      <c r="I18" s="77">
        <f t="shared" si="2"/>
        <v>0.50057185213477173</v>
      </c>
      <c r="J18" s="76">
        <f>分析係数表!G21</f>
        <v>0.28496229904680609</v>
      </c>
      <c r="K18" s="78">
        <f t="shared" si="3"/>
        <v>0.14264410582244241</v>
      </c>
      <c r="L18" s="79"/>
      <c r="M18" s="80"/>
      <c r="N18" s="81">
        <f>分析係数表!H21</f>
        <v>9.3015437200571539E-4</v>
      </c>
      <c r="O18" s="82">
        <f t="shared" si="4"/>
        <v>1.3773781469392137E-2</v>
      </c>
      <c r="P18" s="76">
        <f>分析係数表!C21</f>
        <v>0.16689993002099368</v>
      </c>
      <c r="Q18" s="82">
        <f t="shared" si="5"/>
        <v>2.298843163366007E-3</v>
      </c>
      <c r="R18" s="83">
        <v>5.0292137377766933E-3</v>
      </c>
      <c r="S18" s="84">
        <f t="shared" si="6"/>
        <v>0.50560106587254838</v>
      </c>
      <c r="T18" s="85">
        <f>分析係数表!F21</f>
        <v>0.42580736946934128</v>
      </c>
      <c r="U18" s="86">
        <f t="shared" si="7"/>
        <v>0.21528865986008497</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投入係数表!U19</f>
        <v>1.3599999999999999E-2</v>
      </c>
      <c r="E19" s="77">
        <f t="shared" si="0"/>
        <v>1.3599999999999999</v>
      </c>
      <c r="F19" s="76">
        <f>分析係数表!C22</f>
        <v>5.390334572490707E-2</v>
      </c>
      <c r="G19" s="77">
        <f t="shared" si="1"/>
        <v>7.3308550185873608E-2</v>
      </c>
      <c r="H19" s="77">
        <v>7.6944910313582776E-2</v>
      </c>
      <c r="I19" s="77">
        <f t="shared" si="2"/>
        <v>7.6944910313582776E-2</v>
      </c>
      <c r="J19" s="76">
        <f>分析係数表!G22</f>
        <v>0.19475277497477295</v>
      </c>
      <c r="K19" s="78">
        <f t="shared" si="3"/>
        <v>1.4985234803755272E-2</v>
      </c>
      <c r="L19" s="79"/>
      <c r="M19" s="80"/>
      <c r="N19" s="81">
        <f>分析係数表!H22</f>
        <v>4.4826716723167009E-5</v>
      </c>
      <c r="O19" s="82">
        <f t="shared" si="4"/>
        <v>6.6379669732010305E-4</v>
      </c>
      <c r="P19" s="76">
        <f>分析係数表!C22</f>
        <v>5.390334572490707E-2</v>
      </c>
      <c r="Q19" s="82">
        <f t="shared" si="5"/>
        <v>3.5780862866697011E-5</v>
      </c>
      <c r="R19" s="83">
        <v>3.8774117885116775E-4</v>
      </c>
      <c r="S19" s="84">
        <f t="shared" si="6"/>
        <v>7.7332651492433943E-2</v>
      </c>
      <c r="T19" s="85">
        <f>分析係数表!F22</f>
        <v>0.41305079044735959</v>
      </c>
      <c r="U19" s="86">
        <f t="shared" si="7"/>
        <v>3.1942312826340025E-2</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投入係数表!U20</f>
        <v>2.3999999999999998E-3</v>
      </c>
      <c r="E20" s="77">
        <f t="shared" si="0"/>
        <v>0.24</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4.1487293582506435E-4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投入係数表!U21</f>
        <v>8.0000000000000004E-4</v>
      </c>
      <c r="E21" s="77">
        <f t="shared" si="0"/>
        <v>0.08</v>
      </c>
      <c r="F21" s="76">
        <f>分析係数表!C24</f>
        <v>5.4415700267618217E-2</v>
      </c>
      <c r="G21" s="77">
        <f t="shared" si="1"/>
        <v>4.3532560214094573E-3</v>
      </c>
      <c r="H21" s="77">
        <v>5.2557416463857075E-3</v>
      </c>
      <c r="I21" s="77">
        <f t="shared" si="2"/>
        <v>5.2557416463857075E-3</v>
      </c>
      <c r="J21" s="76">
        <f>分析係数表!G24</f>
        <v>0.2097560975609756</v>
      </c>
      <c r="K21" s="78">
        <f t="shared" si="3"/>
        <v>1.1024238575345631E-3</v>
      </c>
      <c r="L21" s="79"/>
      <c r="M21" s="80"/>
      <c r="N21" s="81">
        <f>分析係数表!H24</f>
        <v>3.5301039419494021E-4</v>
      </c>
      <c r="O21" s="82">
        <f t="shared" si="4"/>
        <v>5.2273989913958112E-3</v>
      </c>
      <c r="P21" s="76">
        <f>分析係数表!C24</f>
        <v>5.4415700267618217E-2</v>
      </c>
      <c r="Q21" s="82">
        <f t="shared" si="5"/>
        <v>2.8445257669504424E-4</v>
      </c>
      <c r="R21" s="83">
        <v>9.2272498531965593E-4</v>
      </c>
      <c r="S21" s="84">
        <f t="shared" si="6"/>
        <v>6.1784666317053639E-3</v>
      </c>
      <c r="T21" s="85">
        <f>分析係数表!F24</f>
        <v>0.39512195121951221</v>
      </c>
      <c r="U21" s="86">
        <f t="shared" si="7"/>
        <v>2.4412477910640707E-3</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投入係数表!U22</f>
        <v>0.15040000000000001</v>
      </c>
      <c r="E22" s="77">
        <f t="shared" si="0"/>
        <v>15.040000000000001</v>
      </c>
      <c r="F22" s="76">
        <f>分析係数表!C25</f>
        <v>0.20008027292795505</v>
      </c>
      <c r="G22" s="77">
        <f t="shared" si="1"/>
        <v>3.0092073048364441</v>
      </c>
      <c r="H22" s="77">
        <v>3.2570043981007477</v>
      </c>
      <c r="I22" s="77">
        <f t="shared" si="2"/>
        <v>3.2570043981007477</v>
      </c>
      <c r="J22" s="76">
        <f>分析係数表!G25</f>
        <v>0.19693654266958424</v>
      </c>
      <c r="K22" s="78">
        <f t="shared" si="3"/>
        <v>0.6414231856215914</v>
      </c>
      <c r="L22" s="79"/>
      <c r="M22" s="80"/>
      <c r="N22" s="81">
        <f>分析係数表!H25</f>
        <v>5.2111058190681644E-4</v>
      </c>
      <c r="O22" s="82">
        <f t="shared" si="4"/>
        <v>7.716636606346197E-3</v>
      </c>
      <c r="P22" s="76">
        <f>分析係数表!C25</f>
        <v>0.20008027292795505</v>
      </c>
      <c r="Q22" s="82">
        <f t="shared" si="5"/>
        <v>1.5439467582835959E-3</v>
      </c>
      <c r="R22" s="83">
        <v>7.0033032856293411E-3</v>
      </c>
      <c r="S22" s="84">
        <f t="shared" si="6"/>
        <v>3.2640077013863769</v>
      </c>
      <c r="T22" s="85">
        <f>分析係数表!F25</f>
        <v>0.35081275398562051</v>
      </c>
      <c r="U22" s="86">
        <f t="shared" si="7"/>
        <v>1.1450555307536296</v>
      </c>
      <c r="V22" s="87">
        <f>分析係数表!D25</f>
        <v>2.0787746170678335E-2</v>
      </c>
      <c r="W22" s="167">
        <f t="shared" si="8"/>
        <v>0</v>
      </c>
      <c r="X22" s="76">
        <f>分析係数表!E25</f>
        <v>2.031884964051266E-2</v>
      </c>
      <c r="Y22" s="166">
        <f t="shared" si="9"/>
        <v>0</v>
      </c>
    </row>
    <row r="23" spans="1:25" x14ac:dyDescent="0.2">
      <c r="A23" s="6" t="s">
        <v>11</v>
      </c>
      <c r="B23" s="5" t="s">
        <v>35</v>
      </c>
      <c r="C23" s="75">
        <f>最終需要_まとめ!C24</f>
        <v>100</v>
      </c>
      <c r="D23" s="76">
        <f>投入係数表!U23</f>
        <v>0.1192</v>
      </c>
      <c r="E23" s="77">
        <f t="shared" si="0"/>
        <v>11.92</v>
      </c>
      <c r="F23" s="76">
        <f>分析係数表!C26</f>
        <v>0.134685598377282</v>
      </c>
      <c r="G23" s="77">
        <f t="shared" si="1"/>
        <v>1.6054523326572014</v>
      </c>
      <c r="H23" s="77">
        <v>1.6443351040867265</v>
      </c>
      <c r="I23" s="77">
        <f t="shared" si="2"/>
        <v>101.64433510408672</v>
      </c>
      <c r="J23" s="76">
        <f>分析係数表!G26</f>
        <v>0.19653333333333334</v>
      </c>
      <c r="K23" s="78">
        <f t="shared" si="3"/>
        <v>19.97649999245651</v>
      </c>
      <c r="L23" s="79"/>
      <c r="M23" s="80"/>
      <c r="N23" s="81">
        <f>分析係数表!H26</f>
        <v>1.0932115540862354E-2</v>
      </c>
      <c r="O23" s="82">
        <f t="shared" si="4"/>
        <v>0.16188341955894012</v>
      </c>
      <c r="P23" s="76">
        <f>分析係数表!C26</f>
        <v>0.134685598377282</v>
      </c>
      <c r="Q23" s="82">
        <f t="shared" si="5"/>
        <v>2.1803365230656447E-2</v>
      </c>
      <c r="R23" s="83">
        <v>2.313600781667239E-2</v>
      </c>
      <c r="S23" s="84">
        <f t="shared" si="6"/>
        <v>101.6674711119034</v>
      </c>
      <c r="T23" s="85">
        <f>分析係数表!F26</f>
        <v>0.3352</v>
      </c>
      <c r="U23" s="86">
        <f t="shared" si="7"/>
        <v>34.078936316710021</v>
      </c>
      <c r="V23" s="87">
        <f>分析係数表!D26</f>
        <v>6.5333333333333327E-2</v>
      </c>
      <c r="W23" s="167">
        <f t="shared" si="8"/>
        <v>7</v>
      </c>
      <c r="X23" s="76">
        <f>分析係数表!E26</f>
        <v>6.826666666666667E-2</v>
      </c>
      <c r="Y23" s="166">
        <f t="shared" si="9"/>
        <v>7</v>
      </c>
    </row>
    <row r="24" spans="1:25" x14ac:dyDescent="0.2">
      <c r="A24" s="6" t="s">
        <v>12</v>
      </c>
      <c r="B24" s="5" t="s">
        <v>366</v>
      </c>
      <c r="C24" s="90"/>
      <c r="D24" s="76">
        <f>投入係数表!U24</f>
        <v>0</v>
      </c>
      <c r="E24" s="77">
        <f t="shared" si="0"/>
        <v>0</v>
      </c>
      <c r="F24" s="76">
        <f>分析係数表!C27</f>
        <v>0.20855231724796941</v>
      </c>
      <c r="G24" s="77">
        <f t="shared" si="1"/>
        <v>0</v>
      </c>
      <c r="H24" s="77">
        <v>1.0659560617307289E-3</v>
      </c>
      <c r="I24" s="77">
        <f t="shared" si="2"/>
        <v>1.0659560617307289E-3</v>
      </c>
      <c r="J24" s="76">
        <f>分析係数表!G27</f>
        <v>0.17064698219713417</v>
      </c>
      <c r="K24" s="78">
        <f t="shared" si="3"/>
        <v>1.8190218508909095E-4</v>
      </c>
      <c r="L24" s="79"/>
      <c r="M24" s="80"/>
      <c r="N24" s="81">
        <f>分析係数表!H27</f>
        <v>1.1100215728574231E-2</v>
      </c>
      <c r="O24" s="82">
        <f t="shared" si="4"/>
        <v>0.16437265717389052</v>
      </c>
      <c r="P24" s="76">
        <f>分析係数表!C27</f>
        <v>0.20855231724796941</v>
      </c>
      <c r="Q24" s="82">
        <f t="shared" si="5"/>
        <v>3.4280298545820931E-2</v>
      </c>
      <c r="R24" s="83">
        <v>3.485010078119205E-2</v>
      </c>
      <c r="S24" s="84">
        <f t="shared" si="6"/>
        <v>3.5916056842922782E-2</v>
      </c>
      <c r="T24" s="85">
        <f>分析係数表!F27</f>
        <v>0.32175423360833694</v>
      </c>
      <c r="U24" s="86">
        <f t="shared" si="7"/>
        <v>1.1556143343728086E-2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投入係数表!U25</f>
        <v>0</v>
      </c>
      <c r="E25" s="77">
        <f t="shared" si="0"/>
        <v>0</v>
      </c>
      <c r="F25" s="76">
        <f>分析係数表!C28</f>
        <v>0.10397098484143963</v>
      </c>
      <c r="G25" s="77">
        <f t="shared" si="1"/>
        <v>0</v>
      </c>
      <c r="H25" s="77">
        <v>1.1440780864298936E-2</v>
      </c>
      <c r="I25" s="77">
        <f t="shared" si="2"/>
        <v>1.1440780864298936E-2</v>
      </c>
      <c r="J25" s="76">
        <f>分析係数表!G28</f>
        <v>0.12478854912166558</v>
      </c>
      <c r="K25" s="78">
        <f t="shared" si="3"/>
        <v>1.4276784448747793E-3</v>
      </c>
      <c r="L25" s="79"/>
      <c r="M25" s="80"/>
      <c r="N25" s="81">
        <f>分析係数表!H28</f>
        <v>2.0592272994704845E-2</v>
      </c>
      <c r="O25" s="82">
        <f t="shared" si="4"/>
        <v>0.30493160783142231</v>
      </c>
      <c r="P25" s="76">
        <f>分析係数表!C28</f>
        <v>0.10397098484143963</v>
      </c>
      <c r="Q25" s="82">
        <f t="shared" si="5"/>
        <v>3.1704039575516624E-2</v>
      </c>
      <c r="R25" s="83">
        <v>3.6560129901054714E-2</v>
      </c>
      <c r="S25" s="84">
        <f t="shared" si="6"/>
        <v>4.8000910765353649E-2</v>
      </c>
      <c r="T25" s="85">
        <f>分析係数表!F28</f>
        <v>0.21353285621340273</v>
      </c>
      <c r="U25" s="86">
        <f t="shared" si="7"/>
        <v>1.0249771576570636E-2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投入係数表!U26</f>
        <v>4.0000000000000001E-3</v>
      </c>
      <c r="E26" s="77">
        <f t="shared" si="0"/>
        <v>0.4</v>
      </c>
      <c r="F26" s="76">
        <f>分析係数表!C29</f>
        <v>0.1743148003132341</v>
      </c>
      <c r="G26" s="77">
        <f t="shared" si="1"/>
        <v>6.9725920125293647E-2</v>
      </c>
      <c r="H26" s="77">
        <v>9.2502450973760489E-2</v>
      </c>
      <c r="I26" s="77">
        <f t="shared" si="2"/>
        <v>9.2502450973760489E-2</v>
      </c>
      <c r="J26" s="76">
        <f>分析係数表!G29</f>
        <v>0.23934053439454236</v>
      </c>
      <c r="K26" s="78">
        <f t="shared" si="3"/>
        <v>2.213958604886479E-2</v>
      </c>
      <c r="L26" s="79"/>
      <c r="M26" s="80"/>
      <c r="N26" s="81">
        <f>分析係数表!H29</f>
        <v>9.9683411313142636E-3</v>
      </c>
      <c r="O26" s="82">
        <f t="shared" si="4"/>
        <v>0.1476117905665579</v>
      </c>
      <c r="P26" s="76">
        <f>分析係数表!C29</f>
        <v>0.1743148003132341</v>
      </c>
      <c r="Q26" s="82">
        <f t="shared" si="5"/>
        <v>2.5730919796488474E-2</v>
      </c>
      <c r="R26" s="83">
        <v>3.6794337923198445E-2</v>
      </c>
      <c r="S26" s="84">
        <f t="shared" si="6"/>
        <v>0.12929678889695895</v>
      </c>
      <c r="T26" s="85">
        <f>分析係数表!F29</f>
        <v>0.40112076666937385</v>
      </c>
      <c r="U26" s="86">
        <f t="shared" si="7"/>
        <v>5.1863627090236356E-2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投入係数表!U27</f>
        <v>1.8666666666666666E-3</v>
      </c>
      <c r="E27" s="77">
        <f t="shared" si="0"/>
        <v>0.18666666666666668</v>
      </c>
      <c r="F27" s="76">
        <f>分析係数表!C30</f>
        <v>1</v>
      </c>
      <c r="G27" s="77">
        <f t="shared" si="1"/>
        <v>0.18666666666666668</v>
      </c>
      <c r="H27" s="77">
        <v>0.24393278812139477</v>
      </c>
      <c r="I27" s="77">
        <f t="shared" si="2"/>
        <v>0.24393278812139477</v>
      </c>
      <c r="J27" s="76">
        <f>分析係数表!G30</f>
        <v>0.34450555746533745</v>
      </c>
      <c r="K27" s="78">
        <f t="shared" si="3"/>
        <v>8.4036201155835155E-2</v>
      </c>
      <c r="L27" s="79"/>
      <c r="M27" s="80"/>
      <c r="N27" s="81">
        <f>分析係数表!H30</f>
        <v>0</v>
      </c>
      <c r="O27" s="82">
        <f t="shared" si="4"/>
        <v>0</v>
      </c>
      <c r="P27" s="76">
        <f>分析係数表!C30</f>
        <v>1</v>
      </c>
      <c r="Q27" s="82">
        <f t="shared" si="5"/>
        <v>0</v>
      </c>
      <c r="R27" s="83">
        <v>4.3190013752241498E-2</v>
      </c>
      <c r="S27" s="84">
        <f t="shared" si="6"/>
        <v>0.28712280187363626</v>
      </c>
      <c r="T27" s="85">
        <f>分析係数表!F30</f>
        <v>0.44067262518620376</v>
      </c>
      <c r="U27" s="86">
        <f t="shared" si="7"/>
        <v>0.12652715885247356</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投入係数表!U28</f>
        <v>9.3333333333333341E-3</v>
      </c>
      <c r="E28" s="77">
        <f t="shared" si="0"/>
        <v>0.93333333333333346</v>
      </c>
      <c r="F28" s="76">
        <f>分析係数表!C31</f>
        <v>0.25008451656524677</v>
      </c>
      <c r="G28" s="77">
        <f t="shared" si="1"/>
        <v>0.23341221546089702</v>
      </c>
      <c r="H28" s="77">
        <v>0.3157569531788143</v>
      </c>
      <c r="I28" s="77">
        <f t="shared" si="2"/>
        <v>0.3157569531788143</v>
      </c>
      <c r="J28" s="76">
        <f>分析係数表!G31</f>
        <v>7.0035460992907805E-2</v>
      </c>
      <c r="K28" s="78">
        <f t="shared" si="3"/>
        <v>2.2114183777594266E-2</v>
      </c>
      <c r="L28" s="79"/>
      <c r="M28" s="80"/>
      <c r="N28" s="81">
        <f>分析係数表!H31</f>
        <v>2.3007312358165468E-2</v>
      </c>
      <c r="O28" s="82">
        <f t="shared" si="4"/>
        <v>0.3406936548995429</v>
      </c>
      <c r="P28" s="76">
        <f>分析係数表!C31</f>
        <v>0.25008451656524677</v>
      </c>
      <c r="Q28" s="82">
        <f t="shared" si="5"/>
        <v>8.5202207982399206E-2</v>
      </c>
      <c r="R28" s="83">
        <v>0.11503494462559759</v>
      </c>
      <c r="S28" s="84">
        <f t="shared" si="6"/>
        <v>0.43079189780441191</v>
      </c>
      <c r="T28" s="85">
        <f>分析係数表!F31</f>
        <v>0.24143026004728133</v>
      </c>
      <c r="U28" s="86">
        <f t="shared" si="7"/>
        <v>0.10400619991318101</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投入係数表!U29</f>
        <v>5.3333333333333336E-4</v>
      </c>
      <c r="E29" s="77">
        <f t="shared" si="0"/>
        <v>5.3333333333333337E-2</v>
      </c>
      <c r="F29" s="76">
        <f>分析係数表!C32</f>
        <v>0.62913385826771662</v>
      </c>
      <c r="G29" s="77">
        <f t="shared" si="1"/>
        <v>3.3553805774278224E-2</v>
      </c>
      <c r="H29" s="77">
        <v>5.1168267149845334E-2</v>
      </c>
      <c r="I29" s="77">
        <f t="shared" si="2"/>
        <v>5.1168267149845334E-2</v>
      </c>
      <c r="J29" s="76">
        <f>分析係数表!G32</f>
        <v>0.14045991298943444</v>
      </c>
      <c r="K29" s="78">
        <f t="shared" si="3"/>
        <v>7.187090351687412E-3</v>
      </c>
      <c r="L29" s="79"/>
      <c r="M29" s="80"/>
      <c r="N29" s="81">
        <f>分析係数表!H32</f>
        <v>6.5503039811727788E-3</v>
      </c>
      <c r="O29" s="82">
        <f t="shared" si="4"/>
        <v>9.6997292395900048E-2</v>
      </c>
      <c r="P29" s="76">
        <f>分析係数表!C32</f>
        <v>0.62913385826771662</v>
      </c>
      <c r="Q29" s="82">
        <f t="shared" si="5"/>
        <v>6.1024280806554448E-2</v>
      </c>
      <c r="R29" s="83">
        <v>7.9830246578521655E-2</v>
      </c>
      <c r="S29" s="84">
        <f t="shared" si="6"/>
        <v>0.13099851372836699</v>
      </c>
      <c r="T29" s="85">
        <f>分析係数表!F32</f>
        <v>0.48353014294592916</v>
      </c>
      <c r="U29" s="86">
        <f t="shared" si="7"/>
        <v>6.3341730068781549E-2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投入係数表!U30</f>
        <v>2.6666666666666668E-4</v>
      </c>
      <c r="E30" s="77">
        <f t="shared" si="0"/>
        <v>2.6666666666666668E-2</v>
      </c>
      <c r="F30" s="76">
        <f>分析係数表!C33</f>
        <v>0.63745757482258569</v>
      </c>
      <c r="G30" s="77">
        <f t="shared" si="1"/>
        <v>1.6998868661935621E-2</v>
      </c>
      <c r="H30" s="77">
        <v>3.2274855695365777E-2</v>
      </c>
      <c r="I30" s="77">
        <f t="shared" si="2"/>
        <v>3.2274855695365777E-2</v>
      </c>
      <c r="J30" s="76">
        <f>分析係数表!G33</f>
        <v>0.50772946859903378</v>
      </c>
      <c r="K30" s="78">
        <f t="shared" si="3"/>
        <v>1.6386895331318565E-2</v>
      </c>
      <c r="L30" s="79"/>
      <c r="M30" s="80"/>
      <c r="N30" s="81">
        <f>分析係数表!H33</f>
        <v>9.749810887288824E-4</v>
      </c>
      <c r="O30" s="82">
        <f t="shared" si="4"/>
        <v>1.4437578166712241E-2</v>
      </c>
      <c r="P30" s="76">
        <f>分析係数表!C33</f>
        <v>0.63745757482258569</v>
      </c>
      <c r="Q30" s="82">
        <f t="shared" si="5"/>
        <v>9.2033435644638985E-3</v>
      </c>
      <c r="R30" s="83">
        <v>3.6736763152089236E-2</v>
      </c>
      <c r="S30" s="84">
        <f t="shared" si="6"/>
        <v>6.901161884745502E-2</v>
      </c>
      <c r="T30" s="85">
        <f>分析係数表!F33</f>
        <v>0.6463768115942029</v>
      </c>
      <c r="U30" s="86">
        <f t="shared" si="7"/>
        <v>4.4607510153572373E-2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投入係数表!U31</f>
        <v>5.1999999999999998E-2</v>
      </c>
      <c r="E31" s="77">
        <f t="shared" si="0"/>
        <v>5.2</v>
      </c>
      <c r="F31" s="76">
        <f>分析係数表!C34</f>
        <v>0.37050679800509079</v>
      </c>
      <c r="G31" s="77">
        <f t="shared" si="1"/>
        <v>1.9266353496264721</v>
      </c>
      <c r="H31" s="77">
        <v>2.1228257453759114</v>
      </c>
      <c r="I31" s="77">
        <f t="shared" si="2"/>
        <v>2.1228257453759114</v>
      </c>
      <c r="J31" s="76">
        <f>分析係数表!G34</f>
        <v>0.42483593457785029</v>
      </c>
      <c r="K31" s="78">
        <f t="shared" si="3"/>
        <v>0.90185265948269699</v>
      </c>
      <c r="L31" s="79"/>
      <c r="M31" s="80"/>
      <c r="N31" s="81">
        <f>分析係数表!H34</f>
        <v>0.16269856834673466</v>
      </c>
      <c r="O31" s="82">
        <f t="shared" si="4"/>
        <v>2.4092501129233139</v>
      </c>
      <c r="P31" s="76">
        <f>分析係数表!C34</f>
        <v>0.37050679800509079</v>
      </c>
      <c r="Q31" s="82">
        <f t="shared" si="5"/>
        <v>0.89264354493262044</v>
      </c>
      <c r="R31" s="83">
        <v>0.96949835612461421</v>
      </c>
      <c r="S31" s="84">
        <f t="shared" si="6"/>
        <v>3.0923241015005258</v>
      </c>
      <c r="T31" s="85">
        <f>分析係数表!F34</f>
        <v>0.70009180863001119</v>
      </c>
      <c r="U31" s="86">
        <f t="shared" si="7"/>
        <v>2.1649107730896775</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投入係数表!U32</f>
        <v>5.8666666666666667E-3</v>
      </c>
      <c r="E32" s="77">
        <f t="shared" si="0"/>
        <v>0.58666666666666667</v>
      </c>
      <c r="F32" s="76">
        <f>分析係数表!C35</f>
        <v>0.91764041772509175</v>
      </c>
      <c r="G32" s="77">
        <f t="shared" si="1"/>
        <v>0.53834904506538717</v>
      </c>
      <c r="H32" s="77">
        <v>0.71627001208273411</v>
      </c>
      <c r="I32" s="77">
        <f t="shared" si="2"/>
        <v>0.71627001208273411</v>
      </c>
      <c r="J32" s="76">
        <f>分析係数表!G35</f>
        <v>0.31368591037545418</v>
      </c>
      <c r="K32" s="78">
        <f t="shared" si="3"/>
        <v>0.22468381081481001</v>
      </c>
      <c r="L32" s="79"/>
      <c r="M32" s="80"/>
      <c r="N32" s="81">
        <f>分析係数表!H35</f>
        <v>6.1244501723026923E-2</v>
      </c>
      <c r="O32" s="82">
        <f t="shared" si="4"/>
        <v>0.90691223771359075</v>
      </c>
      <c r="P32" s="76">
        <f>分析係数表!C35</f>
        <v>0.91764041772509175</v>
      </c>
      <c r="Q32" s="82">
        <f t="shared" si="5"/>
        <v>0.83221932465549708</v>
      </c>
      <c r="R32" s="83">
        <v>1.087808414367911</v>
      </c>
      <c r="S32" s="84">
        <f t="shared" si="6"/>
        <v>1.8040784264506451</v>
      </c>
      <c r="T32" s="85">
        <f>分析係数表!F35</f>
        <v>0.64438548935924789</v>
      </c>
      <c r="U32" s="86">
        <f t="shared" si="7"/>
        <v>1.1625219596708609</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投入係数表!U33</f>
        <v>1.8666666666666666E-3</v>
      </c>
      <c r="E33" s="77">
        <f t="shared" si="0"/>
        <v>0.18666666666666668</v>
      </c>
      <c r="F33" s="76">
        <f>分析係数表!C36</f>
        <v>0.797599795727296</v>
      </c>
      <c r="G33" s="77">
        <f t="shared" si="1"/>
        <v>0.1488852952024286</v>
      </c>
      <c r="H33" s="77">
        <v>0.23526097235020377</v>
      </c>
      <c r="I33" s="77">
        <f t="shared" si="2"/>
        <v>0.23526097235020377</v>
      </c>
      <c r="J33" s="76">
        <f>分析係数表!G36</f>
        <v>2.1812378081220076E-2</v>
      </c>
      <c r="K33" s="78">
        <f t="shared" si="3"/>
        <v>5.1316012766581074E-3</v>
      </c>
      <c r="L33" s="79"/>
      <c r="M33" s="80"/>
      <c r="N33" s="81">
        <f>分析係数表!H36</f>
        <v>0.17613537668450396</v>
      </c>
      <c r="O33" s="82">
        <f t="shared" si="4"/>
        <v>2.6082231729450145</v>
      </c>
      <c r="P33" s="76">
        <f>分析係数表!C36</f>
        <v>0.797599795727296</v>
      </c>
      <c r="Q33" s="82">
        <f t="shared" si="5"/>
        <v>2.0803182699521434</v>
      </c>
      <c r="R33" s="83">
        <v>2.169188865952274</v>
      </c>
      <c r="S33" s="84">
        <f t="shared" si="6"/>
        <v>2.4044498383024777</v>
      </c>
      <c r="T33" s="85">
        <f>分析係数表!F36</f>
        <v>0.87948217769107995</v>
      </c>
      <c r="U33" s="86">
        <f t="shared" si="7"/>
        <v>2.1146707799392281</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投入係数表!U34</f>
        <v>1.8666666666666668E-2</v>
      </c>
      <c r="E34" s="77">
        <f t="shared" si="0"/>
        <v>1.8666666666666669</v>
      </c>
      <c r="F34" s="76">
        <f>分析係数表!C37</f>
        <v>0.41107468497080213</v>
      </c>
      <c r="G34" s="77">
        <f t="shared" si="1"/>
        <v>0.76733941194549737</v>
      </c>
      <c r="H34" s="77">
        <v>0.90540850149343122</v>
      </c>
      <c r="I34" s="77">
        <f t="shared" si="2"/>
        <v>0.90540850149343122</v>
      </c>
      <c r="J34" s="76">
        <f>分析係数表!G37</f>
        <v>0.35489014883061659</v>
      </c>
      <c r="K34" s="78">
        <f t="shared" si="3"/>
        <v>0.32132055784750935</v>
      </c>
      <c r="L34" s="79"/>
      <c r="M34" s="80"/>
      <c r="N34" s="81">
        <f>分析係数表!H37</f>
        <v>4.9102064830639058E-2</v>
      </c>
      <c r="O34" s="82">
        <f t="shared" si="4"/>
        <v>0.72710630732700776</v>
      </c>
      <c r="P34" s="76">
        <f>分析係数表!C37</f>
        <v>0.41107468497080213</v>
      </c>
      <c r="Q34" s="82">
        <f t="shared" si="5"/>
        <v>0.29889499622473298</v>
      </c>
      <c r="R34" s="83">
        <v>0.36781097891742787</v>
      </c>
      <c r="S34" s="84">
        <f t="shared" si="6"/>
        <v>1.2732194804108592</v>
      </c>
      <c r="T34" s="85">
        <f>分析係数表!F37</f>
        <v>0.67103708953460905</v>
      </c>
      <c r="U34" s="86">
        <f t="shared" si="7"/>
        <v>0.85437749447367017</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投入係数表!U35</f>
        <v>1.2266666666666667E-2</v>
      </c>
      <c r="E35" s="77">
        <f t="shared" si="0"/>
        <v>1.2266666666666668</v>
      </c>
      <c r="F35" s="76">
        <f>分析係数表!C38</f>
        <v>8.5657149205643823E-2</v>
      </c>
      <c r="G35" s="77">
        <f t="shared" si="1"/>
        <v>0.10507276969225643</v>
      </c>
      <c r="H35" s="77">
        <v>0.13535449202103655</v>
      </c>
      <c r="I35" s="77">
        <f t="shared" si="2"/>
        <v>0.13535449202103655</v>
      </c>
      <c r="J35" s="76">
        <f>分析係数表!G38</f>
        <v>0.23768844221105528</v>
      </c>
      <c r="K35" s="78">
        <f t="shared" si="3"/>
        <v>3.2172198354748889E-2</v>
      </c>
      <c r="L35" s="79"/>
      <c r="M35" s="80"/>
      <c r="N35" s="81">
        <f>分析係数表!H38</f>
        <v>4.3280194996217748E-2</v>
      </c>
      <c r="O35" s="82">
        <f t="shared" si="4"/>
        <v>0.64089571126255951</v>
      </c>
      <c r="P35" s="76">
        <f>分析係数表!C38</f>
        <v>8.5657149205643823E-2</v>
      </c>
      <c r="Q35" s="82">
        <f t="shared" si="5"/>
        <v>5.4897299564874283E-2</v>
      </c>
      <c r="R35" s="83">
        <v>7.2648240647035359E-2</v>
      </c>
      <c r="S35" s="84">
        <f t="shared" si="6"/>
        <v>0.2080027326680719</v>
      </c>
      <c r="T35" s="85">
        <f>分析係数表!F38</f>
        <v>0.42412060301507537</v>
      </c>
      <c r="U35" s="86">
        <f t="shared" si="7"/>
        <v>8.8218244407966176E-2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投入係数表!U36</f>
        <v>0</v>
      </c>
      <c r="E36" s="77">
        <f t="shared" si="0"/>
        <v>0</v>
      </c>
      <c r="F36" s="76">
        <f>分析係数表!C39</f>
        <v>1</v>
      </c>
      <c r="G36" s="77">
        <f t="shared" si="1"/>
        <v>0</v>
      </c>
      <c r="H36" s="77">
        <v>7.1030800059120438E-3</v>
      </c>
      <c r="I36" s="77">
        <f t="shared" si="2"/>
        <v>7.1030800059120438E-3</v>
      </c>
      <c r="J36" s="76">
        <f>分析係数表!G39</f>
        <v>0.35357454228421969</v>
      </c>
      <c r="K36" s="78">
        <f t="shared" si="3"/>
        <v>2.5114682618985434E-3</v>
      </c>
      <c r="L36" s="79"/>
      <c r="M36" s="80"/>
      <c r="N36" s="81">
        <f>分析係数表!H39</f>
        <v>3.8775109965539459E-3</v>
      </c>
      <c r="O36" s="82">
        <f t="shared" si="4"/>
        <v>5.7418414318188907E-2</v>
      </c>
      <c r="P36" s="76">
        <f>分析係数表!C39</f>
        <v>1</v>
      </c>
      <c r="Q36" s="82">
        <f t="shared" si="5"/>
        <v>5.7418414318188907E-2</v>
      </c>
      <c r="R36" s="83">
        <v>6.4180971964898414E-2</v>
      </c>
      <c r="S36" s="84">
        <f t="shared" si="6"/>
        <v>7.1284051970810461E-2</v>
      </c>
      <c r="T36" s="85">
        <f>分析係数表!F39</f>
        <v>0.70431560592850917</v>
      </c>
      <c r="U36" s="86">
        <f t="shared" si="7"/>
        <v>5.0206470256860709E-2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投入係数表!U37</f>
        <v>8.0000000000000004E-4</v>
      </c>
      <c r="E37" s="77">
        <f t="shared" si="0"/>
        <v>0.08</v>
      </c>
      <c r="F37" s="76">
        <f>分析係数表!C40</f>
        <v>0.65826444414328944</v>
      </c>
      <c r="G37" s="77">
        <f t="shared" si="1"/>
        <v>5.2661155531463159E-2</v>
      </c>
      <c r="H37" s="77">
        <v>5.8912261860952511E-2</v>
      </c>
      <c r="I37" s="77">
        <f t="shared" si="2"/>
        <v>5.8912261860952511E-2</v>
      </c>
      <c r="J37" s="76">
        <f>分析係数表!G40</f>
        <v>0.50866941886313111</v>
      </c>
      <c r="K37" s="78">
        <f t="shared" si="3"/>
        <v>2.9966866004723317E-2</v>
      </c>
      <c r="L37" s="79"/>
      <c r="M37" s="80"/>
      <c r="N37" s="81">
        <f>分析係数表!H40</f>
        <v>2.9977866808617935E-2</v>
      </c>
      <c r="O37" s="82">
        <f t="shared" si="4"/>
        <v>0.44391404133281887</v>
      </c>
      <c r="P37" s="76">
        <f>分析係数表!C40</f>
        <v>0.65826444414328944</v>
      </c>
      <c r="Q37" s="82">
        <f t="shared" si="5"/>
        <v>0.29221282966534923</v>
      </c>
      <c r="R37" s="83">
        <v>0.29378890940190033</v>
      </c>
      <c r="S37" s="84">
        <f t="shared" si="6"/>
        <v>0.35270117126285283</v>
      </c>
      <c r="T37" s="85">
        <f>分析係数表!F40</f>
        <v>0.70612892981899011</v>
      </c>
      <c r="U37" s="86">
        <f t="shared" si="7"/>
        <v>0.24905250060974263</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投入係数表!U38</f>
        <v>0</v>
      </c>
      <c r="E38" s="77">
        <f t="shared" si="0"/>
        <v>0</v>
      </c>
      <c r="F38" s="76">
        <f>分析係数表!C41</f>
        <v>0.70759650636187188</v>
      </c>
      <c r="G38" s="77">
        <f t="shared" si="1"/>
        <v>0</v>
      </c>
      <c r="H38" s="77">
        <v>3.7879676439679872E-4</v>
      </c>
      <c r="I38" s="77">
        <f t="shared" si="2"/>
        <v>3.7879676439679872E-4</v>
      </c>
      <c r="J38" s="76">
        <f>分析係数表!G41</f>
        <v>0.45936542752335213</v>
      </c>
      <c r="K38" s="78">
        <f t="shared" si="3"/>
        <v>1.7400613762159794E-4</v>
      </c>
      <c r="L38" s="79"/>
      <c r="M38" s="80"/>
      <c r="N38" s="81">
        <f>分析係数表!H41</f>
        <v>5.1332193987616619E-2</v>
      </c>
      <c r="O38" s="82">
        <f t="shared" si="4"/>
        <v>0.7601301930186829</v>
      </c>
      <c r="P38" s="76">
        <f>分析係数表!C41</f>
        <v>0.70759650636187188</v>
      </c>
      <c r="Q38" s="82">
        <f t="shared" si="5"/>
        <v>0.53786546896019538</v>
      </c>
      <c r="R38" s="83">
        <v>0.54598781829924226</v>
      </c>
      <c r="S38" s="84">
        <f t="shared" si="6"/>
        <v>0.54636661506363904</v>
      </c>
      <c r="T38" s="85">
        <f>分析係数表!F41</f>
        <v>0.56264417804333855</v>
      </c>
      <c r="U38" s="86">
        <f t="shared" si="7"/>
        <v>0.30740999504280236</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投入係数表!U39</f>
        <v>5.3333333333333336E-4</v>
      </c>
      <c r="E39" s="77">
        <f>$C$23*D39</f>
        <v>5.3333333333333337E-2</v>
      </c>
      <c r="F39" s="76">
        <f>分析係数表!C42</f>
        <v>0.74805928016937195</v>
      </c>
      <c r="G39" s="77">
        <f>E39*F39</f>
        <v>3.9896494942366509E-2</v>
      </c>
      <c r="H39" s="77">
        <v>4.995343688461279E-2</v>
      </c>
      <c r="I39" s="77">
        <f>C39+H39</f>
        <v>4.995343688461279E-2</v>
      </c>
      <c r="J39" s="76">
        <f>分析係数表!G42</f>
        <v>0.48689138576779029</v>
      </c>
      <c r="K39" s="78">
        <f>I39*J39</f>
        <v>2.4321898108612971E-2</v>
      </c>
      <c r="L39" s="79"/>
      <c r="M39" s="80"/>
      <c r="N39" s="81">
        <f>分析係数表!H42</f>
        <v>1.3363964923094164E-2</v>
      </c>
      <c r="O39" s="82">
        <f t="shared" si="4"/>
        <v>0.19789439038855572</v>
      </c>
      <c r="P39" s="76">
        <f>分析係数表!C42</f>
        <v>0.74805928016937195</v>
      </c>
      <c r="Q39" s="82">
        <f>O39*P39</f>
        <v>0.14803673522361968</v>
      </c>
      <c r="R39" s="83">
        <v>0.15515627734828477</v>
      </c>
      <c r="S39" s="84">
        <f>I39+R39</f>
        <v>0.20510971423289756</v>
      </c>
      <c r="T39" s="85">
        <f>分析係数表!F42</f>
        <v>0.55945692883895126</v>
      </c>
      <c r="U39" s="86">
        <f>S39*T39</f>
        <v>0.1147500507997718</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投入係数表!U40</f>
        <v>3.6533333333333334E-2</v>
      </c>
      <c r="E40" s="77">
        <f>$C$23*D40</f>
        <v>3.6533333333333333</v>
      </c>
      <c r="F40" s="76">
        <f>分析係数表!C43</f>
        <v>0.45392782766037354</v>
      </c>
      <c r="G40" s="77">
        <f>E40*F40</f>
        <v>1.6583496637192314</v>
      </c>
      <c r="H40" s="77">
        <v>2.1000407191060684</v>
      </c>
      <c r="I40" s="77">
        <f>C40+H40</f>
        <v>2.1000407191060684</v>
      </c>
      <c r="J40" s="76">
        <f>分析係数表!G43</f>
        <v>0.33057238224749658</v>
      </c>
      <c r="K40" s="78">
        <f>I40*J40</f>
        <v>0.69421546333163886</v>
      </c>
      <c r="L40" s="79"/>
      <c r="M40" s="80"/>
      <c r="N40" s="81">
        <f>分析係数表!H43</f>
        <v>3.6399293979211607E-2</v>
      </c>
      <c r="O40" s="82">
        <f t="shared" si="4"/>
        <v>0.53900291822392354</v>
      </c>
      <c r="P40" s="76">
        <f>分析係数表!C43</f>
        <v>0.45392782766037354</v>
      </c>
      <c r="Q40" s="82">
        <f>O40*P40</f>
        <v>0.24466842377198758</v>
      </c>
      <c r="R40" s="83">
        <v>0.4513146022982063</v>
      </c>
      <c r="S40" s="84">
        <f>I40+R40</f>
        <v>2.5513553214042748</v>
      </c>
      <c r="T40" s="85">
        <f>分析係数表!F43</f>
        <v>0.59568549882556554</v>
      </c>
      <c r="U40" s="86">
        <f>S40*T40</f>
        <v>1.5198053673119665</v>
      </c>
      <c r="V40" s="87">
        <f>分析係数表!D43</f>
        <v>0.1984794164915317</v>
      </c>
      <c r="W40" s="167">
        <f>ROUND(S40*V40,0)</f>
        <v>1</v>
      </c>
      <c r="X40" s="76">
        <f>分析係数表!E43</f>
        <v>0.16343182099146988</v>
      </c>
      <c r="Y40" s="166">
        <f>ROUND(S40*X40,0)</f>
        <v>0</v>
      </c>
    </row>
    <row r="41" spans="1:25" x14ac:dyDescent="0.2">
      <c r="A41" s="6" t="s">
        <v>341</v>
      </c>
      <c r="B41" s="5" t="s">
        <v>42</v>
      </c>
      <c r="C41" s="90"/>
      <c r="D41" s="76">
        <f>投入係数表!U41</f>
        <v>0</v>
      </c>
      <c r="E41" s="77">
        <f>$C$23*D41</f>
        <v>0</v>
      </c>
      <c r="F41" s="76">
        <f>分析係数表!C44</f>
        <v>0.56717687074829937</v>
      </c>
      <c r="G41" s="77">
        <f>E41*F41</f>
        <v>0</v>
      </c>
      <c r="H41" s="77">
        <v>5.2408108065728149E-3</v>
      </c>
      <c r="I41" s="77">
        <f>C41+H41</f>
        <v>5.2408108065728149E-3</v>
      </c>
      <c r="J41" s="76">
        <f>分析係数表!G44</f>
        <v>0.26470888557600014</v>
      </c>
      <c r="K41" s="78">
        <f>I41*J41</f>
        <v>1.3872891881225482E-3</v>
      </c>
      <c r="L41" s="79"/>
      <c r="M41" s="80"/>
      <c r="N41" s="81">
        <f>分析係数表!H44</f>
        <v>0.11401115064578489</v>
      </c>
      <c r="O41" s="82">
        <f t="shared" si="4"/>
        <v>1.6882839250465169</v>
      </c>
      <c r="P41" s="76">
        <f>分析係数表!C44</f>
        <v>0.56717687074829937</v>
      </c>
      <c r="Q41" s="82">
        <f>O41*P41</f>
        <v>0.95755559354253983</v>
      </c>
      <c r="R41" s="83">
        <v>0.97586345972839939</v>
      </c>
      <c r="S41" s="84">
        <f>I41+R41</f>
        <v>0.98110427053497218</v>
      </c>
      <c r="T41" s="85">
        <f>分析係数表!F44</f>
        <v>0.48034390507893071</v>
      </c>
      <c r="U41" s="86">
        <f>S41*T41</f>
        <v>0.47126745659838426</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投入係数表!U42</f>
        <v>5.3333333333333336E-4</v>
      </c>
      <c r="E42" s="77">
        <f>$C$23*D42</f>
        <v>5.3333333333333337E-2</v>
      </c>
      <c r="F42" s="76">
        <f>分析係数表!C45</f>
        <v>1</v>
      </c>
      <c r="G42" s="77">
        <f>E42*F42</f>
        <v>5.3333333333333337E-2</v>
      </c>
      <c r="H42" s="77">
        <v>6.8995737000414073E-2</v>
      </c>
      <c r="I42" s="77">
        <f>C42+H42</f>
        <v>6.8995737000414073E-2</v>
      </c>
      <c r="J42" s="76">
        <f>分析係数表!G45</f>
        <v>0</v>
      </c>
      <c r="K42" s="78">
        <f>I42*J42</f>
        <v>0</v>
      </c>
      <c r="L42" s="79"/>
      <c r="M42" s="80"/>
      <c r="N42" s="81">
        <f>分析係数表!H45</f>
        <v>0</v>
      </c>
      <c r="O42" s="82">
        <f t="shared" si="4"/>
        <v>0</v>
      </c>
      <c r="P42" s="76">
        <f>分析係数表!C45</f>
        <v>1</v>
      </c>
      <c r="Q42" s="82">
        <f>O42*P42</f>
        <v>0</v>
      </c>
      <c r="R42" s="83">
        <v>1.1493614818116284E-2</v>
      </c>
      <c r="S42" s="84">
        <f>I42+R42</f>
        <v>8.0489351818530355E-2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3.2000000000000002E-3</v>
      </c>
      <c r="E43" s="77">
        <f>$C$23*D43</f>
        <v>0.32</v>
      </c>
      <c r="F43" s="76">
        <f>分析係数表!C46</f>
        <v>9.5571095571095555E-2</v>
      </c>
      <c r="G43" s="77">
        <f>E43*F43</f>
        <v>3.0582750582750579E-2</v>
      </c>
      <c r="H43" s="77">
        <v>3.7719804169326021E-2</v>
      </c>
      <c r="I43" s="77">
        <f>C43+H43</f>
        <v>3.7719804169326021E-2</v>
      </c>
      <c r="J43" s="76">
        <f>分析係数表!G46</f>
        <v>9.74025974025974E-3</v>
      </c>
      <c r="K43" s="78">
        <f>I43*J43</f>
        <v>3.6740068996096774E-4</v>
      </c>
      <c r="L43" s="79"/>
      <c r="M43" s="80"/>
      <c r="N43" s="81">
        <f>分析係数表!H46</f>
        <v>2.2385341663631524E-2</v>
      </c>
      <c r="O43" s="82">
        <f t="shared" si="4"/>
        <v>0.33148347572422643</v>
      </c>
      <c r="P43" s="76">
        <f>分析係数表!C46</f>
        <v>9.5571095571095555E-2</v>
      </c>
      <c r="Q43" s="82">
        <f>O43*P43</f>
        <v>3.1680238938678974E-2</v>
      </c>
      <c r="R43" s="83">
        <v>3.5911513020457447E-2</v>
      </c>
      <c r="S43" s="84">
        <f>I43+R43</f>
        <v>7.3631317189783468E-2</v>
      </c>
      <c r="T43" s="85">
        <f>分析係数表!F46</f>
        <v>0.31493506493506496</v>
      </c>
      <c r="U43" s="86">
        <f>S43*T43</f>
        <v>2.318908366041882E-2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投入係数表!U44</f>
        <v>0.6498666666666667</v>
      </c>
      <c r="E44" s="91">
        <f>SUM(E5:E43)</f>
        <v>64.98666666666665</v>
      </c>
      <c r="F44" s="92">
        <f>分析係数表!C47</f>
        <v>0.47742146938417629</v>
      </c>
      <c r="G44" s="91">
        <f>SUM(G5:G43)</f>
        <v>13.257892973398752</v>
      </c>
      <c r="H44" s="91">
        <f>SUM(H5:H43)</f>
        <v>15.221483320556066</v>
      </c>
      <c r="I44" s="91">
        <f>SUM(I5:I43)</f>
        <v>115.22148332055606</v>
      </c>
      <c r="J44" s="92">
        <f>分析係数表!G47</f>
        <v>0.27235298925258467</v>
      </c>
      <c r="K44" s="93">
        <f>SUM(K5:K43)</f>
        <v>23.604771038901202</v>
      </c>
      <c r="L44" s="94">
        <f>最終需要_まとめ!$L$33</f>
        <v>0.62733333333333341</v>
      </c>
      <c r="M44" s="91">
        <f>K44*L44</f>
        <v>14.808059698404023</v>
      </c>
      <c r="N44" s="95">
        <f>分析係数表!H47</f>
        <v>1</v>
      </c>
      <c r="O44" s="96">
        <f>SUM(O5:O43)</f>
        <v>14.808059698404023</v>
      </c>
      <c r="P44" s="92">
        <f>分析係数表!C47</f>
        <v>0.47742146938417629</v>
      </c>
      <c r="Q44" s="96">
        <f>SUM(Q5:Q43)</f>
        <v>6.9820184657190909</v>
      </c>
      <c r="R44" s="91">
        <f>SUM(R5:R43)</f>
        <v>8.0135604152887705</v>
      </c>
      <c r="S44" s="97">
        <f>SUM(S5:S43)</f>
        <v>123.23504373584484</v>
      </c>
      <c r="T44" s="98">
        <f>分析係数表!F47</f>
        <v>0.52570900249274655</v>
      </c>
      <c r="U44" s="99">
        <f>SUM(U5:U43)</f>
        <v>45.931860113702385</v>
      </c>
      <c r="V44" s="100">
        <f>分析係数表!D47</f>
        <v>0.1239937068366638</v>
      </c>
      <c r="W44" s="164">
        <f>SUM(W5:W43)</f>
        <v>9</v>
      </c>
      <c r="X44" s="92">
        <f>分析係数表!E47</f>
        <v>9.5199419721302761E-2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0.95102319236016375</v>
      </c>
      <c r="G5" s="77">
        <f t="shared" ref="G5:G38" si="1">E5*F5</f>
        <v>0</v>
      </c>
      <c r="H5" s="77">
        <f t="array" ref="H5:H43">MMULT(逆行列係数!C5:AO43,'20'!G5:G43)</f>
        <v>3.9278346668882311E-3</v>
      </c>
      <c r="I5" s="77">
        <f t="shared" ref="I5:I38" si="2">C5+H5</f>
        <v>3.9278346668882311E-3</v>
      </c>
      <c r="J5" s="76">
        <f>分析係数表!G8</f>
        <v>0.119707121641224</v>
      </c>
      <c r="K5" s="78">
        <f t="shared" ref="K5:K43" si="3">I5*J5</f>
        <v>4.7018978225580606E-4</v>
      </c>
      <c r="L5" s="79" t="s">
        <v>184</v>
      </c>
      <c r="M5" s="80" t="s">
        <v>184</v>
      </c>
      <c r="N5" s="81">
        <f>分析係数表!H8</f>
        <v>1.1795029837783319E-2</v>
      </c>
      <c r="O5" s="82">
        <f t="shared" ref="O5:O43" si="4">$M$44*N5</f>
        <v>0.15873514400032485</v>
      </c>
      <c r="P5" s="76">
        <f>分析係数表!C8</f>
        <v>0.95102319236016375</v>
      </c>
      <c r="Q5" s="82">
        <f t="shared" ref="Q5:Q38" si="5">O5*P5</f>
        <v>0.15096080338693924</v>
      </c>
      <c r="R5" s="83">
        <f t="array" ref="R5:R43">MMULT(逆行列係数!C5:AO43,'20'!Q5:Q43)</f>
        <v>0.21113270394355393</v>
      </c>
      <c r="S5" s="84">
        <f t="shared" ref="S5:S38" si="6">I5+R5</f>
        <v>0.21506053861044216</v>
      </c>
      <c r="T5" s="85">
        <f>分析係数表!F8</f>
        <v>0.45161290322580644</v>
      </c>
      <c r="U5" s="86">
        <f t="shared" ref="U5:U38" si="7">S5*T5</f>
        <v>9.7124114211167428E-2</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投入係数表!V6</f>
        <v>0</v>
      </c>
      <c r="E6" s="77">
        <f t="shared" si="0"/>
        <v>0</v>
      </c>
      <c r="F6" s="76">
        <f>分析係数表!C9</f>
        <v>1</v>
      </c>
      <c r="G6" s="77">
        <f t="shared" si="1"/>
        <v>0</v>
      </c>
      <c r="H6" s="77">
        <v>8.0054790959343276E-3</v>
      </c>
      <c r="I6" s="77">
        <f t="shared" si="2"/>
        <v>8.0054790959343276E-3</v>
      </c>
      <c r="J6" s="76">
        <f>分析係数表!G9</f>
        <v>0.24911032028469751</v>
      </c>
      <c r="K6" s="78">
        <f t="shared" si="3"/>
        <v>1.9942474616206512E-3</v>
      </c>
      <c r="L6" s="79"/>
      <c r="M6" s="80"/>
      <c r="N6" s="81">
        <f>分析係数表!H9</f>
        <v>6.1636735494354639E-4</v>
      </c>
      <c r="O6" s="82">
        <f t="shared" si="4"/>
        <v>8.2949481425347894E-3</v>
      </c>
      <c r="P6" s="76">
        <f>分析係数表!C9</f>
        <v>1</v>
      </c>
      <c r="Q6" s="82">
        <f t="shared" si="5"/>
        <v>8.2949481425347894E-3</v>
      </c>
      <c r="R6" s="83">
        <v>1.1675108859205655E-2</v>
      </c>
      <c r="S6" s="84">
        <f t="shared" si="6"/>
        <v>1.968058795513998E-2</v>
      </c>
      <c r="T6" s="85">
        <f>分析係数表!F9</f>
        <v>0.6773428232502966</v>
      </c>
      <c r="U6" s="86">
        <f t="shared" si="7"/>
        <v>1.3330505008760296E-2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投入係数表!V7</f>
        <v>0</v>
      </c>
      <c r="E7" s="77">
        <f t="shared" si="0"/>
        <v>0</v>
      </c>
      <c r="F7" s="76">
        <f>分析係数表!C10</f>
        <v>1</v>
      </c>
      <c r="G7" s="77">
        <f t="shared" si="1"/>
        <v>0</v>
      </c>
      <c r="H7" s="77">
        <v>1.9789490980895696E-4</v>
      </c>
      <c r="I7" s="77">
        <f t="shared" si="2"/>
        <v>1.9789490980895696E-4</v>
      </c>
      <c r="J7" s="76">
        <f>分析係数表!G10</f>
        <v>0.17950310559006211</v>
      </c>
      <c r="K7" s="78">
        <f t="shared" si="3"/>
        <v>3.5522750891173021E-5</v>
      </c>
      <c r="L7" s="79"/>
      <c r="M7" s="80"/>
      <c r="N7" s="81">
        <f>分析係数表!H10</f>
        <v>1.1935113327543217E-3</v>
      </c>
      <c r="O7" s="82">
        <f t="shared" si="4"/>
        <v>1.6062035948726457E-2</v>
      </c>
      <c r="P7" s="76">
        <f>分析係数表!C10</f>
        <v>1</v>
      </c>
      <c r="Q7" s="82">
        <f t="shared" si="5"/>
        <v>1.6062035948726457E-2</v>
      </c>
      <c r="R7" s="83">
        <v>2.407601905620934E-2</v>
      </c>
      <c r="S7" s="84">
        <f t="shared" si="6"/>
        <v>2.4273913966018298E-2</v>
      </c>
      <c r="T7" s="85">
        <f>分析係数表!F10</f>
        <v>0.51863354037267084</v>
      </c>
      <c r="U7" s="86">
        <f t="shared" si="7"/>
        <v>1.2589265938897689E-2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投入係数表!V8</f>
        <v>0</v>
      </c>
      <c r="E8" s="77">
        <f t="shared" si="0"/>
        <v>0</v>
      </c>
      <c r="F8" s="76">
        <f>分析係数表!C11</f>
        <v>5.7355893318034035E-4</v>
      </c>
      <c r="G8" s="77">
        <f t="shared" si="1"/>
        <v>0</v>
      </c>
      <c r="H8" s="77">
        <v>1.0861442334033149E-4</v>
      </c>
      <c r="I8" s="77">
        <f t="shared" si="2"/>
        <v>1.0861442334033149E-4</v>
      </c>
      <c r="J8" s="76">
        <f>分析係数表!G11</f>
        <v>0.5</v>
      </c>
      <c r="K8" s="78">
        <f t="shared" si="3"/>
        <v>5.4307211670165743E-5</v>
      </c>
      <c r="L8" s="79"/>
      <c r="M8" s="80"/>
      <c r="N8" s="81">
        <f>分析係数表!H11</f>
        <v>-2.2413358361583505E-5</v>
      </c>
      <c r="O8" s="82">
        <f t="shared" si="4"/>
        <v>-3.0163447791035599E-4</v>
      </c>
      <c r="P8" s="76">
        <f>分析係数表!C11</f>
        <v>5.7355893318034035E-4</v>
      </c>
      <c r="Q8" s="82">
        <f t="shared" si="5"/>
        <v>-1.7300514936067271E-7</v>
      </c>
      <c r="R8" s="83">
        <v>3.0146562247035468E-5</v>
      </c>
      <c r="S8" s="84">
        <f t="shared" si="6"/>
        <v>1.3876098558736696E-4</v>
      </c>
      <c r="T8" s="85">
        <f>分析係数表!F11</f>
        <v>0.7</v>
      </c>
      <c r="U8" s="86">
        <f t="shared" si="7"/>
        <v>9.7132689911156868E-5</v>
      </c>
      <c r="V8" s="87">
        <f>分析係数表!D11</f>
        <v>1.2</v>
      </c>
      <c r="W8" s="88">
        <f t="shared" si="8"/>
        <v>0</v>
      </c>
      <c r="X8" s="76">
        <f>分析係数表!E11</f>
        <v>0</v>
      </c>
      <c r="Y8" s="89">
        <f t="shared" si="9"/>
        <v>0</v>
      </c>
    </row>
    <row r="9" spans="1:25" x14ac:dyDescent="0.2">
      <c r="A9" s="6" t="s">
        <v>223</v>
      </c>
      <c r="B9" s="5" t="s">
        <v>191</v>
      </c>
      <c r="C9" s="90"/>
      <c r="D9" s="76">
        <f>投入係数表!V9</f>
        <v>0</v>
      </c>
      <c r="E9" s="77">
        <f t="shared" si="0"/>
        <v>0</v>
      </c>
      <c r="F9" s="76">
        <f>分析係数表!C12</f>
        <v>4.8423187189707062E-2</v>
      </c>
      <c r="G9" s="77">
        <f t="shared" si="1"/>
        <v>0</v>
      </c>
      <c r="H9" s="77">
        <v>4.5692645137374754E-4</v>
      </c>
      <c r="I9" s="77">
        <f t="shared" si="2"/>
        <v>4.5692645137374754E-4</v>
      </c>
      <c r="J9" s="76">
        <f>分析係数表!G12</f>
        <v>0.1441768393269548</v>
      </c>
      <c r="K9" s="78">
        <f t="shared" si="3"/>
        <v>6.5878211563948416E-5</v>
      </c>
      <c r="L9" s="79"/>
      <c r="M9" s="80"/>
      <c r="N9" s="81">
        <f>分析係数表!H12</f>
        <v>9.2936990446306003E-2</v>
      </c>
      <c r="O9" s="82">
        <f t="shared" si="4"/>
        <v>1.2507273626552911</v>
      </c>
      <c r="P9" s="76">
        <f>分析係数表!C12</f>
        <v>4.8423187189707062E-2</v>
      </c>
      <c r="Q9" s="82">
        <f t="shared" si="5"/>
        <v>6.0564205205145785E-2</v>
      </c>
      <c r="R9" s="83">
        <v>6.9013130889871016E-2</v>
      </c>
      <c r="S9" s="84">
        <f t="shared" si="6"/>
        <v>6.947005734124477E-2</v>
      </c>
      <c r="T9" s="85">
        <f>分析係数表!F12</f>
        <v>0.28846365335972729</v>
      </c>
      <c r="U9" s="86">
        <f t="shared" si="7"/>
        <v>2.003958653976521E-2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投入係数表!V10</f>
        <v>2.1710811984368217E-3</v>
      </c>
      <c r="E10" s="77">
        <f t="shared" si="0"/>
        <v>0.21710811984368217</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0.19221657104837436</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投入係数表!V11</f>
        <v>6.0790273556231003E-3</v>
      </c>
      <c r="E11" s="77">
        <f t="shared" si="0"/>
        <v>0.60790273556231</v>
      </c>
      <c r="F11" s="76">
        <f>分析係数表!C14</f>
        <v>0.13711248892825512</v>
      </c>
      <c r="G11" s="77">
        <f t="shared" si="1"/>
        <v>8.3351057099243231E-2</v>
      </c>
      <c r="H11" s="77">
        <v>0.10807794801580874</v>
      </c>
      <c r="I11" s="77">
        <f t="shared" si="2"/>
        <v>0.10807794801580874</v>
      </c>
      <c r="J11" s="76">
        <f>分析係数表!G14</f>
        <v>0.16281628162816281</v>
      </c>
      <c r="K11" s="78">
        <f t="shared" si="3"/>
        <v>1.7596849621935855E-2</v>
      </c>
      <c r="L11" s="79"/>
      <c r="M11" s="80"/>
      <c r="N11" s="81">
        <f>分析係数表!H14</f>
        <v>1.1654946348023422E-3</v>
      </c>
      <c r="O11" s="82">
        <f t="shared" si="4"/>
        <v>1.5684992851338512E-2</v>
      </c>
      <c r="P11" s="76">
        <f>分析係数表!C14</f>
        <v>0.13711248892825512</v>
      </c>
      <c r="Q11" s="82">
        <f t="shared" si="5"/>
        <v>2.1506084086689125E-3</v>
      </c>
      <c r="R11" s="83">
        <v>8.8122393510140975E-3</v>
      </c>
      <c r="S11" s="84">
        <f t="shared" si="6"/>
        <v>0.11689018736682283</v>
      </c>
      <c r="T11" s="85">
        <f>分析係数表!F14</f>
        <v>0.337000366703337</v>
      </c>
      <c r="U11" s="86">
        <f t="shared" si="7"/>
        <v>3.9392036006641061E-2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投入係数表!V12</f>
        <v>1.0421189752496743E-2</v>
      </c>
      <c r="E12" s="77">
        <f t="shared" si="0"/>
        <v>1.0421189752496742</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0.115224370561756</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投入係数表!V13</f>
        <v>8.6843247937472864E-4</v>
      </c>
      <c r="E13" s="77">
        <f t="shared" si="0"/>
        <v>8.6843247937472862E-2</v>
      </c>
      <c r="F13" s="76">
        <f>分析係数表!C16</f>
        <v>1.385979049153907E-2</v>
      </c>
      <c r="G13" s="77">
        <f t="shared" si="1"/>
        <v>1.2036292220181564E-3</v>
      </c>
      <c r="H13" s="77">
        <v>2.1608042561593131E-3</v>
      </c>
      <c r="I13" s="77">
        <f t="shared" si="2"/>
        <v>2.1608042561593131E-3</v>
      </c>
      <c r="J13" s="76">
        <f>分析係数表!G16</f>
        <v>3.1914893617021274E-2</v>
      </c>
      <c r="K13" s="78">
        <f t="shared" si="3"/>
        <v>6.8961837962531265E-5</v>
      </c>
      <c r="L13" s="79"/>
      <c r="M13" s="80"/>
      <c r="N13" s="81">
        <f>分析係数表!H16</f>
        <v>1.6877258846272378E-2</v>
      </c>
      <c r="O13" s="82">
        <f t="shared" si="4"/>
        <v>0.22713076186649805</v>
      </c>
      <c r="P13" s="76">
        <f>分析係数表!C16</f>
        <v>1.385979049153907E-2</v>
      </c>
      <c r="Q13" s="82">
        <f t="shared" si="5"/>
        <v>3.1479847736533145E-3</v>
      </c>
      <c r="R13" s="83">
        <v>3.567976085975972E-3</v>
      </c>
      <c r="S13" s="84">
        <f t="shared" si="6"/>
        <v>5.7287803421352847E-3</v>
      </c>
      <c r="T13" s="85">
        <f>分析係数表!F16</f>
        <v>0.28191489361702127</v>
      </c>
      <c r="U13" s="86">
        <f t="shared" si="7"/>
        <v>1.6150285007083514E-3</v>
      </c>
      <c r="V13" s="87">
        <f>分析係数表!D16</f>
        <v>0</v>
      </c>
      <c r="W13" s="88">
        <f t="shared" si="8"/>
        <v>0</v>
      </c>
      <c r="X13" s="76">
        <f>分析係数表!E16</f>
        <v>0</v>
      </c>
      <c r="Y13" s="89">
        <f t="shared" si="9"/>
        <v>0</v>
      </c>
    </row>
    <row r="14" spans="1:25" x14ac:dyDescent="0.2">
      <c r="A14" s="6" t="s">
        <v>2</v>
      </c>
      <c r="B14" s="5" t="s">
        <v>365</v>
      </c>
      <c r="C14" s="90"/>
      <c r="D14" s="76">
        <f>投入係数表!V14</f>
        <v>4.211897524967434E-2</v>
      </c>
      <c r="E14" s="77">
        <f t="shared" si="0"/>
        <v>4.2118975249674335</v>
      </c>
      <c r="F14" s="76">
        <f>分析係数表!C17</f>
        <v>0.32300986464785497</v>
      </c>
      <c r="G14" s="77">
        <f t="shared" si="1"/>
        <v>1.3604844494503661</v>
      </c>
      <c r="H14" s="77">
        <v>1.5772749226896348</v>
      </c>
      <c r="I14" s="77">
        <f t="shared" si="2"/>
        <v>1.5772749226896348</v>
      </c>
      <c r="J14" s="76">
        <f>分析係数表!G17</f>
        <v>0.21187484602118747</v>
      </c>
      <c r="K14" s="78">
        <f t="shared" si="3"/>
        <v>0.33418488137794672</v>
      </c>
      <c r="L14" s="79"/>
      <c r="M14" s="80"/>
      <c r="N14" s="81">
        <f>分析係数表!H17</f>
        <v>2.8857198890538762E-3</v>
      </c>
      <c r="O14" s="82">
        <f t="shared" si="4"/>
        <v>3.8835439030958332E-2</v>
      </c>
      <c r="P14" s="76">
        <f>分析係数表!C17</f>
        <v>0.32300986464785497</v>
      </c>
      <c r="Q14" s="82">
        <f t="shared" si="5"/>
        <v>1.2544229904929875E-2</v>
      </c>
      <c r="R14" s="83">
        <v>2.6526905238603096E-2</v>
      </c>
      <c r="S14" s="84">
        <f t="shared" si="6"/>
        <v>1.6038018279282378</v>
      </c>
      <c r="T14" s="85">
        <f>分析係数表!F17</f>
        <v>0.32156935205715692</v>
      </c>
      <c r="U14" s="86">
        <f t="shared" si="7"/>
        <v>0.5157335146349673</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投入係数表!V15</f>
        <v>2.6052974381241857E-3</v>
      </c>
      <c r="E15" s="77">
        <f t="shared" si="0"/>
        <v>0.26052974381241856</v>
      </c>
      <c r="F15" s="76">
        <f>分析係数表!C18</f>
        <v>9.2469018112488088E-2</v>
      </c>
      <c r="G15" s="77">
        <f t="shared" si="1"/>
        <v>2.4090929599432414E-2</v>
      </c>
      <c r="H15" s="77">
        <v>5.0367536089459493E-2</v>
      </c>
      <c r="I15" s="77">
        <f t="shared" si="2"/>
        <v>5.0367536089459493E-2</v>
      </c>
      <c r="J15" s="76">
        <f>分析係数表!G18</f>
        <v>0.21541950113378686</v>
      </c>
      <c r="K15" s="78">
        <f t="shared" si="3"/>
        <v>1.085014949772937E-2</v>
      </c>
      <c r="L15" s="79"/>
      <c r="M15" s="80"/>
      <c r="N15" s="81">
        <f>分析係数表!H18</f>
        <v>4.5387050682206597E-4</v>
      </c>
      <c r="O15" s="82">
        <f t="shared" si="4"/>
        <v>6.1080981776847091E-3</v>
      </c>
      <c r="P15" s="76">
        <f>分析係数表!C18</f>
        <v>9.2469018112488088E-2</v>
      </c>
      <c r="Q15" s="82">
        <f t="shared" si="5"/>
        <v>5.6480984102518287E-4</v>
      </c>
      <c r="R15" s="83">
        <v>1.2804928895337518E-3</v>
      </c>
      <c r="S15" s="84">
        <f t="shared" si="6"/>
        <v>5.1648028978993246E-2</v>
      </c>
      <c r="T15" s="85">
        <f>分析係数表!F18</f>
        <v>0.45918367346938777</v>
      </c>
      <c r="U15" s="86">
        <f t="shared" si="7"/>
        <v>2.371593167402751E-2</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投入係数表!V16</f>
        <v>9.11854103343465E-3</v>
      </c>
      <c r="E16" s="77">
        <f t="shared" si="0"/>
        <v>0.91185410334346495</v>
      </c>
      <c r="F16" s="76">
        <f>分析係数表!C19</f>
        <v>3.1628366691376364E-2</v>
      </c>
      <c r="G16" s="77">
        <f t="shared" si="1"/>
        <v>2.8840455949583309E-2</v>
      </c>
      <c r="H16" s="77">
        <v>3.541559618305954E-2</v>
      </c>
      <c r="I16" s="77">
        <f t="shared" si="2"/>
        <v>3.541559618305954E-2</v>
      </c>
      <c r="J16" s="76">
        <f>分析係数表!G19</f>
        <v>5.8098591549295774E-2</v>
      </c>
      <c r="K16" s="78">
        <f t="shared" si="3"/>
        <v>2.0575962571143746E-3</v>
      </c>
      <c r="L16" s="79"/>
      <c r="M16" s="80"/>
      <c r="N16" s="81">
        <f>分析係数表!H19</f>
        <v>-1.1767013139831339E-4</v>
      </c>
      <c r="O16" s="82">
        <f t="shared" si="4"/>
        <v>-1.5835810090293688E-3</v>
      </c>
      <c r="P16" s="76">
        <f>分析係数表!C19</f>
        <v>3.1628366691376364E-2</v>
      </c>
      <c r="Q16" s="82">
        <f t="shared" si="5"/>
        <v>-5.0086080839080656E-5</v>
      </c>
      <c r="R16" s="83">
        <v>1.281647397274071E-4</v>
      </c>
      <c r="S16" s="84">
        <f t="shared" si="6"/>
        <v>3.5543760922786945E-2</v>
      </c>
      <c r="T16" s="85">
        <f>分析係数表!F19</f>
        <v>0.23943661971830985</v>
      </c>
      <c r="U16" s="86">
        <f t="shared" si="7"/>
        <v>8.510477967427859E-3</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投入係数表!V17</f>
        <v>4.1684759009986971E-2</v>
      </c>
      <c r="E17" s="77">
        <f t="shared" si="0"/>
        <v>4.1684759009986969</v>
      </c>
      <c r="F17" s="76">
        <f>分析係数表!C20</f>
        <v>9.0136054421768752E-2</v>
      </c>
      <c r="G17" s="77">
        <f t="shared" si="1"/>
        <v>0.37572997066825009</v>
      </c>
      <c r="H17" s="77">
        <v>0.42936062589970991</v>
      </c>
      <c r="I17" s="77">
        <f t="shared" si="2"/>
        <v>0.42936062589970991</v>
      </c>
      <c r="J17" s="76">
        <f>分析係数表!G20</f>
        <v>0.10038610038610038</v>
      </c>
      <c r="K17" s="78">
        <f t="shared" si="3"/>
        <v>4.3101838893407171E-2</v>
      </c>
      <c r="L17" s="79"/>
      <c r="M17" s="80"/>
      <c r="N17" s="81">
        <f>分析係数表!H20</f>
        <v>5.6033395903958764E-4</v>
      </c>
      <c r="O17" s="82">
        <f t="shared" si="4"/>
        <v>7.5408619477589003E-3</v>
      </c>
      <c r="P17" s="76">
        <f>分析係数表!C20</f>
        <v>9.0136054421768752E-2</v>
      </c>
      <c r="Q17" s="82">
        <f t="shared" si="5"/>
        <v>6.7970354291024132E-4</v>
      </c>
      <c r="R17" s="83">
        <v>1.3151334172983831E-3</v>
      </c>
      <c r="S17" s="84">
        <f t="shared" si="6"/>
        <v>0.4306757593170083</v>
      </c>
      <c r="T17" s="85">
        <f>分析係数表!F20</f>
        <v>0.22393822393822393</v>
      </c>
      <c r="U17" s="86">
        <f t="shared" si="7"/>
        <v>9.6444764634696839E-2</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投入係数表!V18</f>
        <v>2.7355623100303952E-2</v>
      </c>
      <c r="E18" s="77">
        <f t="shared" si="0"/>
        <v>2.735562310030395</v>
      </c>
      <c r="F18" s="76">
        <f>分析係数表!C21</f>
        <v>0.16689993002099368</v>
      </c>
      <c r="G18" s="77">
        <f t="shared" si="1"/>
        <v>0.45656515811214071</v>
      </c>
      <c r="H18" s="77">
        <v>0.49754433656820185</v>
      </c>
      <c r="I18" s="77">
        <f t="shared" si="2"/>
        <v>0.49754433656820185</v>
      </c>
      <c r="J18" s="76">
        <f>分析係数表!G21</f>
        <v>0.28496229904680609</v>
      </c>
      <c r="K18" s="78">
        <f t="shared" si="3"/>
        <v>0.14178137802619267</v>
      </c>
      <c r="L18" s="79"/>
      <c r="M18" s="80"/>
      <c r="N18" s="81">
        <f>分析係数表!H21</f>
        <v>9.3015437200571539E-4</v>
      </c>
      <c r="O18" s="82">
        <f t="shared" si="4"/>
        <v>1.2517830833279772E-2</v>
      </c>
      <c r="P18" s="76">
        <f>分析係数表!C21</f>
        <v>0.16689993002099368</v>
      </c>
      <c r="Q18" s="82">
        <f t="shared" si="5"/>
        <v>2.089225090089031E-3</v>
      </c>
      <c r="R18" s="83">
        <v>4.5706291285216392E-3</v>
      </c>
      <c r="S18" s="84">
        <f t="shared" si="6"/>
        <v>0.50211496569672354</v>
      </c>
      <c r="T18" s="85">
        <f>分析係数表!F21</f>
        <v>0.42580736946934128</v>
      </c>
      <c r="U18" s="86">
        <f t="shared" si="7"/>
        <v>0.21380425271451037</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投入係数表!V19</f>
        <v>2.1710811984368217E-3</v>
      </c>
      <c r="E19" s="77">
        <f t="shared" si="0"/>
        <v>0.21710811984368217</v>
      </c>
      <c r="F19" s="76">
        <f>分析係数表!C22</f>
        <v>5.390334572490707E-2</v>
      </c>
      <c r="G19" s="77">
        <f t="shared" si="1"/>
        <v>1.1702854043618557E-2</v>
      </c>
      <c r="H19" s="77">
        <v>1.4223819906945013E-2</v>
      </c>
      <c r="I19" s="77">
        <f t="shared" si="2"/>
        <v>1.4223819906945013E-2</v>
      </c>
      <c r="J19" s="76">
        <f>分析係数表!G22</f>
        <v>0.19475277497477295</v>
      </c>
      <c r="K19" s="78">
        <f t="shared" si="3"/>
        <v>2.7701283976189579E-3</v>
      </c>
      <c r="L19" s="79"/>
      <c r="M19" s="80"/>
      <c r="N19" s="81">
        <f>分析係数表!H22</f>
        <v>4.4826716723167009E-5</v>
      </c>
      <c r="O19" s="82">
        <f t="shared" si="4"/>
        <v>6.0326895582071198E-4</v>
      </c>
      <c r="P19" s="76">
        <f>分析係数表!C22</f>
        <v>5.390334572490707E-2</v>
      </c>
      <c r="Q19" s="82">
        <f t="shared" si="5"/>
        <v>3.2518215090707529E-5</v>
      </c>
      <c r="R19" s="83">
        <v>3.523853267703685E-4</v>
      </c>
      <c r="S19" s="84">
        <f t="shared" si="6"/>
        <v>1.457620523371538E-2</v>
      </c>
      <c r="T19" s="85">
        <f>分析係数表!F22</f>
        <v>0.41305079044735959</v>
      </c>
      <c r="U19" s="86">
        <f t="shared" si="7"/>
        <v>6.0207130935090777E-3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投入係数表!V20</f>
        <v>8.6843247937472864E-4</v>
      </c>
      <c r="E20" s="77">
        <f t="shared" si="0"/>
        <v>8.6843247937472862E-2</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3.7704309738794496E-4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投入係数表!V21</f>
        <v>1.3026487190620929E-3</v>
      </c>
      <c r="E21" s="77">
        <f t="shared" si="0"/>
        <v>0.13026487190620928</v>
      </c>
      <c r="F21" s="76">
        <f>分析係数表!C24</f>
        <v>5.4415700267618217E-2</v>
      </c>
      <c r="G21" s="77">
        <f t="shared" si="1"/>
        <v>7.0884542250479647E-3</v>
      </c>
      <c r="H21" s="77">
        <v>7.9705360499635492E-3</v>
      </c>
      <c r="I21" s="77">
        <f t="shared" si="2"/>
        <v>7.9705360499635492E-3</v>
      </c>
      <c r="J21" s="76">
        <f>分析係数表!G24</f>
        <v>0.2097560975609756</v>
      </c>
      <c r="K21" s="78">
        <f t="shared" si="3"/>
        <v>1.6718685373094274E-3</v>
      </c>
      <c r="L21" s="79"/>
      <c r="M21" s="80"/>
      <c r="N21" s="81">
        <f>分析係数表!H24</f>
        <v>3.5301039419494021E-4</v>
      </c>
      <c r="O21" s="82">
        <f t="shared" si="4"/>
        <v>4.7507430270881069E-3</v>
      </c>
      <c r="P21" s="76">
        <f>分析係数表!C24</f>
        <v>5.4415700267618217E-2</v>
      </c>
      <c r="Q21" s="82">
        <f t="shared" si="5"/>
        <v>2.5851500861050365E-4</v>
      </c>
      <c r="R21" s="83">
        <v>8.3858708645402689E-4</v>
      </c>
      <c r="S21" s="84">
        <f t="shared" si="6"/>
        <v>8.8091231364175755E-3</v>
      </c>
      <c r="T21" s="85">
        <f>分析係数表!F24</f>
        <v>0.39512195121951221</v>
      </c>
      <c r="U21" s="86">
        <f t="shared" si="7"/>
        <v>3.4806779221942617E-3</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投入係数表!V22</f>
        <v>0.32132001736864957</v>
      </c>
      <c r="E22" s="77">
        <f t="shared" si="0"/>
        <v>32.132001736864957</v>
      </c>
      <c r="F22" s="76">
        <f>分析係数表!C25</f>
        <v>0.20008027292795505</v>
      </c>
      <c r="G22" s="77">
        <f t="shared" si="1"/>
        <v>6.4289796772334666</v>
      </c>
      <c r="H22" s="77">
        <v>6.8836266620285516</v>
      </c>
      <c r="I22" s="77">
        <f t="shared" si="2"/>
        <v>6.8836266620285516</v>
      </c>
      <c r="J22" s="76">
        <f>分析係数表!G25</f>
        <v>0.19693654266958424</v>
      </c>
      <c r="K22" s="78">
        <f t="shared" si="3"/>
        <v>1.3556376358480735</v>
      </c>
      <c r="L22" s="79"/>
      <c r="M22" s="80"/>
      <c r="N22" s="81">
        <f>分析係数表!H25</f>
        <v>5.2111058190681644E-4</v>
      </c>
      <c r="O22" s="82">
        <f t="shared" si="4"/>
        <v>7.0130016114157761E-3</v>
      </c>
      <c r="P22" s="76">
        <f>分析係数表!C25</f>
        <v>0.20008027292795505</v>
      </c>
      <c r="Q22" s="82">
        <f t="shared" si="5"/>
        <v>1.403163276456257E-3</v>
      </c>
      <c r="R22" s="83">
        <v>6.3647129873862732E-3</v>
      </c>
      <c r="S22" s="84">
        <f t="shared" si="6"/>
        <v>6.8899913750159376</v>
      </c>
      <c r="T22" s="85">
        <f>分析係数表!F25</f>
        <v>0.35081275398562051</v>
      </c>
      <c r="U22" s="86">
        <f t="shared" si="7"/>
        <v>2.4170968492065135</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投入係数表!V23</f>
        <v>1.9539730785931395E-2</v>
      </c>
      <c r="E23" s="77">
        <f t="shared" si="0"/>
        <v>1.9539730785931395</v>
      </c>
      <c r="F23" s="76">
        <f>分析係数表!C26</f>
        <v>0.134685598377282</v>
      </c>
      <c r="G23" s="77">
        <f t="shared" si="1"/>
        <v>0.26317203330341687</v>
      </c>
      <c r="H23" s="77">
        <v>0.29182748256716656</v>
      </c>
      <c r="I23" s="77">
        <f t="shared" si="2"/>
        <v>0.29182748256716656</v>
      </c>
      <c r="J23" s="76">
        <f>分析係数表!G26</f>
        <v>0.19653333333333334</v>
      </c>
      <c r="K23" s="78">
        <f t="shared" si="3"/>
        <v>5.7353827907200471E-2</v>
      </c>
      <c r="L23" s="79"/>
      <c r="M23" s="80"/>
      <c r="N23" s="81">
        <f>分析係数表!H26</f>
        <v>1.0932115540862354E-2</v>
      </c>
      <c r="O23" s="82">
        <f t="shared" si="4"/>
        <v>0.14712221660077612</v>
      </c>
      <c r="P23" s="76">
        <f>分析係数表!C26</f>
        <v>0.134685598377282</v>
      </c>
      <c r="Q23" s="82">
        <f t="shared" si="5"/>
        <v>1.9815243777467625E-2</v>
      </c>
      <c r="R23" s="83">
        <v>2.1026370474231476E-2</v>
      </c>
      <c r="S23" s="84">
        <f t="shared" si="6"/>
        <v>0.31285385304139801</v>
      </c>
      <c r="T23" s="85">
        <f>分析係数表!F26</f>
        <v>0.3352</v>
      </c>
      <c r="U23" s="86">
        <f t="shared" si="7"/>
        <v>0.10486861153947662</v>
      </c>
      <c r="V23" s="87">
        <f>分析係数表!D26</f>
        <v>6.5333333333333327E-2</v>
      </c>
      <c r="W23" s="88">
        <f t="shared" si="8"/>
        <v>0</v>
      </c>
      <c r="X23" s="76">
        <f>分析係数表!E26</f>
        <v>6.826666666666667E-2</v>
      </c>
      <c r="Y23" s="89">
        <f t="shared" si="9"/>
        <v>0</v>
      </c>
    </row>
    <row r="24" spans="1:25" x14ac:dyDescent="0.2">
      <c r="A24" s="6" t="s">
        <v>12</v>
      </c>
      <c r="B24" s="5" t="s">
        <v>366</v>
      </c>
      <c r="C24" s="75">
        <f>最終需要_まとめ!C25</f>
        <v>100</v>
      </c>
      <c r="D24" s="76">
        <f>投入係数表!V24</f>
        <v>2.6921406860616587E-2</v>
      </c>
      <c r="E24" s="77">
        <f t="shared" si="0"/>
        <v>2.6921406860616588</v>
      </c>
      <c r="F24" s="76">
        <f>分析係数表!C27</f>
        <v>0.20855231724796941</v>
      </c>
      <c r="G24" s="77">
        <f t="shared" si="1"/>
        <v>0.56145217843569706</v>
      </c>
      <c r="H24" s="77">
        <v>0.56568178713493511</v>
      </c>
      <c r="I24" s="77">
        <f t="shared" si="2"/>
        <v>100.56568178713493</v>
      </c>
      <c r="J24" s="76">
        <f>分析係数表!G27</f>
        <v>0.17064698219713417</v>
      </c>
      <c r="K24" s="78">
        <f t="shared" si="3"/>
        <v>17.161230109571875</v>
      </c>
      <c r="L24" s="79"/>
      <c r="M24" s="80"/>
      <c r="N24" s="81">
        <f>分析係数表!H27</f>
        <v>1.1100215728574231E-2</v>
      </c>
      <c r="O24" s="82">
        <f t="shared" si="4"/>
        <v>0.14938447518510381</v>
      </c>
      <c r="P24" s="76">
        <f>分析係数表!C27</f>
        <v>0.20855231724796941</v>
      </c>
      <c r="Q24" s="82">
        <f t="shared" si="5"/>
        <v>3.1154478460725183E-2</v>
      </c>
      <c r="R24" s="83">
        <v>3.1672323760264048E-2</v>
      </c>
      <c r="S24" s="84">
        <f t="shared" si="6"/>
        <v>100.5973541108952</v>
      </c>
      <c r="T24" s="85">
        <f>分析係数表!F27</f>
        <v>0.32175423360833694</v>
      </c>
      <c r="U24" s="86">
        <f t="shared" si="7"/>
        <v>32.367624574977569</v>
      </c>
      <c r="V24" s="87">
        <f>分析係数表!D27</f>
        <v>5.2105948762483714E-3</v>
      </c>
      <c r="W24" s="88">
        <f t="shared" si="8"/>
        <v>1</v>
      </c>
      <c r="X24" s="76">
        <f>分析係数表!E27</f>
        <v>3.9079461571862786E-3</v>
      </c>
      <c r="Y24" s="89">
        <f t="shared" si="9"/>
        <v>0</v>
      </c>
    </row>
    <row r="25" spans="1:25" x14ac:dyDescent="0.2">
      <c r="A25" s="6" t="s">
        <v>13</v>
      </c>
      <c r="B25" s="5" t="s">
        <v>192</v>
      </c>
      <c r="C25" s="90"/>
      <c r="D25" s="76">
        <f>投入係数表!V25</f>
        <v>0</v>
      </c>
      <c r="E25" s="77">
        <f t="shared" si="0"/>
        <v>0</v>
      </c>
      <c r="F25" s="76">
        <f>分析係数表!C28</f>
        <v>0.10397098484143963</v>
      </c>
      <c r="G25" s="77">
        <f t="shared" si="1"/>
        <v>0</v>
      </c>
      <c r="H25" s="77">
        <v>1.1440689743897269E-2</v>
      </c>
      <c r="I25" s="77">
        <f t="shared" si="2"/>
        <v>1.1440689743897269E-2</v>
      </c>
      <c r="J25" s="76">
        <f>分析係数表!G28</f>
        <v>0.12478854912166558</v>
      </c>
      <c r="K25" s="78">
        <f t="shared" si="3"/>
        <v>1.4276670740920598E-3</v>
      </c>
      <c r="L25" s="79"/>
      <c r="M25" s="80"/>
      <c r="N25" s="81">
        <f>分析係数表!H28</f>
        <v>2.0592272994704845E-2</v>
      </c>
      <c r="O25" s="82">
        <f t="shared" si="4"/>
        <v>0.27712667658013956</v>
      </c>
      <c r="P25" s="76">
        <f>分析係数表!C28</f>
        <v>0.10397098484143963</v>
      </c>
      <c r="Q25" s="82">
        <f t="shared" si="5"/>
        <v>2.8813133489872234E-2</v>
      </c>
      <c r="R25" s="83">
        <v>3.3226425318357664E-2</v>
      </c>
      <c r="S25" s="84">
        <f t="shared" si="6"/>
        <v>4.4667115062254931E-2</v>
      </c>
      <c r="T25" s="85">
        <f>分析係数表!F28</f>
        <v>0.21353285621340273</v>
      </c>
      <c r="U25" s="86">
        <f t="shared" si="7"/>
        <v>9.5378966580559974E-3</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投入係数表!V26</f>
        <v>7.3816760746851931E-3</v>
      </c>
      <c r="E26" s="77">
        <f t="shared" si="0"/>
        <v>0.73816760746851928</v>
      </c>
      <c r="F26" s="76">
        <f>分析係数表!C29</f>
        <v>0.1743148003132341</v>
      </c>
      <c r="G26" s="77">
        <f t="shared" si="1"/>
        <v>0.12867353909357271</v>
      </c>
      <c r="H26" s="77">
        <v>0.15480864395544977</v>
      </c>
      <c r="I26" s="77">
        <f t="shared" si="2"/>
        <v>0.15480864395544977</v>
      </c>
      <c r="J26" s="76">
        <f>分析係数表!G29</f>
        <v>0.23934053439454236</v>
      </c>
      <c r="K26" s="78">
        <f t="shared" si="3"/>
        <v>3.7051983573191789E-2</v>
      </c>
      <c r="L26" s="79"/>
      <c r="M26" s="80"/>
      <c r="N26" s="81">
        <f>分析係数表!H29</f>
        <v>9.9683411313142636E-3</v>
      </c>
      <c r="O26" s="82">
        <f t="shared" si="4"/>
        <v>0.13415193405063083</v>
      </c>
      <c r="P26" s="76">
        <f>分析係数表!C29</f>
        <v>0.1743148003132341</v>
      </c>
      <c r="Q26" s="82">
        <f t="shared" si="5"/>
        <v>2.3384667595669862E-2</v>
      </c>
      <c r="R26" s="83">
        <v>3.343927727970953E-2</v>
      </c>
      <c r="S26" s="84">
        <f t="shared" si="6"/>
        <v>0.18824792123515929</v>
      </c>
      <c r="T26" s="85">
        <f>分析係数表!F29</f>
        <v>0.40112076666937385</v>
      </c>
      <c r="U26" s="86">
        <f t="shared" si="7"/>
        <v>7.5510150489762992E-2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投入係数表!V27</f>
        <v>1.3026487190620929E-3</v>
      </c>
      <c r="E27" s="77">
        <f t="shared" si="0"/>
        <v>0.13026487190620928</v>
      </c>
      <c r="F27" s="76">
        <f>分析係数表!C30</f>
        <v>1</v>
      </c>
      <c r="G27" s="77">
        <f t="shared" si="1"/>
        <v>0.13026487190620928</v>
      </c>
      <c r="H27" s="77">
        <v>0.19393148360486998</v>
      </c>
      <c r="I27" s="77">
        <f t="shared" si="2"/>
        <v>0.19393148360486998</v>
      </c>
      <c r="J27" s="76">
        <f>分析係数表!G30</f>
        <v>0.34450555746533745</v>
      </c>
      <c r="K27" s="78">
        <f t="shared" si="3"/>
        <v>6.6810473869375678E-2</v>
      </c>
      <c r="L27" s="79"/>
      <c r="M27" s="80"/>
      <c r="N27" s="81">
        <f>分析係数表!H30</f>
        <v>0</v>
      </c>
      <c r="O27" s="82">
        <f t="shared" si="4"/>
        <v>0</v>
      </c>
      <c r="P27" s="76">
        <f>分析係数表!C30</f>
        <v>1</v>
      </c>
      <c r="Q27" s="82">
        <f t="shared" si="5"/>
        <v>0</v>
      </c>
      <c r="R27" s="83">
        <v>3.9251768807208015E-2</v>
      </c>
      <c r="S27" s="84">
        <f t="shared" si="6"/>
        <v>0.23318325241207799</v>
      </c>
      <c r="T27" s="85">
        <f>分析係数表!F30</f>
        <v>0.44067262518620376</v>
      </c>
      <c r="U27" s="86">
        <f t="shared" si="7"/>
        <v>0.10275747598988759</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投入係数表!V28</f>
        <v>5.6448111159357363E-3</v>
      </c>
      <c r="E28" s="77">
        <f t="shared" si="0"/>
        <v>0.56448111159357361</v>
      </c>
      <c r="F28" s="76">
        <f>分析係数表!C31</f>
        <v>0.25008451656524677</v>
      </c>
      <c r="G28" s="77">
        <f t="shared" si="1"/>
        <v>0.14116798590309199</v>
      </c>
      <c r="H28" s="77">
        <v>0.24163178588751419</v>
      </c>
      <c r="I28" s="77">
        <f t="shared" si="2"/>
        <v>0.24163178588751419</v>
      </c>
      <c r="J28" s="76">
        <f>分析係数表!G31</f>
        <v>7.0035460992907805E-2</v>
      </c>
      <c r="K28" s="78">
        <f t="shared" si="3"/>
        <v>1.692279351517165E-2</v>
      </c>
      <c r="L28" s="79"/>
      <c r="M28" s="80"/>
      <c r="N28" s="81">
        <f>分析係数表!H31</f>
        <v>2.3007312358165468E-2</v>
      </c>
      <c r="O28" s="82">
        <f t="shared" si="4"/>
        <v>0.30962779157498044</v>
      </c>
      <c r="P28" s="76">
        <f>分析係数表!C31</f>
        <v>0.25008451656524677</v>
      </c>
      <c r="Q28" s="82">
        <f t="shared" si="5"/>
        <v>7.7433116571193977E-2</v>
      </c>
      <c r="R28" s="83">
        <v>0.10454558030696606</v>
      </c>
      <c r="S28" s="84">
        <f t="shared" si="6"/>
        <v>0.34617736619448025</v>
      </c>
      <c r="T28" s="85">
        <f>分析係数表!F31</f>
        <v>0.24143026004728133</v>
      </c>
      <c r="U28" s="86">
        <f t="shared" si="7"/>
        <v>8.3577691542816301E-2</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投入係数表!V29</f>
        <v>0</v>
      </c>
      <c r="E29" s="77">
        <f t="shared" si="0"/>
        <v>0</v>
      </c>
      <c r="F29" s="76">
        <f>分析係数表!C32</f>
        <v>0.62913385826771662</v>
      </c>
      <c r="G29" s="77">
        <f t="shared" si="1"/>
        <v>0</v>
      </c>
      <c r="H29" s="77">
        <v>1.8984646958221506E-2</v>
      </c>
      <c r="I29" s="77">
        <f t="shared" si="2"/>
        <v>1.8984646958221506E-2</v>
      </c>
      <c r="J29" s="76">
        <f>分析係数表!G32</f>
        <v>0.14045991298943444</v>
      </c>
      <c r="K29" s="78">
        <f t="shared" si="3"/>
        <v>2.6665818598869242E-3</v>
      </c>
      <c r="L29" s="79"/>
      <c r="M29" s="80"/>
      <c r="N29" s="81">
        <f>分析係数表!H32</f>
        <v>6.5503039811727788E-3</v>
      </c>
      <c r="O29" s="82">
        <f t="shared" si="4"/>
        <v>8.815267616930153E-2</v>
      </c>
      <c r="P29" s="76">
        <f>分析係数表!C32</f>
        <v>0.62913385826771662</v>
      </c>
      <c r="Q29" s="82">
        <f t="shared" si="5"/>
        <v>5.5459833275017266E-2</v>
      </c>
      <c r="R29" s="83">
        <v>7.2550992933173575E-2</v>
      </c>
      <c r="S29" s="84">
        <f t="shared" si="6"/>
        <v>9.1535639891395085E-2</v>
      </c>
      <c r="T29" s="85">
        <f>分析係数表!F32</f>
        <v>0.48353014294592916</v>
      </c>
      <c r="U29" s="86">
        <f t="shared" si="7"/>
        <v>4.4260241041333359E-2</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投入係数表!V30</f>
        <v>0</v>
      </c>
      <c r="E30" s="77">
        <f t="shared" si="0"/>
        <v>0</v>
      </c>
      <c r="F30" s="76">
        <f>分析係数表!C33</f>
        <v>0.63745757482258569</v>
      </c>
      <c r="G30" s="77">
        <f t="shared" si="1"/>
        <v>0</v>
      </c>
      <c r="H30" s="77">
        <v>1.724672593752187E-2</v>
      </c>
      <c r="I30" s="77">
        <f t="shared" si="2"/>
        <v>1.724672593752187E-2</v>
      </c>
      <c r="J30" s="76">
        <f>分析係数表!G33</f>
        <v>0.50772946859903378</v>
      </c>
      <c r="K30" s="78">
        <f t="shared" si="3"/>
        <v>8.756670995331152E-3</v>
      </c>
      <c r="L30" s="79"/>
      <c r="M30" s="80"/>
      <c r="N30" s="81">
        <f>分析係数表!H33</f>
        <v>9.749810887288824E-4</v>
      </c>
      <c r="O30" s="82">
        <f t="shared" si="4"/>
        <v>1.3121099789100485E-2</v>
      </c>
      <c r="P30" s="76">
        <f>分析係数表!C33</f>
        <v>0.63745757482258569</v>
      </c>
      <c r="Q30" s="82">
        <f t="shared" si="5"/>
        <v>8.364144450565136E-3</v>
      </c>
      <c r="R30" s="83">
        <v>3.3386952415502026E-2</v>
      </c>
      <c r="S30" s="84">
        <f t="shared" si="6"/>
        <v>5.0633678353023896E-2</v>
      </c>
      <c r="T30" s="85">
        <f>分析係数表!F33</f>
        <v>0.6463768115942029</v>
      </c>
      <c r="U30" s="86">
        <f t="shared" si="7"/>
        <v>3.2728435573113994E-2</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投入係数表!V31</f>
        <v>4.3855840208423792E-2</v>
      </c>
      <c r="E31" s="77">
        <f t="shared" si="0"/>
        <v>4.3855840208423791</v>
      </c>
      <c r="F31" s="76">
        <f>分析係数表!C34</f>
        <v>0.37050679800509079</v>
      </c>
      <c r="G31" s="77">
        <f t="shared" si="1"/>
        <v>1.6248886929446011</v>
      </c>
      <c r="H31" s="77">
        <v>1.8597443034754937</v>
      </c>
      <c r="I31" s="77">
        <f t="shared" si="2"/>
        <v>1.8597443034754937</v>
      </c>
      <c r="J31" s="76">
        <f>分析係数表!G34</f>
        <v>0.42483593457785029</v>
      </c>
      <c r="K31" s="78">
        <f t="shared" si="3"/>
        <v>0.79008620924284456</v>
      </c>
      <c r="L31" s="79"/>
      <c r="M31" s="80"/>
      <c r="N31" s="81">
        <f>分析係数表!H34</f>
        <v>0.16269856834673466</v>
      </c>
      <c r="O31" s="82">
        <f t="shared" si="4"/>
        <v>2.1895646751512743</v>
      </c>
      <c r="P31" s="76">
        <f>分析係数表!C34</f>
        <v>0.37050679800509079</v>
      </c>
      <c r="Q31" s="82">
        <f t="shared" si="5"/>
        <v>0.81124859681535544</v>
      </c>
      <c r="R31" s="83">
        <v>0.88109546692599983</v>
      </c>
      <c r="S31" s="84">
        <f t="shared" si="6"/>
        <v>2.7408397704014935</v>
      </c>
      <c r="T31" s="85">
        <f>分析係数表!F34</f>
        <v>0.70009180863001119</v>
      </c>
      <c r="U31" s="86">
        <f t="shared" si="7"/>
        <v>1.9188394720254462</v>
      </c>
      <c r="V31" s="87">
        <f>分析係数表!D34</f>
        <v>0.29654187493624401</v>
      </c>
      <c r="W31" s="88">
        <f t="shared" si="8"/>
        <v>1</v>
      </c>
      <c r="X31" s="76">
        <f>分析係数表!E34</f>
        <v>0.20143493488387909</v>
      </c>
      <c r="Y31" s="89">
        <f t="shared" si="9"/>
        <v>1</v>
      </c>
    </row>
    <row r="32" spans="1:25" x14ac:dyDescent="0.2">
      <c r="A32" s="6" t="s">
        <v>20</v>
      </c>
      <c r="B32" s="5" t="s">
        <v>37</v>
      </c>
      <c r="C32" s="90"/>
      <c r="D32" s="76">
        <f>投入係数表!V32</f>
        <v>6.0790273556231003E-3</v>
      </c>
      <c r="E32" s="77">
        <f t="shared" si="0"/>
        <v>0.60790273556231</v>
      </c>
      <c r="F32" s="76">
        <f>分析係数表!C35</f>
        <v>0.91764041772509175</v>
      </c>
      <c r="G32" s="77">
        <f t="shared" si="1"/>
        <v>0.55783612019762419</v>
      </c>
      <c r="H32" s="77">
        <v>0.74760815611440901</v>
      </c>
      <c r="I32" s="77">
        <f t="shared" si="2"/>
        <v>0.74760815611440901</v>
      </c>
      <c r="J32" s="76">
        <f>分析係数表!G35</f>
        <v>0.31368591037545418</v>
      </c>
      <c r="K32" s="78">
        <f t="shared" si="3"/>
        <v>0.23451414505486307</v>
      </c>
      <c r="L32" s="79"/>
      <c r="M32" s="80"/>
      <c r="N32" s="81">
        <f>分析係数表!H35</f>
        <v>6.1244501723026923E-2</v>
      </c>
      <c r="O32" s="82">
        <f t="shared" si="4"/>
        <v>0.82421621089004771</v>
      </c>
      <c r="P32" s="76">
        <f>分析係数表!C35</f>
        <v>0.91764041772509175</v>
      </c>
      <c r="Q32" s="82">
        <f t="shared" si="5"/>
        <v>0.75633410805693568</v>
      </c>
      <c r="R32" s="83">
        <v>0.98861752238013112</v>
      </c>
      <c r="S32" s="84">
        <f t="shared" si="6"/>
        <v>1.7362256784945402</v>
      </c>
      <c r="T32" s="85">
        <f>分析係数表!F35</f>
        <v>0.64438548935924789</v>
      </c>
      <c r="U32" s="86">
        <f t="shared" si="7"/>
        <v>1.1187986334747966</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投入係数表!V33</f>
        <v>2.1710811984368217E-3</v>
      </c>
      <c r="E33" s="77">
        <f t="shared" si="0"/>
        <v>0.21710811984368217</v>
      </c>
      <c r="F33" s="76">
        <f>分析係数表!C36</f>
        <v>0.797599795727296</v>
      </c>
      <c r="G33" s="77">
        <f t="shared" si="1"/>
        <v>0.1731653920380582</v>
      </c>
      <c r="H33" s="77">
        <v>0.25577101288345011</v>
      </c>
      <c r="I33" s="77">
        <f t="shared" si="2"/>
        <v>0.25577101288345011</v>
      </c>
      <c r="J33" s="76">
        <f>分析係数表!G36</f>
        <v>2.1812378081220076E-2</v>
      </c>
      <c r="K33" s="78">
        <f t="shared" si="3"/>
        <v>5.5789740352304249E-3</v>
      </c>
      <c r="L33" s="79"/>
      <c r="M33" s="80"/>
      <c r="N33" s="81">
        <f>分析係数表!H36</f>
        <v>0.17613537668450396</v>
      </c>
      <c r="O33" s="82">
        <f t="shared" si="4"/>
        <v>2.3703945446585326</v>
      </c>
      <c r="P33" s="76">
        <f>分析係数表!C36</f>
        <v>0.797599795727296</v>
      </c>
      <c r="Q33" s="82">
        <f t="shared" si="5"/>
        <v>1.8906262046127424</v>
      </c>
      <c r="R33" s="83">
        <v>1.9713932103369505</v>
      </c>
      <c r="S33" s="84">
        <f t="shared" si="6"/>
        <v>2.2271642232204005</v>
      </c>
      <c r="T33" s="85">
        <f>分析係数表!F36</f>
        <v>0.87948217769107995</v>
      </c>
      <c r="U33" s="86">
        <f t="shared" si="7"/>
        <v>1.9587512411135404</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投入係数表!V34</f>
        <v>2.0408163265306121E-2</v>
      </c>
      <c r="E34" s="77">
        <f t="shared" si="0"/>
        <v>2.0408163265306123</v>
      </c>
      <c r="F34" s="76">
        <f>分析係数表!C37</f>
        <v>0.41107468497080213</v>
      </c>
      <c r="G34" s="77">
        <f t="shared" si="1"/>
        <v>0.83892792851184106</v>
      </c>
      <c r="H34" s="77">
        <v>0.99244106670874732</v>
      </c>
      <c r="I34" s="77">
        <f t="shared" si="2"/>
        <v>0.99244106670874732</v>
      </c>
      <c r="J34" s="76">
        <f>分析係数表!G37</f>
        <v>0.35489014883061659</v>
      </c>
      <c r="K34" s="78">
        <f t="shared" si="3"/>
        <v>0.35220755786988323</v>
      </c>
      <c r="L34" s="79"/>
      <c r="M34" s="80"/>
      <c r="N34" s="81">
        <f>分析係数表!H37</f>
        <v>4.9102064830639058E-2</v>
      </c>
      <c r="O34" s="82">
        <f t="shared" si="4"/>
        <v>0.66080573248211238</v>
      </c>
      <c r="P34" s="76">
        <f>分析係数表!C37</f>
        <v>0.41107468497080213</v>
      </c>
      <c r="Q34" s="82">
        <f t="shared" si="5"/>
        <v>0.2716405083069845</v>
      </c>
      <c r="R34" s="83">
        <v>0.33427244529345568</v>
      </c>
      <c r="S34" s="84">
        <f t="shared" si="6"/>
        <v>1.3267135120022031</v>
      </c>
      <c r="T34" s="85">
        <f>分析係数表!F37</f>
        <v>0.67103708953460905</v>
      </c>
      <c r="U34" s="86">
        <f t="shared" si="7"/>
        <v>0.89027397374019801</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投入係数表!V35</f>
        <v>1.9539730785931395E-2</v>
      </c>
      <c r="E35" s="77">
        <f t="shared" si="0"/>
        <v>1.9539730785931395</v>
      </c>
      <c r="F35" s="76">
        <f>分析係数表!C38</f>
        <v>8.5657149205643823E-2</v>
      </c>
      <c r="G35" s="77">
        <f t="shared" si="1"/>
        <v>0.16737176353686375</v>
      </c>
      <c r="H35" s="77">
        <v>0.19922244836969233</v>
      </c>
      <c r="I35" s="77">
        <f t="shared" si="2"/>
        <v>0.19922244836969233</v>
      </c>
      <c r="J35" s="76">
        <f>分析係数表!G38</f>
        <v>0.23768844221105528</v>
      </c>
      <c r="K35" s="78">
        <f t="shared" si="3"/>
        <v>4.735287340646456E-2</v>
      </c>
      <c r="L35" s="79"/>
      <c r="M35" s="80"/>
      <c r="N35" s="81">
        <f>分析係数表!H38</f>
        <v>4.3280194996217748E-2</v>
      </c>
      <c r="O35" s="82">
        <f t="shared" si="4"/>
        <v>0.58245617684489748</v>
      </c>
      <c r="P35" s="76">
        <f>分析係数表!C38</f>
        <v>8.5657149205643823E-2</v>
      </c>
      <c r="Q35" s="82">
        <f t="shared" si="5"/>
        <v>4.9891535645752251E-2</v>
      </c>
      <c r="R35" s="83">
        <v>6.6023872149840457E-2</v>
      </c>
      <c r="S35" s="84">
        <f t="shared" si="6"/>
        <v>0.26524632051953279</v>
      </c>
      <c r="T35" s="85">
        <f>分析係数表!F38</f>
        <v>0.42412060301507537</v>
      </c>
      <c r="U35" s="86">
        <f t="shared" si="7"/>
        <v>0.1124964294062742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投入係数表!V36</f>
        <v>0</v>
      </c>
      <c r="E36" s="77">
        <f t="shared" si="0"/>
        <v>0</v>
      </c>
      <c r="F36" s="76">
        <f>分析係数表!C39</f>
        <v>1</v>
      </c>
      <c r="G36" s="77">
        <f t="shared" si="1"/>
        <v>0</v>
      </c>
      <c r="H36" s="77">
        <v>5.2109982008866273E-3</v>
      </c>
      <c r="I36" s="77">
        <f t="shared" si="2"/>
        <v>5.2109982008866273E-3</v>
      </c>
      <c r="J36" s="76">
        <f>分析係数表!G39</f>
        <v>0.35357454228421969</v>
      </c>
      <c r="K36" s="78">
        <f t="shared" si="3"/>
        <v>1.8424763037223817E-3</v>
      </c>
      <c r="L36" s="79"/>
      <c r="M36" s="80"/>
      <c r="N36" s="81">
        <f>分析係数表!H39</f>
        <v>3.8775109965539459E-3</v>
      </c>
      <c r="O36" s="82">
        <f t="shared" si="4"/>
        <v>5.2182764678491582E-2</v>
      </c>
      <c r="P36" s="76">
        <f>分析係数表!C39</f>
        <v>1</v>
      </c>
      <c r="Q36" s="82">
        <f t="shared" si="5"/>
        <v>5.2182764678491582E-2</v>
      </c>
      <c r="R36" s="83">
        <v>5.8328684214816871E-2</v>
      </c>
      <c r="S36" s="84">
        <f t="shared" si="6"/>
        <v>6.35396824157035E-2</v>
      </c>
      <c r="T36" s="85">
        <f>分析係数表!F39</f>
        <v>0.70431560592850917</v>
      </c>
      <c r="U36" s="86">
        <f t="shared" si="7"/>
        <v>4.4751989921121248E-2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投入係数表!V37</f>
        <v>1.3026487190620929E-3</v>
      </c>
      <c r="E37" s="77">
        <f t="shared" si="0"/>
        <v>0.13026487190620928</v>
      </c>
      <c r="F37" s="76">
        <f>分析係数表!C40</f>
        <v>0.65826444414328944</v>
      </c>
      <c r="G37" s="77">
        <f t="shared" si="1"/>
        <v>8.5748733496737645E-2</v>
      </c>
      <c r="H37" s="77">
        <v>9.4350798230569036E-2</v>
      </c>
      <c r="I37" s="77">
        <f t="shared" si="2"/>
        <v>9.4350798230569036E-2</v>
      </c>
      <c r="J37" s="76">
        <f>分析係数表!G40</f>
        <v>0.50866941886313111</v>
      </c>
      <c r="K37" s="78">
        <f t="shared" si="3"/>
        <v>4.799336570521609E-2</v>
      </c>
      <c r="L37" s="79"/>
      <c r="M37" s="80"/>
      <c r="N37" s="81">
        <f>分析係数表!H40</f>
        <v>2.9977866808617935E-2</v>
      </c>
      <c r="O37" s="82">
        <f t="shared" si="4"/>
        <v>0.40343611420510112</v>
      </c>
      <c r="P37" s="76">
        <f>分析係数表!C40</f>
        <v>0.65826444414328944</v>
      </c>
      <c r="Q37" s="82">
        <f t="shared" si="5"/>
        <v>0.26556764946454953</v>
      </c>
      <c r="R37" s="83">
        <v>0.26700001570077514</v>
      </c>
      <c r="S37" s="84">
        <f t="shared" si="6"/>
        <v>0.36135081393134416</v>
      </c>
      <c r="T37" s="85">
        <f>分析係数表!F40</f>
        <v>0.70612892981899011</v>
      </c>
      <c r="U37" s="86">
        <f t="shared" si="7"/>
        <v>0.25516026353056109</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投入係数表!V38</f>
        <v>0</v>
      </c>
      <c r="E38" s="77">
        <f t="shared" si="0"/>
        <v>0</v>
      </c>
      <c r="F38" s="76">
        <f>分析係数表!C41</f>
        <v>0.70759650636187188</v>
      </c>
      <c r="G38" s="77">
        <f t="shared" si="1"/>
        <v>0</v>
      </c>
      <c r="H38" s="77">
        <v>3.5453668598250617E-4</v>
      </c>
      <c r="I38" s="77">
        <f t="shared" si="2"/>
        <v>3.5453668598250617E-4</v>
      </c>
      <c r="J38" s="76">
        <f>分析係数表!G41</f>
        <v>0.45936542752335213</v>
      </c>
      <c r="K38" s="78">
        <f t="shared" si="3"/>
        <v>1.628618963290664E-4</v>
      </c>
      <c r="L38" s="79"/>
      <c r="M38" s="80"/>
      <c r="N38" s="81">
        <f>分析係数表!H41</f>
        <v>5.1332193987616619E-2</v>
      </c>
      <c r="O38" s="82">
        <f t="shared" si="4"/>
        <v>0.69081836303419275</v>
      </c>
      <c r="P38" s="76">
        <f>分析係数表!C41</f>
        <v>0.70759650636187188</v>
      </c>
      <c r="Q38" s="82">
        <f t="shared" si="5"/>
        <v>0.48882066021362208</v>
      </c>
      <c r="R38" s="83">
        <v>0.49620237998469063</v>
      </c>
      <c r="S38" s="84">
        <f t="shared" si="6"/>
        <v>0.49655691667067314</v>
      </c>
      <c r="T38" s="85">
        <f>分析係数表!F41</f>
        <v>0.56264417804333855</v>
      </c>
      <c r="U38" s="86">
        <f t="shared" si="7"/>
        <v>0.27938485823190545</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投入係数表!V39</f>
        <v>8.6843247937472864E-4</v>
      </c>
      <c r="E39" s="77">
        <f>$C$24*D39</f>
        <v>8.6843247937472862E-2</v>
      </c>
      <c r="F39" s="76">
        <f>分析係数表!C42</f>
        <v>0.74805928016937195</v>
      </c>
      <c r="G39" s="77">
        <f>E39*F39</f>
        <v>6.4963897539676241E-2</v>
      </c>
      <c r="H39" s="77">
        <v>7.5840337859245183E-2</v>
      </c>
      <c r="I39" s="77">
        <f>C39+H39</f>
        <v>7.5840337859245183E-2</v>
      </c>
      <c r="J39" s="76">
        <f>分析係数表!G42</f>
        <v>0.48689138576779029</v>
      </c>
      <c r="K39" s="78">
        <f t="shared" si="3"/>
        <v>3.6926007197385299E-2</v>
      </c>
      <c r="L39" s="79"/>
      <c r="M39" s="80"/>
      <c r="N39" s="81">
        <f>分析係数表!H42</f>
        <v>1.3363964923094164E-2</v>
      </c>
      <c r="O39" s="82">
        <f t="shared" si="4"/>
        <v>0.17984955745404976</v>
      </c>
      <c r="P39" s="76">
        <f>分析係数表!C42</f>
        <v>0.74805928016937195</v>
      </c>
      <c r="Q39" s="82">
        <f>O39*P39</f>
        <v>0.13453813048785657</v>
      </c>
      <c r="R39" s="83">
        <v>0.14100848317386444</v>
      </c>
      <c r="S39" s="84">
        <f>I39+R39</f>
        <v>0.21684882103310962</v>
      </c>
      <c r="T39" s="85">
        <f>分析係数表!F42</f>
        <v>0.55945692883895126</v>
      </c>
      <c r="U39" s="86">
        <f>S39*T39</f>
        <v>0.12131757543753088</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投入係数表!V40</f>
        <v>3.3868866695614418E-2</v>
      </c>
      <c r="E40" s="77">
        <f>$C$24*D40</f>
        <v>3.3868866695614419</v>
      </c>
      <c r="F40" s="76">
        <f>分析係数表!C43</f>
        <v>0.45392782766037354</v>
      </c>
      <c r="G40" s="77">
        <f>E40*F40</f>
        <v>1.5374021084459026</v>
      </c>
      <c r="H40" s="77">
        <v>2.0247198359734981</v>
      </c>
      <c r="I40" s="77">
        <f>C40+H40</f>
        <v>2.0247198359734981</v>
      </c>
      <c r="J40" s="76">
        <f>分析係数表!G43</f>
        <v>0.33057238224749658</v>
      </c>
      <c r="K40" s="78">
        <f t="shared" si="3"/>
        <v>0.66931645956151975</v>
      </c>
      <c r="L40" s="79"/>
      <c r="M40" s="80"/>
      <c r="N40" s="81">
        <f>分析係数表!H43</f>
        <v>3.6399293979211607E-2</v>
      </c>
      <c r="O40" s="82">
        <f t="shared" si="4"/>
        <v>0.48985439212641807</v>
      </c>
      <c r="P40" s="76">
        <f>分析係数表!C43</f>
        <v>0.45392782766037354</v>
      </c>
      <c r="Q40" s="82">
        <f>O40*P40</f>
        <v>0.22235854008783773</v>
      </c>
      <c r="R40" s="83">
        <v>0.41016186126606285</v>
      </c>
      <c r="S40" s="84">
        <f>I40+R40</f>
        <v>2.434881697239561</v>
      </c>
      <c r="T40" s="85">
        <f>分析係数表!F43</f>
        <v>0.59568549882556554</v>
      </c>
      <c r="U40" s="86">
        <f>S40*T40</f>
        <v>1.4504237184013875</v>
      </c>
      <c r="V40" s="87">
        <f>分析係数表!D43</f>
        <v>0.1984794164915317</v>
      </c>
      <c r="W40" s="88">
        <f>ROUND(S40*V40,0)</f>
        <v>0</v>
      </c>
      <c r="X40" s="76">
        <f>分析係数表!E43</f>
        <v>0.16343182099146988</v>
      </c>
      <c r="Y40" s="89">
        <f>ROUND(S40*X40,0)</f>
        <v>0</v>
      </c>
    </row>
    <row r="41" spans="1:25" x14ac:dyDescent="0.2">
      <c r="A41" s="6" t="s">
        <v>341</v>
      </c>
      <c r="B41" s="5" t="s">
        <v>42</v>
      </c>
      <c r="C41" s="90"/>
      <c r="D41" s="76">
        <f>投入係数表!V41</f>
        <v>0</v>
      </c>
      <c r="E41" s="77">
        <f>$C$24*D41</f>
        <v>0</v>
      </c>
      <c r="F41" s="76">
        <f>分析係数表!C44</f>
        <v>0.56717687074829937</v>
      </c>
      <c r="G41" s="77">
        <f>E41*F41</f>
        <v>0</v>
      </c>
      <c r="H41" s="77">
        <v>5.960929505861811E-3</v>
      </c>
      <c r="I41" s="77">
        <f>C41+H41</f>
        <v>5.960929505861811E-3</v>
      </c>
      <c r="J41" s="76">
        <f>分析係数表!G44</f>
        <v>0.26470888557600014</v>
      </c>
      <c r="K41" s="78">
        <f t="shared" si="3"/>
        <v>1.5779110064937773E-3</v>
      </c>
      <c r="L41" s="79"/>
      <c r="M41" s="80"/>
      <c r="N41" s="81">
        <f>分析係数表!H44</f>
        <v>0.11401115064578489</v>
      </c>
      <c r="O41" s="82">
        <f t="shared" si="4"/>
        <v>1.5343391805105033</v>
      </c>
      <c r="P41" s="76">
        <f>分析係数表!C44</f>
        <v>0.56717687074829937</v>
      </c>
      <c r="Q41" s="82">
        <f>O41*P41</f>
        <v>0.87024169506845728</v>
      </c>
      <c r="R41" s="83">
        <v>0.88688017393079299</v>
      </c>
      <c r="S41" s="84">
        <f>I41+R41</f>
        <v>0.89284110343665479</v>
      </c>
      <c r="T41" s="85">
        <f>分析係数表!F44</f>
        <v>0.48034390507893071</v>
      </c>
      <c r="U41" s="86">
        <f>S41*T41</f>
        <v>0.42887078223974429</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投入係数表!V42</f>
        <v>8.6843247937472864E-4</v>
      </c>
      <c r="E42" s="77">
        <f>$C$24*D42</f>
        <v>8.6843247937472862E-2</v>
      </c>
      <c r="F42" s="76">
        <f>分析係数表!C45</f>
        <v>1</v>
      </c>
      <c r="G42" s="77">
        <f>E42*F42</f>
        <v>8.6843247937472862E-2</v>
      </c>
      <c r="H42" s="77">
        <v>0.10548409383043929</v>
      </c>
      <c r="I42" s="77">
        <f>C42+H42</f>
        <v>0.10548409383043929</v>
      </c>
      <c r="J42" s="76">
        <f>分析係数表!G45</f>
        <v>0</v>
      </c>
      <c r="K42" s="78">
        <f t="shared" si="3"/>
        <v>0</v>
      </c>
      <c r="L42" s="79"/>
      <c r="M42" s="80"/>
      <c r="N42" s="81">
        <f>分析係数表!H45</f>
        <v>0</v>
      </c>
      <c r="O42" s="82">
        <f t="shared" si="4"/>
        <v>0</v>
      </c>
      <c r="P42" s="76">
        <f>分析係数表!C45</f>
        <v>1</v>
      </c>
      <c r="Q42" s="82">
        <f>O42*P42</f>
        <v>0</v>
      </c>
      <c r="R42" s="83">
        <v>1.0445579253291785E-2</v>
      </c>
      <c r="S42" s="84">
        <f>I42+R42</f>
        <v>0.11592967308373107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2.1710811984368217E-3</v>
      </c>
      <c r="E43" s="77">
        <f>$C$24*D43</f>
        <v>0.21710811984368217</v>
      </c>
      <c r="F43" s="76">
        <f>分析係数表!C46</f>
        <v>9.5571095571095555E-2</v>
      </c>
      <c r="G43" s="77">
        <f>E43*F43</f>
        <v>2.0749260870841415E-2</v>
      </c>
      <c r="H43" s="77">
        <v>2.7672197342639326E-2</v>
      </c>
      <c r="I43" s="77">
        <f>C43+H43</f>
        <v>2.7672197342639326E-2</v>
      </c>
      <c r="J43" s="76">
        <f>分析係数表!G46</f>
        <v>9.74025974025974E-3</v>
      </c>
      <c r="K43" s="78">
        <f t="shared" si="3"/>
        <v>2.6953438970103239E-4</v>
      </c>
      <c r="L43" s="79"/>
      <c r="M43" s="80"/>
      <c r="N43" s="81">
        <f>分析係数表!H46</f>
        <v>2.2385341663631524E-2</v>
      </c>
      <c r="O43" s="82">
        <f t="shared" si="4"/>
        <v>0.30125743481296802</v>
      </c>
      <c r="P43" s="76">
        <f>分析係数表!C46</f>
        <v>9.5571095571095555E-2</v>
      </c>
      <c r="Q43" s="82">
        <f>O43*P43</f>
        <v>2.8791503094013255E-2</v>
      </c>
      <c r="R43" s="83">
        <v>3.2636952020485992E-2</v>
      </c>
      <c r="S43" s="84">
        <f>I43+R43</f>
        <v>6.0309149363125314E-2</v>
      </c>
      <c r="T43" s="85">
        <f>分析係数表!F46</f>
        <v>0.31493506493506496</v>
      </c>
      <c r="U43" s="86">
        <f>S43*T43</f>
        <v>1.8993465870854404E-2</v>
      </c>
      <c r="V43" s="87">
        <f>分析係数表!D46</f>
        <v>1.461038961038961E-2</v>
      </c>
      <c r="W43" s="88">
        <f>ROUND(S43*V43,0)</f>
        <v>0</v>
      </c>
      <c r="X43" s="76">
        <f>分析係数表!E46</f>
        <v>3.7337662337662336E-2</v>
      </c>
      <c r="Y43" s="89">
        <f>ROUND(S43*X43,0)</f>
        <v>0</v>
      </c>
    </row>
    <row r="44" spans="1:25" x14ac:dyDescent="0.2">
      <c r="A44" s="3">
        <v>37</v>
      </c>
      <c r="B44" s="14" t="s">
        <v>151</v>
      </c>
      <c r="C44" s="197">
        <f>SUM(C5:C43)</f>
        <v>100</v>
      </c>
      <c r="D44" s="92">
        <f>投入係数表!V44</f>
        <v>0.66000868432479376</v>
      </c>
      <c r="E44" s="91">
        <f>SUM(E5:E43)</f>
        <v>66.000868432479365</v>
      </c>
      <c r="F44" s="92">
        <f>分析係数表!C47</f>
        <v>0.47742146938417629</v>
      </c>
      <c r="G44" s="91">
        <f>SUM(G5:G43)</f>
        <v>15.160664389764777</v>
      </c>
      <c r="H44" s="91">
        <f>SUM(H5:H43)</f>
        <v>17.50865349820533</v>
      </c>
      <c r="I44" s="91">
        <f>SUM(I5:I43)</f>
        <v>117.50865349820535</v>
      </c>
      <c r="J44" s="92">
        <f>分析係数表!G47</f>
        <v>0.27235298925258467</v>
      </c>
      <c r="K44" s="93">
        <f>SUM(K5:K43)</f>
        <v>21.452389917749073</v>
      </c>
      <c r="L44" s="94">
        <f>最終需要_まとめ!$L$33</f>
        <v>0.62733333333333341</v>
      </c>
      <c r="M44" s="91">
        <f>K44*L44</f>
        <v>13.45779927506792</v>
      </c>
      <c r="N44" s="95">
        <f>分析係数表!H47</f>
        <v>1</v>
      </c>
      <c r="O44" s="96">
        <f>SUM(O5:O43)</f>
        <v>13.45779927506792</v>
      </c>
      <c r="P44" s="92">
        <f>分析係数表!C47</f>
        <v>0.47742146938417629</v>
      </c>
      <c r="Q44" s="96">
        <f>SUM(Q5:Q43)</f>
        <v>6.3453690058119001</v>
      </c>
      <c r="R44" s="91">
        <f>SUM(R7:R43)</f>
        <v>7.060042860686182</v>
      </c>
      <c r="S44" s="97">
        <f>SUM(S5:S43)</f>
        <v>124.79150417169424</v>
      </c>
      <c r="T44" s="98">
        <f>分析係数表!F47</f>
        <v>0.52570900249274655</v>
      </c>
      <c r="U44" s="99">
        <f>SUM(U5:U43)</f>
        <v>44.887922331949071</v>
      </c>
      <c r="V44" s="100">
        <f>分析係数表!D47</f>
        <v>0.1239937068366638</v>
      </c>
      <c r="W44" s="101">
        <f>SUM(W5:W43)</f>
        <v>2</v>
      </c>
      <c r="X44" s="92">
        <f>分析係数表!E47</f>
        <v>9.5199419721302761E-2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0.95102319236016375</v>
      </c>
      <c r="G5" s="77">
        <f t="shared" ref="G5:G38" si="1">E5*F5</f>
        <v>0</v>
      </c>
      <c r="H5" s="77">
        <f t="array" ref="H5:H43">MMULT(逆行列係数!C5:AO43,'21'!G5:G43)</f>
        <v>1.6445036887096055E-3</v>
      </c>
      <c r="I5" s="77">
        <f t="shared" ref="I5:I38" si="2">C5+H5</f>
        <v>1.6445036887096055E-3</v>
      </c>
      <c r="J5" s="76">
        <f>分析係数表!G8</f>
        <v>0.119707121641224</v>
      </c>
      <c r="K5" s="78">
        <f t="shared" ref="K5:K38" si="3">I5*J5</f>
        <v>1.9685880310380232E-4</v>
      </c>
      <c r="L5" s="79" t="s">
        <v>184</v>
      </c>
      <c r="M5" s="80" t="s">
        <v>184</v>
      </c>
      <c r="N5" s="81">
        <f>分析係数表!H8</f>
        <v>1.1795029837783319E-2</v>
      </c>
      <c r="O5" s="82">
        <f t="shared" ref="O5:O43" si="4">$M$44*N5</f>
        <v>0.11394553954768681</v>
      </c>
      <c r="P5" s="76">
        <f>分析係数表!C8</f>
        <v>0.95102319236016375</v>
      </c>
      <c r="Q5" s="82">
        <f t="shared" ref="Q5:Q38" si="5">O5*P5</f>
        <v>0.1083648507758424</v>
      </c>
      <c r="R5" s="83">
        <f t="array" ref="R5:R43">MMULT(逆行列係数!C5:AO43,'21'!Q5:Q43)</f>
        <v>0.15155830813975912</v>
      </c>
      <c r="S5" s="84">
        <f t="shared" ref="S5:S38" si="6">I5+R5</f>
        <v>0.15320281182846873</v>
      </c>
      <c r="T5" s="85">
        <f>分析係数表!F8</f>
        <v>0.45161290322580644</v>
      </c>
      <c r="U5" s="86">
        <f t="shared" ref="U5:U38" si="7">S5*T5</f>
        <v>6.9188366632211687E-2</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投入係数表!W6</f>
        <v>0</v>
      </c>
      <c r="E6" s="77">
        <f t="shared" si="0"/>
        <v>0</v>
      </c>
      <c r="F6" s="76">
        <f>分析係数表!C9</f>
        <v>1</v>
      </c>
      <c r="G6" s="77">
        <f t="shared" si="1"/>
        <v>0</v>
      </c>
      <c r="H6" s="77">
        <v>2.2325711135280533E-3</v>
      </c>
      <c r="I6" s="77">
        <f t="shared" si="2"/>
        <v>2.2325711135280533E-3</v>
      </c>
      <c r="J6" s="76">
        <f>分析係数表!G9</f>
        <v>0.24911032028469751</v>
      </c>
      <c r="K6" s="78">
        <f t="shared" si="3"/>
        <v>5.5615650514933711E-4</v>
      </c>
      <c r="L6" s="79"/>
      <c r="M6" s="80"/>
      <c r="N6" s="81">
        <f>分析係数表!H9</f>
        <v>6.1636735494354639E-4</v>
      </c>
      <c r="O6" s="82">
        <f t="shared" si="4"/>
        <v>5.954398741209288E-3</v>
      </c>
      <c r="P6" s="76">
        <f>分析係数表!C9</f>
        <v>1</v>
      </c>
      <c r="Q6" s="82">
        <f t="shared" si="5"/>
        <v>5.954398741209288E-3</v>
      </c>
      <c r="R6" s="83">
        <v>8.3807942256154972E-3</v>
      </c>
      <c r="S6" s="84">
        <f t="shared" si="6"/>
        <v>1.061336533914355E-2</v>
      </c>
      <c r="T6" s="85">
        <f>分析係数表!F9</f>
        <v>0.6773428232502966</v>
      </c>
      <c r="U6" s="86">
        <f t="shared" si="7"/>
        <v>7.188886843002334E-3</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投入係数表!W7</f>
        <v>0</v>
      </c>
      <c r="E7" s="77">
        <f t="shared" si="0"/>
        <v>0</v>
      </c>
      <c r="F7" s="76">
        <f>分析係数表!C10</f>
        <v>1</v>
      </c>
      <c r="G7" s="77">
        <f t="shared" si="1"/>
        <v>0</v>
      </c>
      <c r="H7" s="77">
        <v>5.9433899333499339E-5</v>
      </c>
      <c r="I7" s="77">
        <f t="shared" si="2"/>
        <v>5.9433899333499339E-5</v>
      </c>
      <c r="J7" s="76">
        <f>分析係数表!G10</f>
        <v>0.17950310559006211</v>
      </c>
      <c r="K7" s="78">
        <f t="shared" si="3"/>
        <v>1.0668569507690254E-5</v>
      </c>
      <c r="L7" s="79"/>
      <c r="M7" s="80"/>
      <c r="N7" s="81">
        <f>分析係数表!H10</f>
        <v>1.1935113327543217E-3</v>
      </c>
      <c r="O7" s="82">
        <f t="shared" si="4"/>
        <v>1.1529881198887076E-2</v>
      </c>
      <c r="P7" s="76">
        <f>分析係数表!C10</f>
        <v>1</v>
      </c>
      <c r="Q7" s="82">
        <f t="shared" si="5"/>
        <v>1.1529881198887076E-2</v>
      </c>
      <c r="R7" s="83">
        <v>1.7282593585668402E-2</v>
      </c>
      <c r="S7" s="84">
        <f t="shared" si="6"/>
        <v>1.7342027485001899E-2</v>
      </c>
      <c r="T7" s="85">
        <f>分析係数表!F10</f>
        <v>0.51863354037267084</v>
      </c>
      <c r="U7" s="86">
        <f t="shared" si="7"/>
        <v>8.9941571117867006E-3</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投入係数表!W8</f>
        <v>1.3012361743656474E-4</v>
      </c>
      <c r="E8" s="77">
        <f t="shared" si="0"/>
        <v>1.3012361743656473E-2</v>
      </c>
      <c r="F8" s="76">
        <f>分析係数表!C11</f>
        <v>5.7355893318034035E-4</v>
      </c>
      <c r="G8" s="77">
        <f t="shared" si="1"/>
        <v>7.4633563198482798E-6</v>
      </c>
      <c r="H8" s="77">
        <v>1.4278939783827585E-4</v>
      </c>
      <c r="I8" s="77">
        <f t="shared" si="2"/>
        <v>1.4278939783827585E-4</v>
      </c>
      <c r="J8" s="76">
        <f>分析係数表!G11</f>
        <v>0.5</v>
      </c>
      <c r="K8" s="78">
        <f t="shared" si="3"/>
        <v>7.1394698919137925E-5</v>
      </c>
      <c r="L8" s="79"/>
      <c r="M8" s="80"/>
      <c r="N8" s="81">
        <f>分析係数表!H11</f>
        <v>-2.2413358361583505E-5</v>
      </c>
      <c r="O8" s="82">
        <f t="shared" si="4"/>
        <v>-2.1652359058942864E-4</v>
      </c>
      <c r="P8" s="76">
        <f>分析係数表!C11</f>
        <v>5.7355893318034035E-4</v>
      </c>
      <c r="Q8" s="82">
        <f t="shared" si="5"/>
        <v>-1.2418903962684947E-7</v>
      </c>
      <c r="R8" s="83">
        <v>2.1640238035373896E-5</v>
      </c>
      <c r="S8" s="84">
        <f t="shared" si="6"/>
        <v>1.6442963587364975E-4</v>
      </c>
      <c r="T8" s="85">
        <f>分析係数表!F11</f>
        <v>0.7</v>
      </c>
      <c r="U8" s="86">
        <f t="shared" si="7"/>
        <v>1.1510074511155482E-4</v>
      </c>
      <c r="V8" s="87">
        <f>分析係数表!D11</f>
        <v>1.2</v>
      </c>
      <c r="W8" s="167">
        <f t="shared" si="8"/>
        <v>0</v>
      </c>
      <c r="X8" s="76">
        <f>分析係数表!E11</f>
        <v>0</v>
      </c>
      <c r="Y8" s="166">
        <f t="shared" si="9"/>
        <v>0</v>
      </c>
    </row>
    <row r="9" spans="1:25" x14ac:dyDescent="0.2">
      <c r="A9" s="6" t="s">
        <v>223</v>
      </c>
      <c r="B9" s="5" t="s">
        <v>191</v>
      </c>
      <c r="C9" s="90"/>
      <c r="D9" s="76">
        <f>投入係数表!W9</f>
        <v>0</v>
      </c>
      <c r="E9" s="77">
        <f t="shared" si="0"/>
        <v>0</v>
      </c>
      <c r="F9" s="76">
        <f>分析係数表!C12</f>
        <v>4.8423187189707062E-2</v>
      </c>
      <c r="G9" s="77">
        <f t="shared" si="1"/>
        <v>0</v>
      </c>
      <c r="H9" s="77">
        <v>1.43489564981683E-4</v>
      </c>
      <c r="I9" s="77">
        <f t="shared" si="2"/>
        <v>1.43489564981683E-4</v>
      </c>
      <c r="J9" s="76">
        <f>分析係数表!G12</f>
        <v>0.1441768393269548</v>
      </c>
      <c r="K9" s="78">
        <f t="shared" si="3"/>
        <v>2.0687871955458751E-5</v>
      </c>
      <c r="L9" s="79"/>
      <c r="M9" s="80"/>
      <c r="N9" s="81">
        <f>分析係数表!H12</f>
        <v>9.2936990446306003E-2</v>
      </c>
      <c r="O9" s="82">
        <f t="shared" si="4"/>
        <v>0.89781506837906588</v>
      </c>
      <c r="P9" s="76">
        <f>分析係数表!C12</f>
        <v>4.8423187189707062E-2</v>
      </c>
      <c r="Q9" s="82">
        <f t="shared" si="5"/>
        <v>4.3475067117859152E-2</v>
      </c>
      <c r="R9" s="83">
        <v>4.9539996228594424E-2</v>
      </c>
      <c r="S9" s="84">
        <f t="shared" si="6"/>
        <v>4.9683485793576107E-2</v>
      </c>
      <c r="T9" s="85">
        <f>分析係数表!F12</f>
        <v>0.28846365335972729</v>
      </c>
      <c r="U9" s="86">
        <f t="shared" si="7"/>
        <v>1.4331879823661074E-2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投入係数表!W10</f>
        <v>1.6916070266753415E-3</v>
      </c>
      <c r="E10" s="77">
        <f t="shared" si="0"/>
        <v>0.16916070266753416</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0.13797965810311341</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投入係数表!W11</f>
        <v>1.3012361743656475E-3</v>
      </c>
      <c r="E11" s="77">
        <f t="shared" si="0"/>
        <v>0.13012361743656475</v>
      </c>
      <c r="F11" s="76">
        <f>分析係数表!C14</f>
        <v>0.13711248892825512</v>
      </c>
      <c r="G11" s="77">
        <f t="shared" si="1"/>
        <v>1.7841573055075489E-2</v>
      </c>
      <c r="H11" s="77">
        <v>3.0231290526783708E-2</v>
      </c>
      <c r="I11" s="77">
        <f t="shared" si="2"/>
        <v>3.0231290526783708E-2</v>
      </c>
      <c r="J11" s="76">
        <f>分析係数表!G14</f>
        <v>0.16281628162816281</v>
      </c>
      <c r="K11" s="78">
        <f t="shared" si="3"/>
        <v>4.9221463123916261E-3</v>
      </c>
      <c r="L11" s="79"/>
      <c r="M11" s="80"/>
      <c r="N11" s="81">
        <f>分析係数表!H14</f>
        <v>1.1654946348023422E-3</v>
      </c>
      <c r="O11" s="82">
        <f t="shared" si="4"/>
        <v>1.1259226710650289E-2</v>
      </c>
      <c r="P11" s="76">
        <f>分析係数表!C14</f>
        <v>0.13711248892825512</v>
      </c>
      <c r="Q11" s="82">
        <f t="shared" si="5"/>
        <v>1.543780597704752E-3</v>
      </c>
      <c r="R11" s="83">
        <v>6.3257281416685155E-3</v>
      </c>
      <c r="S11" s="84">
        <f t="shared" si="6"/>
        <v>3.6557018668452221E-2</v>
      </c>
      <c r="T11" s="85">
        <f>分析係数表!F14</f>
        <v>0.337000366703337</v>
      </c>
      <c r="U11" s="86">
        <f t="shared" si="7"/>
        <v>1.2319728696849134E-2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投入係数表!W12</f>
        <v>1.014964216005205E-2</v>
      </c>
      <c r="E12" s="77">
        <f t="shared" si="0"/>
        <v>1.014964216005205</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8.2712011605161742E-2</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投入係数表!W13</f>
        <v>2.0819778789850358E-3</v>
      </c>
      <c r="E13" s="77">
        <f t="shared" si="0"/>
        <v>0.20819778789850357</v>
      </c>
      <c r="F13" s="76">
        <f>分析係数表!C16</f>
        <v>1.385979049153907E-2</v>
      </c>
      <c r="G13" s="77">
        <f t="shared" si="1"/>
        <v>2.8855777210751478E-3</v>
      </c>
      <c r="H13" s="77">
        <v>3.7824215258852162E-3</v>
      </c>
      <c r="I13" s="77">
        <f t="shared" si="2"/>
        <v>3.7824215258852162E-3</v>
      </c>
      <c r="J13" s="76">
        <f>分析係数表!G16</f>
        <v>3.1914893617021274E-2</v>
      </c>
      <c r="K13" s="78">
        <f t="shared" si="3"/>
        <v>1.2071558061335796E-4</v>
      </c>
      <c r="L13" s="79"/>
      <c r="M13" s="80"/>
      <c r="N13" s="81">
        <f>分析係数表!H16</f>
        <v>1.6877258846272378E-2</v>
      </c>
      <c r="O13" s="82">
        <f t="shared" si="4"/>
        <v>0.16304226371383976</v>
      </c>
      <c r="P13" s="76">
        <f>分析係数表!C16</f>
        <v>1.385979049153907E-2</v>
      </c>
      <c r="Q13" s="82">
        <f t="shared" si="5"/>
        <v>2.2597316163400819E-3</v>
      </c>
      <c r="R13" s="83">
        <v>2.5612158086991991E-3</v>
      </c>
      <c r="S13" s="84">
        <f t="shared" si="6"/>
        <v>6.3436373345844149E-3</v>
      </c>
      <c r="T13" s="85">
        <f>分析係数表!F16</f>
        <v>0.28191489361702127</v>
      </c>
      <c r="U13" s="86">
        <f t="shared" si="7"/>
        <v>1.7883658443243297E-3</v>
      </c>
      <c r="V13" s="87">
        <f>分析係数表!D16</f>
        <v>0</v>
      </c>
      <c r="W13" s="167">
        <f t="shared" si="8"/>
        <v>0</v>
      </c>
      <c r="X13" s="76">
        <f>分析係数表!E16</f>
        <v>0</v>
      </c>
      <c r="Y13" s="166">
        <f t="shared" si="9"/>
        <v>0</v>
      </c>
    </row>
    <row r="14" spans="1:25" x14ac:dyDescent="0.2">
      <c r="A14" s="6" t="s">
        <v>2</v>
      </c>
      <c r="B14" s="5" t="s">
        <v>365</v>
      </c>
      <c r="C14" s="90"/>
      <c r="D14" s="76">
        <f>投入係数表!W14</f>
        <v>3.8126219908913468E-2</v>
      </c>
      <c r="E14" s="77">
        <f t="shared" si="0"/>
        <v>3.8126219908913468</v>
      </c>
      <c r="F14" s="76">
        <f>分析係数表!C17</f>
        <v>0.32300986464785497</v>
      </c>
      <c r="G14" s="77">
        <f t="shared" si="1"/>
        <v>1.2315145132312493</v>
      </c>
      <c r="H14" s="77">
        <v>1.4431865535331754</v>
      </c>
      <c r="I14" s="77">
        <f t="shared" si="2"/>
        <v>1.4431865535331754</v>
      </c>
      <c r="J14" s="76">
        <f>分析係数表!G17</f>
        <v>0.21187484602118747</v>
      </c>
      <c r="K14" s="78">
        <f t="shared" si="3"/>
        <v>0.30577492880968976</v>
      </c>
      <c r="L14" s="79"/>
      <c r="M14" s="80"/>
      <c r="N14" s="81">
        <f>分析係数表!H17</f>
        <v>2.8857198890538762E-3</v>
      </c>
      <c r="O14" s="82">
        <f t="shared" si="4"/>
        <v>2.7877412288388938E-2</v>
      </c>
      <c r="P14" s="76">
        <f>分析係数表!C17</f>
        <v>0.32300986464785497</v>
      </c>
      <c r="Q14" s="82">
        <f t="shared" si="5"/>
        <v>9.0046791700049596E-3</v>
      </c>
      <c r="R14" s="83">
        <v>1.9041923885090021E-2</v>
      </c>
      <c r="S14" s="84">
        <f t="shared" si="6"/>
        <v>1.4622284774182654</v>
      </c>
      <c r="T14" s="85">
        <f>分析係数表!F17</f>
        <v>0.32156935205715692</v>
      </c>
      <c r="U14" s="86">
        <f t="shared" si="7"/>
        <v>0.47020786404291476</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投入係数表!W15</f>
        <v>5.8555627846454128E-3</v>
      </c>
      <c r="E15" s="77">
        <f t="shared" si="0"/>
        <v>0.58555627846454128</v>
      </c>
      <c r="F15" s="76">
        <f>分析係数表!C18</f>
        <v>9.2469018112488088E-2</v>
      </c>
      <c r="G15" s="77">
        <f t="shared" si="1"/>
        <v>5.4145814119218788E-2</v>
      </c>
      <c r="H15" s="77">
        <v>6.0493661888802071E-2</v>
      </c>
      <c r="I15" s="77">
        <f t="shared" si="2"/>
        <v>6.0493661888802071E-2</v>
      </c>
      <c r="J15" s="76">
        <f>分析係数表!G18</f>
        <v>0.21541950113378686</v>
      </c>
      <c r="K15" s="78">
        <f t="shared" si="3"/>
        <v>1.3031514465841717E-2</v>
      </c>
      <c r="L15" s="79"/>
      <c r="M15" s="80"/>
      <c r="N15" s="81">
        <f>分析係数表!H18</f>
        <v>4.5387050682206597E-4</v>
      </c>
      <c r="O15" s="82">
        <f t="shared" si="4"/>
        <v>4.3846027094359297E-3</v>
      </c>
      <c r="P15" s="76">
        <f>分析係数表!C18</f>
        <v>9.2469018112488088E-2</v>
      </c>
      <c r="Q15" s="82">
        <f t="shared" si="5"/>
        <v>4.0543990735489533E-4</v>
      </c>
      <c r="R15" s="83">
        <v>9.1918178613679448E-4</v>
      </c>
      <c r="S15" s="84">
        <f t="shared" si="6"/>
        <v>6.1412843674938863E-2</v>
      </c>
      <c r="T15" s="85">
        <f>分析係数表!F18</f>
        <v>0.45918367346938777</v>
      </c>
      <c r="U15" s="86">
        <f t="shared" si="7"/>
        <v>2.8199775156859681E-2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投入係数表!W16</f>
        <v>5.5042290175666884E-2</v>
      </c>
      <c r="E16" s="77">
        <f t="shared" si="0"/>
        <v>5.5042290175666881</v>
      </c>
      <c r="F16" s="76">
        <f>分析係数表!C19</f>
        <v>3.1628366691376364E-2</v>
      </c>
      <c r="G16" s="77">
        <f t="shared" si="1"/>
        <v>0.1740897737209135</v>
      </c>
      <c r="H16" s="77">
        <v>0.18880185633130855</v>
      </c>
      <c r="I16" s="77">
        <f t="shared" si="2"/>
        <v>0.18880185633130855</v>
      </c>
      <c r="J16" s="76">
        <f>分析係数表!G19</f>
        <v>5.8098591549295774E-2</v>
      </c>
      <c r="K16" s="78">
        <f t="shared" si="3"/>
        <v>1.0969121934741519E-2</v>
      </c>
      <c r="L16" s="79"/>
      <c r="M16" s="80"/>
      <c r="N16" s="81">
        <f>分析係数表!H19</f>
        <v>-1.1767013139831339E-4</v>
      </c>
      <c r="O16" s="82">
        <f t="shared" si="4"/>
        <v>-1.1367488505945004E-3</v>
      </c>
      <c r="P16" s="76">
        <f>分析係数表!C19</f>
        <v>3.1628366691376364E-2</v>
      </c>
      <c r="Q16" s="82">
        <f t="shared" si="5"/>
        <v>-3.5953509482603464E-5</v>
      </c>
      <c r="R16" s="83">
        <v>9.2001053145473362E-5</v>
      </c>
      <c r="S16" s="84">
        <f t="shared" si="6"/>
        <v>0.18889385738445402</v>
      </c>
      <c r="T16" s="85">
        <f>分析係数表!F19</f>
        <v>0.23943661971830985</v>
      </c>
      <c r="U16" s="86">
        <f t="shared" si="7"/>
        <v>4.522810669768617E-2</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投入係数表!W17</f>
        <v>2.4853610930383865E-2</v>
      </c>
      <c r="E17" s="77">
        <f t="shared" si="0"/>
        <v>2.4853610930383865</v>
      </c>
      <c r="F17" s="76">
        <f>分析係数表!C20</f>
        <v>9.0136054421768752E-2</v>
      </c>
      <c r="G17" s="77">
        <f t="shared" si="1"/>
        <v>0.22402064273985467</v>
      </c>
      <c r="H17" s="77">
        <v>0.25168325846442785</v>
      </c>
      <c r="I17" s="77">
        <f t="shared" si="2"/>
        <v>0.25168325846442785</v>
      </c>
      <c r="J17" s="76">
        <f>分析係数表!G20</f>
        <v>0.10038610038610038</v>
      </c>
      <c r="K17" s="78">
        <f t="shared" si="3"/>
        <v>2.5265500849710902E-2</v>
      </c>
      <c r="L17" s="79"/>
      <c r="M17" s="80"/>
      <c r="N17" s="81">
        <f>分析係数表!H20</f>
        <v>5.6033395903958764E-4</v>
      </c>
      <c r="O17" s="82">
        <f t="shared" si="4"/>
        <v>5.413089764735716E-3</v>
      </c>
      <c r="P17" s="76">
        <f>分析係数表!C20</f>
        <v>9.0136054421768752E-2</v>
      </c>
      <c r="Q17" s="82">
        <f t="shared" si="5"/>
        <v>4.879145536241379E-4</v>
      </c>
      <c r="R17" s="83">
        <v>9.4404794700630903E-4</v>
      </c>
      <c r="S17" s="84">
        <f t="shared" si="6"/>
        <v>0.25262730641143416</v>
      </c>
      <c r="T17" s="85">
        <f>分析係数表!F20</f>
        <v>0.22393822393822393</v>
      </c>
      <c r="U17" s="86">
        <f t="shared" si="7"/>
        <v>5.657291031607406E-2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投入係数表!W18</f>
        <v>1.040988939492518E-2</v>
      </c>
      <c r="E18" s="77">
        <f t="shared" si="0"/>
        <v>1.040988939492518</v>
      </c>
      <c r="F18" s="76">
        <f>分析係数表!C21</f>
        <v>0.16689993002099368</v>
      </c>
      <c r="G18" s="77">
        <f t="shared" si="1"/>
        <v>0.17374098115392969</v>
      </c>
      <c r="H18" s="77">
        <v>0.19323257008317252</v>
      </c>
      <c r="I18" s="77">
        <f t="shared" si="2"/>
        <v>0.19323257008317252</v>
      </c>
      <c r="J18" s="76">
        <f>分析係数表!G21</f>
        <v>0.28496229904680609</v>
      </c>
      <c r="K18" s="78">
        <f t="shared" si="3"/>
        <v>5.506399742162392E-2</v>
      </c>
      <c r="L18" s="79"/>
      <c r="M18" s="80"/>
      <c r="N18" s="81">
        <f>分析係数表!H21</f>
        <v>9.3015437200571539E-4</v>
      </c>
      <c r="O18" s="82">
        <f t="shared" si="4"/>
        <v>8.9857290094612872E-3</v>
      </c>
      <c r="P18" s="76">
        <f>分析係数表!C21</f>
        <v>0.16689993002099368</v>
      </c>
      <c r="Q18" s="82">
        <f t="shared" si="5"/>
        <v>1.4997175428667017E-3</v>
      </c>
      <c r="R18" s="83">
        <v>3.2809546077628917E-3</v>
      </c>
      <c r="S18" s="84">
        <f t="shared" si="6"/>
        <v>0.19651352469093541</v>
      </c>
      <c r="T18" s="85">
        <f>分析係数表!F21</f>
        <v>0.42580736946934128</v>
      </c>
      <c r="U18" s="86">
        <f t="shared" si="7"/>
        <v>8.3676907013795654E-2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投入係数表!W19</f>
        <v>8.0676642810670138E-3</v>
      </c>
      <c r="E19" s="77">
        <f t="shared" si="0"/>
        <v>0.80676642810670141</v>
      </c>
      <c r="F19" s="76">
        <f>分析係数表!C22</f>
        <v>5.390334572490707E-2</v>
      </c>
      <c r="G19" s="77">
        <f t="shared" si="1"/>
        <v>4.3487409693483914E-2</v>
      </c>
      <c r="H19" s="77">
        <v>4.7391800532853995E-2</v>
      </c>
      <c r="I19" s="77">
        <f t="shared" si="2"/>
        <v>4.7391800532853995E-2</v>
      </c>
      <c r="J19" s="76">
        <f>分析係数表!G22</f>
        <v>0.19475277497477295</v>
      </c>
      <c r="K19" s="78">
        <f t="shared" si="3"/>
        <v>9.2296846648242392E-3</v>
      </c>
      <c r="L19" s="79"/>
      <c r="M19" s="80"/>
      <c r="N19" s="81">
        <f>分析係数表!H22</f>
        <v>4.4826716723167009E-5</v>
      </c>
      <c r="O19" s="82">
        <f t="shared" si="4"/>
        <v>4.3304718117885728E-4</v>
      </c>
      <c r="P19" s="76">
        <f>分析係数表!C22</f>
        <v>5.390334572490707E-2</v>
      </c>
      <c r="Q19" s="82">
        <f t="shared" si="5"/>
        <v>2.3342691922280415E-5</v>
      </c>
      <c r="R19" s="83">
        <v>2.5295429339488554E-4</v>
      </c>
      <c r="S19" s="84">
        <f t="shared" si="6"/>
        <v>4.7644754826248879E-2</v>
      </c>
      <c r="T19" s="85">
        <f>分析係数表!F22</f>
        <v>0.41305079044735959</v>
      </c>
      <c r="U19" s="86">
        <f t="shared" si="7"/>
        <v>1.9679703641652752E-2</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投入係数表!W20</f>
        <v>9.1086532205595316E-4</v>
      </c>
      <c r="E20" s="77">
        <f t="shared" si="0"/>
        <v>9.1086532205595316E-2</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2.7065448823678575E-4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投入係数表!W21</f>
        <v>3.9037085230969419E-4</v>
      </c>
      <c r="E21" s="77">
        <f t="shared" si="0"/>
        <v>3.9037085230969416E-2</v>
      </c>
      <c r="F21" s="76">
        <f>分析係数表!C24</f>
        <v>5.4415700267618217E-2</v>
      </c>
      <c r="G21" s="77">
        <f t="shared" si="1"/>
        <v>2.1242303292498977E-3</v>
      </c>
      <c r="H21" s="77">
        <v>2.8054021915034908E-3</v>
      </c>
      <c r="I21" s="77">
        <f t="shared" si="2"/>
        <v>2.8054021915034908E-3</v>
      </c>
      <c r="J21" s="76">
        <f>分析係数表!G24</f>
        <v>0.2097560975609756</v>
      </c>
      <c r="K21" s="78">
        <f t="shared" si="3"/>
        <v>5.8845021577878093E-4</v>
      </c>
      <c r="L21" s="79"/>
      <c r="M21" s="80"/>
      <c r="N21" s="81">
        <f>分析係数表!H24</f>
        <v>3.5301039419494021E-4</v>
      </c>
      <c r="O21" s="82">
        <f t="shared" si="4"/>
        <v>3.4102465517835013E-3</v>
      </c>
      <c r="P21" s="76">
        <f>分析係数表!C24</f>
        <v>5.4415700267618217E-2</v>
      </c>
      <c r="Q21" s="82">
        <f t="shared" si="5"/>
        <v>1.8557095420052957E-4</v>
      </c>
      <c r="R21" s="83">
        <v>6.0196661946223596E-4</v>
      </c>
      <c r="S21" s="84">
        <f t="shared" si="6"/>
        <v>3.4073688109657269E-3</v>
      </c>
      <c r="T21" s="85">
        <f>分析係数表!F24</f>
        <v>0.39512195121951221</v>
      </c>
      <c r="U21" s="86">
        <f t="shared" si="7"/>
        <v>1.3463262131132873E-3</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投入係数表!W22</f>
        <v>1.1190631099544567E-2</v>
      </c>
      <c r="E22" s="77">
        <f t="shared" si="0"/>
        <v>1.1190631099544566</v>
      </c>
      <c r="F22" s="76">
        <f>分析係数表!C25</f>
        <v>0.20008027292795505</v>
      </c>
      <c r="G22" s="77">
        <f t="shared" si="1"/>
        <v>0.22390245246329385</v>
      </c>
      <c r="H22" s="77">
        <v>0.28254138197219048</v>
      </c>
      <c r="I22" s="77">
        <f t="shared" si="2"/>
        <v>0.28254138197219048</v>
      </c>
      <c r="J22" s="76">
        <f>分析係数表!G25</f>
        <v>0.19693654266958424</v>
      </c>
      <c r="K22" s="78">
        <f t="shared" si="3"/>
        <v>5.5642722926689592E-2</v>
      </c>
      <c r="L22" s="79"/>
      <c r="M22" s="80"/>
      <c r="N22" s="81">
        <f>分析係数表!H25</f>
        <v>5.2111058190681644E-4</v>
      </c>
      <c r="O22" s="82">
        <f t="shared" si="4"/>
        <v>5.0341734812042157E-3</v>
      </c>
      <c r="P22" s="76">
        <f>分析係数表!C25</f>
        <v>0.20008027292795505</v>
      </c>
      <c r="Q22" s="82">
        <f t="shared" si="5"/>
        <v>1.007238804086013E-3</v>
      </c>
      <c r="R22" s="83">
        <v>4.5688096355802239E-3</v>
      </c>
      <c r="S22" s="84">
        <f t="shared" si="6"/>
        <v>0.28711019160777068</v>
      </c>
      <c r="T22" s="85">
        <f>分析係数表!F25</f>
        <v>0.35081275398562051</v>
      </c>
      <c r="U22" s="86">
        <f t="shared" si="7"/>
        <v>0.10072191701526122</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投入係数表!W23</f>
        <v>3.2921275211450877E-2</v>
      </c>
      <c r="E23" s="77">
        <f t="shared" si="0"/>
        <v>3.2921275211450878</v>
      </c>
      <c r="F23" s="76">
        <f>分析係数表!C26</f>
        <v>0.134685598377282</v>
      </c>
      <c r="G23" s="77">
        <f t="shared" si="1"/>
        <v>0.44340216511974423</v>
      </c>
      <c r="H23" s="77">
        <v>0.47685969859063754</v>
      </c>
      <c r="I23" s="77">
        <f t="shared" si="2"/>
        <v>0.47685969859063754</v>
      </c>
      <c r="J23" s="76">
        <f>分析係数表!G26</f>
        <v>0.19653333333333334</v>
      </c>
      <c r="K23" s="78">
        <f t="shared" si="3"/>
        <v>9.371882609634663E-2</v>
      </c>
      <c r="L23" s="79"/>
      <c r="M23" s="80"/>
      <c r="N23" s="81">
        <f>分析係数表!H26</f>
        <v>1.0932115540862354E-2</v>
      </c>
      <c r="O23" s="82">
        <f t="shared" si="4"/>
        <v>0.10560938130999381</v>
      </c>
      <c r="P23" s="76">
        <f>分析係数表!C26</f>
        <v>0.134685598377282</v>
      </c>
      <c r="Q23" s="82">
        <f t="shared" si="5"/>
        <v>1.4224062715991059E-2</v>
      </c>
      <c r="R23" s="83">
        <v>1.509345106595269E-2</v>
      </c>
      <c r="S23" s="84">
        <f t="shared" si="6"/>
        <v>0.49195314965659021</v>
      </c>
      <c r="T23" s="85">
        <f>分析係数表!F26</f>
        <v>0.3352</v>
      </c>
      <c r="U23" s="86">
        <f t="shared" si="7"/>
        <v>0.16490269576488903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投入係数表!W24</f>
        <v>6.5061808718282366E-3</v>
      </c>
      <c r="E24" s="77">
        <f t="shared" si="0"/>
        <v>0.65061808718282366</v>
      </c>
      <c r="F24" s="76">
        <f>分析係数表!C27</f>
        <v>0.20855231724796941</v>
      </c>
      <c r="G24" s="77">
        <f t="shared" si="1"/>
        <v>0.13568790972541925</v>
      </c>
      <c r="H24" s="77">
        <v>0.14407928571053374</v>
      </c>
      <c r="I24" s="77">
        <f t="shared" si="2"/>
        <v>0.14407928571053374</v>
      </c>
      <c r="J24" s="76">
        <f>分析係数表!G27</f>
        <v>0.17064698219713417</v>
      </c>
      <c r="K24" s="78">
        <f t="shared" si="3"/>
        <v>2.4586695303621259E-2</v>
      </c>
      <c r="L24" s="79"/>
      <c r="M24" s="80"/>
      <c r="N24" s="81">
        <f>分析係数表!H27</f>
        <v>1.1100215728574231E-2</v>
      </c>
      <c r="O24" s="82">
        <f t="shared" si="4"/>
        <v>0.10723330823941453</v>
      </c>
      <c r="P24" s="76">
        <f>分析係数表!C27</f>
        <v>0.20855231724796941</v>
      </c>
      <c r="Q24" s="82">
        <f t="shared" si="5"/>
        <v>2.236375491949567E-2</v>
      </c>
      <c r="R24" s="83">
        <v>2.2735482065552697E-2</v>
      </c>
      <c r="S24" s="84">
        <f t="shared" si="6"/>
        <v>0.16681476777608645</v>
      </c>
      <c r="T24" s="85">
        <f>分析係数表!F27</f>
        <v>0.32175423360833694</v>
      </c>
      <c r="U24" s="86">
        <f t="shared" si="7"/>
        <v>5.3673357760347394E-2</v>
      </c>
      <c r="V24" s="87">
        <f>分析係数表!D27</f>
        <v>5.2105948762483714E-3</v>
      </c>
      <c r="W24" s="167">
        <f t="shared" si="8"/>
        <v>0</v>
      </c>
      <c r="X24" s="76">
        <f>分析係数表!E27</f>
        <v>3.9079461571862786E-3</v>
      </c>
      <c r="Y24" s="166">
        <f t="shared" si="9"/>
        <v>0</v>
      </c>
    </row>
    <row r="25" spans="1:25" x14ac:dyDescent="0.2">
      <c r="A25" s="6" t="s">
        <v>13</v>
      </c>
      <c r="B25" s="5" t="s">
        <v>192</v>
      </c>
      <c r="C25" s="75">
        <f>最終需要_まとめ!C26</f>
        <v>100</v>
      </c>
      <c r="D25" s="76">
        <f>投入係数表!W25</f>
        <v>0.46675341574495771</v>
      </c>
      <c r="E25" s="77">
        <f t="shared" si="0"/>
        <v>46.675341574495768</v>
      </c>
      <c r="F25" s="76">
        <f>分析係数表!C28</f>
        <v>0.10397098484143963</v>
      </c>
      <c r="G25" s="77">
        <f t="shared" si="1"/>
        <v>4.8528812313109162</v>
      </c>
      <c r="H25" s="77">
        <v>5.1082749282505011</v>
      </c>
      <c r="I25" s="77">
        <f t="shared" si="2"/>
        <v>105.10827492825049</v>
      </c>
      <c r="J25" s="76">
        <f>分析係数表!G28</f>
        <v>0.12478854912166558</v>
      </c>
      <c r="K25" s="78">
        <f t="shared" si="3"/>
        <v>13.116309128977518</v>
      </c>
      <c r="L25" s="79"/>
      <c r="M25" s="80"/>
      <c r="N25" s="81">
        <f>分析係数表!H28</f>
        <v>2.0592272994704845E-2</v>
      </c>
      <c r="O25" s="82">
        <f t="shared" si="4"/>
        <v>0.19893104885403756</v>
      </c>
      <c r="P25" s="76">
        <f>分析係数表!C28</f>
        <v>0.10397098484143963</v>
      </c>
      <c r="Q25" s="82">
        <f t="shared" si="5"/>
        <v>2.0683057064894827E-2</v>
      </c>
      <c r="R25" s="83">
        <v>2.3851069553528982E-2</v>
      </c>
      <c r="S25" s="84">
        <f t="shared" si="6"/>
        <v>105.13212599780402</v>
      </c>
      <c r="T25" s="85">
        <f>分析係数表!F28</f>
        <v>0.21353285621340273</v>
      </c>
      <c r="U25" s="86">
        <f t="shared" si="7"/>
        <v>22.449163144098428</v>
      </c>
      <c r="V25" s="87">
        <f>分析係数表!D28</f>
        <v>3.7345478204294076E-2</v>
      </c>
      <c r="W25" s="167">
        <f t="shared" si="8"/>
        <v>4</v>
      </c>
      <c r="X25" s="76">
        <f>分析係数表!E28</f>
        <v>3.5653871177618736E-2</v>
      </c>
      <c r="Y25" s="166">
        <f t="shared" si="9"/>
        <v>4</v>
      </c>
    </row>
    <row r="26" spans="1:25" x14ac:dyDescent="0.2">
      <c r="A26" s="6" t="s">
        <v>14</v>
      </c>
      <c r="B26" s="5" t="s">
        <v>50</v>
      </c>
      <c r="C26" s="90"/>
      <c r="D26" s="76">
        <f>投入係数表!W26</f>
        <v>1.5614834092387768E-3</v>
      </c>
      <c r="E26" s="77">
        <f t="shared" si="0"/>
        <v>0.15614834092387767</v>
      </c>
      <c r="F26" s="76">
        <f>分析係数表!C29</f>
        <v>0.1743148003132341</v>
      </c>
      <c r="G26" s="77">
        <f t="shared" si="1"/>
        <v>2.7218966867388537E-2</v>
      </c>
      <c r="H26" s="77">
        <v>4.0478379604412147E-2</v>
      </c>
      <c r="I26" s="77">
        <f t="shared" si="2"/>
        <v>4.0478379604412147E-2</v>
      </c>
      <c r="J26" s="76">
        <f>分析係数表!G29</f>
        <v>0.23934053439454236</v>
      </c>
      <c r="K26" s="78">
        <f t="shared" si="3"/>
        <v>9.6881170059451484E-3</v>
      </c>
      <c r="L26" s="79"/>
      <c r="M26" s="80"/>
      <c r="N26" s="81">
        <f>分析係数表!H29</f>
        <v>9.9683411313142636E-3</v>
      </c>
      <c r="O26" s="82">
        <f t="shared" si="4"/>
        <v>9.6298866914648382E-2</v>
      </c>
      <c r="P26" s="76">
        <f>分析係数表!C29</f>
        <v>0.1743148003132341</v>
      </c>
      <c r="Q26" s="82">
        <f t="shared" si="5"/>
        <v>1.6786317756617639E-2</v>
      </c>
      <c r="R26" s="83">
        <v>2.4003862003699764E-2</v>
      </c>
      <c r="S26" s="84">
        <f t="shared" si="6"/>
        <v>6.4482241608111918E-2</v>
      </c>
      <c r="T26" s="85">
        <f>分析係数表!F29</f>
        <v>0.40112076666937385</v>
      </c>
      <c r="U26" s="86">
        <f t="shared" si="7"/>
        <v>2.5865166190405652E-2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投入係数表!W27</f>
        <v>6.5061808718282373E-4</v>
      </c>
      <c r="E27" s="77">
        <f t="shared" si="0"/>
        <v>6.5061808718282377E-2</v>
      </c>
      <c r="F27" s="76">
        <f>分析係数表!C30</f>
        <v>1</v>
      </c>
      <c r="G27" s="77">
        <f t="shared" si="1"/>
        <v>6.5061808718282377E-2</v>
      </c>
      <c r="H27" s="77">
        <v>0.10517443778759096</v>
      </c>
      <c r="I27" s="77">
        <f t="shared" si="2"/>
        <v>0.10517443778759096</v>
      </c>
      <c r="J27" s="76">
        <f>分析係数表!G30</f>
        <v>0.34450555746533745</v>
      </c>
      <c r="K27" s="78">
        <f t="shared" si="3"/>
        <v>3.6233178321117478E-2</v>
      </c>
      <c r="L27" s="79"/>
      <c r="M27" s="80"/>
      <c r="N27" s="81">
        <f>分析係数表!H30</f>
        <v>0</v>
      </c>
      <c r="O27" s="82">
        <f t="shared" si="4"/>
        <v>0</v>
      </c>
      <c r="P27" s="76">
        <f>分析係数表!C30</f>
        <v>1</v>
      </c>
      <c r="Q27" s="82">
        <f t="shared" si="5"/>
        <v>0</v>
      </c>
      <c r="R27" s="83">
        <v>2.8176268104366537E-2</v>
      </c>
      <c r="S27" s="84">
        <f t="shared" si="6"/>
        <v>0.13335070589195749</v>
      </c>
      <c r="T27" s="85">
        <f>分析係数表!F30</f>
        <v>0.44067262518620376</v>
      </c>
      <c r="U27" s="86">
        <f t="shared" si="7"/>
        <v>5.8764005635842276E-2</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投入係数表!W28</f>
        <v>1.2621990891346779E-2</v>
      </c>
      <c r="E28" s="77">
        <f t="shared" si="0"/>
        <v>1.2621990891346779</v>
      </c>
      <c r="F28" s="76">
        <f>分析係数表!C31</f>
        <v>0.25008451656524677</v>
      </c>
      <c r="G28" s="77">
        <f t="shared" si="1"/>
        <v>0.31565644901534073</v>
      </c>
      <c r="H28" s="77">
        <v>0.37708903319424719</v>
      </c>
      <c r="I28" s="77">
        <f t="shared" si="2"/>
        <v>0.37708903319424719</v>
      </c>
      <c r="J28" s="76">
        <f>分析係数表!G31</f>
        <v>7.0035460992907805E-2</v>
      </c>
      <c r="K28" s="78">
        <f t="shared" si="3"/>
        <v>2.6409604275129017E-2</v>
      </c>
      <c r="L28" s="79"/>
      <c r="M28" s="80"/>
      <c r="N28" s="81">
        <f>分析係数表!H31</f>
        <v>2.3007312358165468E-2</v>
      </c>
      <c r="O28" s="82">
        <f t="shared" si="4"/>
        <v>0.22226146574004851</v>
      </c>
      <c r="P28" s="76">
        <f>分析係数表!C31</f>
        <v>0.25008451656524677</v>
      </c>
      <c r="Q28" s="82">
        <f t="shared" si="5"/>
        <v>5.5584151210683191E-2</v>
      </c>
      <c r="R28" s="83">
        <v>7.5046409101307068E-2</v>
      </c>
      <c r="S28" s="84">
        <f t="shared" si="6"/>
        <v>0.45213544229555425</v>
      </c>
      <c r="T28" s="85">
        <f>分析係数表!F31</f>
        <v>0.24143026004728133</v>
      </c>
      <c r="U28" s="86">
        <f t="shared" si="7"/>
        <v>0.10915917741000822</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投入係数表!W29</f>
        <v>3.9037085230969419E-4</v>
      </c>
      <c r="E29" s="77">
        <f t="shared" si="0"/>
        <v>3.9037085230969416E-2</v>
      </c>
      <c r="F29" s="76">
        <f>分析係数表!C32</f>
        <v>0.62913385826771662</v>
      </c>
      <c r="G29" s="77">
        <f t="shared" si="1"/>
        <v>2.4559552046885487E-2</v>
      </c>
      <c r="H29" s="77">
        <v>3.6246778404562731E-2</v>
      </c>
      <c r="I29" s="77">
        <f t="shared" si="2"/>
        <v>3.6246778404562731E-2</v>
      </c>
      <c r="J29" s="76">
        <f>分析係数表!G32</f>
        <v>0.14045991298943444</v>
      </c>
      <c r="K29" s="78">
        <f t="shared" si="3"/>
        <v>5.091219340852193E-3</v>
      </c>
      <c r="L29" s="79"/>
      <c r="M29" s="80"/>
      <c r="N29" s="81">
        <f>分析係数表!H32</f>
        <v>6.5503039811727788E-3</v>
      </c>
      <c r="O29" s="82">
        <f t="shared" si="4"/>
        <v>6.3279019349760518E-2</v>
      </c>
      <c r="P29" s="76">
        <f>分析係数表!C32</f>
        <v>0.62913385826771662</v>
      </c>
      <c r="Q29" s="82">
        <f t="shared" si="5"/>
        <v>3.9810973590912332E-2</v>
      </c>
      <c r="R29" s="83">
        <v>5.2079595142925365E-2</v>
      </c>
      <c r="S29" s="84">
        <f t="shared" si="6"/>
        <v>8.8326373547488096E-2</v>
      </c>
      <c r="T29" s="85">
        <f>分析係数表!F32</f>
        <v>0.48353014294592916</v>
      </c>
      <c r="U29" s="86">
        <f t="shared" si="7"/>
        <v>4.2708464027312452E-2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投入係数表!W30</f>
        <v>3.9037085230969419E-4</v>
      </c>
      <c r="E30" s="77">
        <f t="shared" si="0"/>
        <v>3.9037085230969416E-2</v>
      </c>
      <c r="F30" s="76">
        <f>分析係数表!C33</f>
        <v>0.63745757482258569</v>
      </c>
      <c r="G30" s="77">
        <f t="shared" si="1"/>
        <v>2.4884485679476341E-2</v>
      </c>
      <c r="H30" s="77">
        <v>3.6312947513887889E-2</v>
      </c>
      <c r="I30" s="77">
        <f t="shared" si="2"/>
        <v>3.6312947513887889E-2</v>
      </c>
      <c r="J30" s="76">
        <f>分析係数表!G33</f>
        <v>0.50772946859903378</v>
      </c>
      <c r="K30" s="78">
        <f t="shared" si="3"/>
        <v>1.8437153544490902E-2</v>
      </c>
      <c r="L30" s="79"/>
      <c r="M30" s="80"/>
      <c r="N30" s="81">
        <f>分析係数表!H33</f>
        <v>9.749810887288824E-4</v>
      </c>
      <c r="O30" s="82">
        <f t="shared" si="4"/>
        <v>9.4187761906401445E-3</v>
      </c>
      <c r="P30" s="76">
        <f>分析係数表!C33</f>
        <v>0.63745757482258569</v>
      </c>
      <c r="Q30" s="82">
        <f t="shared" si="5"/>
        <v>6.004070228282179E-3</v>
      </c>
      <c r="R30" s="83">
        <v>2.3966301418604178E-2</v>
      </c>
      <c r="S30" s="84">
        <f t="shared" si="6"/>
        <v>6.0279248932492063E-2</v>
      </c>
      <c r="T30" s="85">
        <f>分析係数表!F33</f>
        <v>0.6463768115942029</v>
      </c>
      <c r="U30" s="86">
        <f t="shared" si="7"/>
        <v>3.8963108730277481E-2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投入係数表!W31</f>
        <v>4.0208197787898504E-2</v>
      </c>
      <c r="E31" s="77">
        <f t="shared" si="0"/>
        <v>4.0208197787898508</v>
      </c>
      <c r="F31" s="76">
        <f>分析係数表!C34</f>
        <v>0.37050679800509079</v>
      </c>
      <c r="G31" s="77">
        <f t="shared" si="1"/>
        <v>1.4897410615949651</v>
      </c>
      <c r="H31" s="77">
        <v>1.663428571446832</v>
      </c>
      <c r="I31" s="77">
        <f t="shared" si="2"/>
        <v>1.663428571446832</v>
      </c>
      <c r="J31" s="76">
        <f>分析係数表!G34</f>
        <v>0.42483593457785029</v>
      </c>
      <c r="K31" s="78">
        <f t="shared" si="3"/>
        <v>0.70668423175411332</v>
      </c>
      <c r="L31" s="79"/>
      <c r="M31" s="80"/>
      <c r="N31" s="81">
        <f>分析係数表!H34</f>
        <v>0.16269856834673466</v>
      </c>
      <c r="O31" s="82">
        <f t="shared" si="4"/>
        <v>1.5717447440886625</v>
      </c>
      <c r="P31" s="76">
        <f>分析係数表!C34</f>
        <v>0.37050679800509079</v>
      </c>
      <c r="Q31" s="82">
        <f t="shared" si="5"/>
        <v>0.58234211241362122</v>
      </c>
      <c r="R31" s="83">
        <v>0.63248059529714884</v>
      </c>
      <c r="S31" s="84">
        <f t="shared" si="6"/>
        <v>2.2959091667439808</v>
      </c>
      <c r="T31" s="85">
        <f>分析係数表!F34</f>
        <v>0.70009180863001119</v>
      </c>
      <c r="U31" s="86">
        <f t="shared" si="7"/>
        <v>1.6073472009960155</v>
      </c>
      <c r="V31" s="87">
        <f>分析係数表!D34</f>
        <v>0.29654187493624401</v>
      </c>
      <c r="W31" s="167">
        <f t="shared" si="8"/>
        <v>1</v>
      </c>
      <c r="X31" s="76">
        <f>分析係数表!E34</f>
        <v>0.20143493488387909</v>
      </c>
      <c r="Y31" s="166">
        <f t="shared" si="9"/>
        <v>0</v>
      </c>
    </row>
    <row r="32" spans="1:25" x14ac:dyDescent="0.2">
      <c r="A32" s="6" t="s">
        <v>20</v>
      </c>
      <c r="B32" s="5" t="s">
        <v>37</v>
      </c>
      <c r="C32" s="90"/>
      <c r="D32" s="76">
        <f>投入係数表!W32</f>
        <v>3.7735849056603774E-3</v>
      </c>
      <c r="E32" s="77">
        <f t="shared" si="0"/>
        <v>0.37735849056603776</v>
      </c>
      <c r="F32" s="76">
        <f>分析係数表!C35</f>
        <v>0.91764041772509175</v>
      </c>
      <c r="G32" s="77">
        <f t="shared" si="1"/>
        <v>0.34627940291512899</v>
      </c>
      <c r="H32" s="77">
        <v>0.46985588018597158</v>
      </c>
      <c r="I32" s="77">
        <f t="shared" si="2"/>
        <v>0.46985588018597158</v>
      </c>
      <c r="J32" s="76">
        <f>分析係数表!G35</f>
        <v>0.31368591037545418</v>
      </c>
      <c r="K32" s="78">
        <f t="shared" si="3"/>
        <v>0.14738716952139683</v>
      </c>
      <c r="L32" s="79"/>
      <c r="M32" s="80"/>
      <c r="N32" s="81">
        <f>分析係数表!H35</f>
        <v>6.1244501723026923E-2</v>
      </c>
      <c r="O32" s="82">
        <f t="shared" si="4"/>
        <v>0.59165071128561375</v>
      </c>
      <c r="P32" s="76">
        <f>分析係数表!C35</f>
        <v>0.91764041772509175</v>
      </c>
      <c r="Q32" s="82">
        <f t="shared" si="5"/>
        <v>0.54292260585147822</v>
      </c>
      <c r="R32" s="83">
        <v>0.70966362051286425</v>
      </c>
      <c r="S32" s="84">
        <f t="shared" si="6"/>
        <v>1.1795195006988357</v>
      </c>
      <c r="T32" s="85">
        <f>分析係数表!F35</f>
        <v>0.64438548935924789</v>
      </c>
      <c r="U32" s="86">
        <f t="shared" si="7"/>
        <v>0.76006525066659503</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投入係数表!W33</f>
        <v>3.9037085230969419E-4</v>
      </c>
      <c r="E33" s="77">
        <f t="shared" si="0"/>
        <v>3.9037085230969416E-2</v>
      </c>
      <c r="F33" s="76">
        <f>分析係数表!C36</f>
        <v>0.797599795727296</v>
      </c>
      <c r="G33" s="77">
        <f t="shared" si="1"/>
        <v>3.1135971206010249E-2</v>
      </c>
      <c r="H33" s="77">
        <v>9.2721493303831309E-2</v>
      </c>
      <c r="I33" s="77">
        <f t="shared" si="2"/>
        <v>9.2721493303831309E-2</v>
      </c>
      <c r="J33" s="76">
        <f>分析係数表!G36</f>
        <v>2.1812378081220076E-2</v>
      </c>
      <c r="K33" s="78">
        <f t="shared" si="3"/>
        <v>2.0224762681984843E-3</v>
      </c>
      <c r="L33" s="79"/>
      <c r="M33" s="80"/>
      <c r="N33" s="81">
        <f>分析係数表!H36</f>
        <v>0.17613537668450396</v>
      </c>
      <c r="O33" s="82">
        <f t="shared" si="4"/>
        <v>1.701550636647025</v>
      </c>
      <c r="P33" s="76">
        <f>分析係数表!C36</f>
        <v>0.797599795727296</v>
      </c>
      <c r="Q33" s="82">
        <f t="shared" si="5"/>
        <v>1.3571564402093177</v>
      </c>
      <c r="R33" s="83">
        <v>1.4151337715864019</v>
      </c>
      <c r="S33" s="84">
        <f t="shared" si="6"/>
        <v>1.5078552648902332</v>
      </c>
      <c r="T33" s="85">
        <f>分析係数表!F36</f>
        <v>0.87948217769107995</v>
      </c>
      <c r="U33" s="86">
        <f t="shared" si="7"/>
        <v>1.3261318320086226</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投入係数表!W34</f>
        <v>1.457384515289525E-2</v>
      </c>
      <c r="E34" s="77">
        <f t="shared" si="0"/>
        <v>1.4573845152895251</v>
      </c>
      <c r="F34" s="76">
        <f>分析係数表!C37</f>
        <v>0.41107468497080213</v>
      </c>
      <c r="G34" s="77">
        <f t="shared" si="1"/>
        <v>0.59909388050396672</v>
      </c>
      <c r="H34" s="77">
        <v>0.71261053689856768</v>
      </c>
      <c r="I34" s="77">
        <f t="shared" si="2"/>
        <v>0.71261053689856768</v>
      </c>
      <c r="J34" s="76">
        <f>分析係数表!G37</f>
        <v>0.35489014883061659</v>
      </c>
      <c r="K34" s="78">
        <f t="shared" si="3"/>
        <v>0.25289845949819828</v>
      </c>
      <c r="L34" s="79"/>
      <c r="M34" s="80"/>
      <c r="N34" s="81">
        <f>分析係数表!H37</f>
        <v>4.9102064830639058E-2</v>
      </c>
      <c r="O34" s="82">
        <f t="shared" si="4"/>
        <v>0.47434905608379074</v>
      </c>
      <c r="P34" s="76">
        <f>分析係数表!C37</f>
        <v>0.41107468497080213</v>
      </c>
      <c r="Q34" s="82">
        <f t="shared" si="5"/>
        <v>0.19499288879584162</v>
      </c>
      <c r="R34" s="83">
        <v>0.23995224482115612</v>
      </c>
      <c r="S34" s="84">
        <f t="shared" si="6"/>
        <v>0.95256278171972375</v>
      </c>
      <c r="T34" s="85">
        <f>分析係数表!F37</f>
        <v>0.67103708953460905</v>
      </c>
      <c r="U34" s="86">
        <f t="shared" si="7"/>
        <v>0.63920495664419452</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投入係数表!W35</f>
        <v>2.0819778789850358E-3</v>
      </c>
      <c r="E35" s="77">
        <f t="shared" si="0"/>
        <v>0.20819778789850357</v>
      </c>
      <c r="F35" s="76">
        <f>分析係数表!C38</f>
        <v>8.5657149205643823E-2</v>
      </c>
      <c r="G35" s="77">
        <f t="shared" si="1"/>
        <v>1.7833628982307108E-2</v>
      </c>
      <c r="H35" s="77">
        <v>3.712198040167005E-2</v>
      </c>
      <c r="I35" s="77">
        <f t="shared" si="2"/>
        <v>3.712198040167005E-2</v>
      </c>
      <c r="J35" s="76">
        <f>分析係数表!G38</f>
        <v>0.23768844221105528</v>
      </c>
      <c r="K35" s="78">
        <f t="shared" si="3"/>
        <v>8.823465693462278E-3</v>
      </c>
      <c r="L35" s="79"/>
      <c r="M35" s="80"/>
      <c r="N35" s="81">
        <f>分析係数表!H38</f>
        <v>4.3280194996217748E-2</v>
      </c>
      <c r="O35" s="82">
        <f t="shared" si="4"/>
        <v>0.41810705342818671</v>
      </c>
      <c r="P35" s="76">
        <f>分析係数表!C38</f>
        <v>8.5657149205643823E-2</v>
      </c>
      <c r="Q35" s="82">
        <f t="shared" si="5"/>
        <v>3.581385825943028E-2</v>
      </c>
      <c r="R35" s="83">
        <v>4.739420361206003E-2</v>
      </c>
      <c r="S35" s="84">
        <f t="shared" si="6"/>
        <v>8.4516184013730081E-2</v>
      </c>
      <c r="T35" s="85">
        <f>分析係数表!F38</f>
        <v>0.42412060301507537</v>
      </c>
      <c r="U35" s="86">
        <f t="shared" si="7"/>
        <v>3.5845054928436274E-2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投入係数表!W36</f>
        <v>0</v>
      </c>
      <c r="E36" s="77">
        <f t="shared" si="0"/>
        <v>0</v>
      </c>
      <c r="F36" s="76">
        <f>分析係数表!C39</f>
        <v>1</v>
      </c>
      <c r="G36" s="77">
        <f t="shared" si="1"/>
        <v>0</v>
      </c>
      <c r="H36" s="77">
        <v>4.7765295773427967E-3</v>
      </c>
      <c r="I36" s="77">
        <f t="shared" si="2"/>
        <v>4.7765295773427967E-3</v>
      </c>
      <c r="J36" s="76">
        <f>分析係数表!G39</f>
        <v>0.35357454228421969</v>
      </c>
      <c r="K36" s="78">
        <f t="shared" si="3"/>
        <v>1.6888592590160168E-3</v>
      </c>
      <c r="L36" s="79"/>
      <c r="M36" s="80"/>
      <c r="N36" s="81">
        <f>分析係数表!H39</f>
        <v>3.8775109965539459E-3</v>
      </c>
      <c r="O36" s="82">
        <f t="shared" si="4"/>
        <v>3.745858117197115E-2</v>
      </c>
      <c r="P36" s="76">
        <f>分析係数表!C39</f>
        <v>1</v>
      </c>
      <c r="Q36" s="82">
        <f t="shared" si="5"/>
        <v>3.745858117197115E-2</v>
      </c>
      <c r="R36" s="83">
        <v>4.1870333351953545E-2</v>
      </c>
      <c r="S36" s="84">
        <f t="shared" si="6"/>
        <v>4.6646862929296345E-2</v>
      </c>
      <c r="T36" s="85">
        <f>分析係数表!F39</f>
        <v>0.70431560592850917</v>
      </c>
      <c r="U36" s="86">
        <f t="shared" si="7"/>
        <v>3.2854113528711468E-2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投入係数表!W37</f>
        <v>1.3012361743656474E-4</v>
      </c>
      <c r="E37" s="77">
        <f t="shared" si="0"/>
        <v>1.3012361743656473E-2</v>
      </c>
      <c r="F37" s="76">
        <f>分析係数表!C40</f>
        <v>0.65826444414328944</v>
      </c>
      <c r="G37" s="77">
        <f t="shared" si="1"/>
        <v>8.5655750701794323E-3</v>
      </c>
      <c r="H37" s="77">
        <v>1.197124788584949E-2</v>
      </c>
      <c r="I37" s="77">
        <f t="shared" si="2"/>
        <v>1.197124788584949E-2</v>
      </c>
      <c r="J37" s="76">
        <f>分析係数表!G40</f>
        <v>0.50866941886313111</v>
      </c>
      <c r="K37" s="78">
        <f t="shared" si="3"/>
        <v>6.089407705161547E-3</v>
      </c>
      <c r="L37" s="79"/>
      <c r="M37" s="80"/>
      <c r="N37" s="81">
        <f>分析係数表!H40</f>
        <v>2.9977866808617935E-2</v>
      </c>
      <c r="O37" s="82">
        <f t="shared" si="4"/>
        <v>0.28960030241336077</v>
      </c>
      <c r="P37" s="76">
        <f>分析係数表!C40</f>
        <v>0.65826444414328944</v>
      </c>
      <c r="Q37" s="82">
        <f t="shared" si="5"/>
        <v>0.19063358209185946</v>
      </c>
      <c r="R37" s="83">
        <v>0.19166178378370585</v>
      </c>
      <c r="S37" s="84">
        <f t="shared" si="6"/>
        <v>0.20363303166955535</v>
      </c>
      <c r="T37" s="85">
        <f>分析係数表!F40</f>
        <v>0.70612892981899011</v>
      </c>
      <c r="U37" s="86">
        <f t="shared" si="7"/>
        <v>0.14379117472861963</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投入係数表!W38</f>
        <v>0</v>
      </c>
      <c r="E38" s="77">
        <f t="shared" si="0"/>
        <v>0</v>
      </c>
      <c r="F38" s="76">
        <f>分析係数表!C41</f>
        <v>0.70759650636187188</v>
      </c>
      <c r="G38" s="77">
        <f t="shared" si="1"/>
        <v>0</v>
      </c>
      <c r="H38" s="77">
        <v>2.6659354931146505E-4</v>
      </c>
      <c r="I38" s="77">
        <f t="shared" si="2"/>
        <v>2.6659354931146505E-4</v>
      </c>
      <c r="J38" s="76">
        <f>分析係数表!G41</f>
        <v>0.45936542752335213</v>
      </c>
      <c r="K38" s="78">
        <f t="shared" si="3"/>
        <v>1.2246385975442901E-4</v>
      </c>
      <c r="L38" s="79"/>
      <c r="M38" s="80"/>
      <c r="N38" s="81">
        <f>分析係数表!H41</f>
        <v>5.1332193987616619E-2</v>
      </c>
      <c r="O38" s="82">
        <f t="shared" si="4"/>
        <v>0.49589315334743889</v>
      </c>
      <c r="P38" s="76">
        <f>分析係数表!C41</f>
        <v>0.70759650636187188</v>
      </c>
      <c r="Q38" s="82">
        <f t="shared" si="5"/>
        <v>0.35089226283741975</v>
      </c>
      <c r="R38" s="83">
        <v>0.35619111488055971</v>
      </c>
      <c r="S38" s="84">
        <f t="shared" si="6"/>
        <v>0.35645770842987118</v>
      </c>
      <c r="T38" s="85">
        <f>分析係数表!F41</f>
        <v>0.56264417804333855</v>
      </c>
      <c r="U38" s="86">
        <f t="shared" si="7"/>
        <v>0.2005588543667369</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投入係数表!W39</f>
        <v>1.3012361743656474E-4</v>
      </c>
      <c r="E39" s="77">
        <f>$C$25*D39</f>
        <v>1.3012361743656473E-2</v>
      </c>
      <c r="F39" s="76">
        <f>分析係数表!C42</f>
        <v>0.74805928016937195</v>
      </c>
      <c r="G39" s="77">
        <f>E39*F39</f>
        <v>9.7340179592631353E-3</v>
      </c>
      <c r="H39" s="77">
        <v>1.6452399363137922E-2</v>
      </c>
      <c r="I39" s="77">
        <f>C39+H39</f>
        <v>1.6452399363137922E-2</v>
      </c>
      <c r="J39" s="76">
        <f>分析係数表!G42</f>
        <v>0.48689138576779029</v>
      </c>
      <c r="K39" s="78">
        <f>I39*J39</f>
        <v>8.0105315251233333E-3</v>
      </c>
      <c r="L39" s="79"/>
      <c r="M39" s="80"/>
      <c r="N39" s="81">
        <f>分析係数表!H42</f>
        <v>1.3363964923094164E-2</v>
      </c>
      <c r="O39" s="82">
        <f t="shared" si="4"/>
        <v>0.12910219088894681</v>
      </c>
      <c r="P39" s="76">
        <f>分析係数表!C42</f>
        <v>0.74805928016937195</v>
      </c>
      <c r="Q39" s="82">
        <f>O39*P39</f>
        <v>9.65760919846744E-2</v>
      </c>
      <c r="R39" s="83">
        <v>0.10122073342506949</v>
      </c>
      <c r="S39" s="84">
        <f>I39+R39</f>
        <v>0.1176731327882074</v>
      </c>
      <c r="T39" s="85">
        <f>分析係数表!F42</f>
        <v>0.55945692883895126</v>
      </c>
      <c r="U39" s="86">
        <f>S39*T39</f>
        <v>6.5833049476548611E-2</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投入係数表!W40</f>
        <v>2.3292127521145088E-2</v>
      </c>
      <c r="E40" s="77">
        <f>$C$25*D40</f>
        <v>2.329212752114509</v>
      </c>
      <c r="F40" s="76">
        <f>分析係数表!C43</f>
        <v>0.45392782766037354</v>
      </c>
      <c r="G40" s="77">
        <f>E40*F40</f>
        <v>1.0572944847261792</v>
      </c>
      <c r="H40" s="77">
        <v>1.3688834717935763</v>
      </c>
      <c r="I40" s="77">
        <f>C40+H40</f>
        <v>1.3688834717935763</v>
      </c>
      <c r="J40" s="76">
        <f>分析係数表!G43</f>
        <v>0.33057238224749658</v>
      </c>
      <c r="K40" s="78">
        <f>I40*J40</f>
        <v>0.4525150702900263</v>
      </c>
      <c r="L40" s="79"/>
      <c r="M40" s="80"/>
      <c r="N40" s="81">
        <f>分析係数表!H43</f>
        <v>3.6399293979211607E-2</v>
      </c>
      <c r="O40" s="82">
        <f t="shared" si="4"/>
        <v>0.35163431111723209</v>
      </c>
      <c r="P40" s="76">
        <f>分析係数表!C43</f>
        <v>0.45392782766037354</v>
      </c>
      <c r="Q40" s="82">
        <f>O40*P40</f>
        <v>0.1596165989762971</v>
      </c>
      <c r="R40" s="83">
        <v>0.29442827470991156</v>
      </c>
      <c r="S40" s="84">
        <f>I40+R40</f>
        <v>1.6633117465034879</v>
      </c>
      <c r="T40" s="85">
        <f>分析係数表!F43</f>
        <v>0.59568549882556554</v>
      </c>
      <c r="U40" s="86">
        <f>S40*T40</f>
        <v>0.99081068741835276</v>
      </c>
      <c r="V40" s="87">
        <f>分析係数表!D43</f>
        <v>0.1984794164915317</v>
      </c>
      <c r="W40" s="167">
        <f>ROUND(S40*V40,0)</f>
        <v>0</v>
      </c>
      <c r="X40" s="76">
        <f>分析係数表!E43</f>
        <v>0.16343182099146988</v>
      </c>
      <c r="Y40" s="166">
        <f>ROUND(S40*X40,0)</f>
        <v>0</v>
      </c>
    </row>
    <row r="41" spans="1:25" x14ac:dyDescent="0.2">
      <c r="A41" s="6" t="s">
        <v>341</v>
      </c>
      <c r="B41" s="5" t="s">
        <v>42</v>
      </c>
      <c r="C41" s="90"/>
      <c r="D41" s="76">
        <f>投入係数表!W41</f>
        <v>0</v>
      </c>
      <c r="E41" s="77">
        <f>$C$25*D41</f>
        <v>0</v>
      </c>
      <c r="F41" s="76">
        <f>分析係数表!C44</f>
        <v>0.56717687074829937</v>
      </c>
      <c r="G41" s="77">
        <f>E41*F41</f>
        <v>0</v>
      </c>
      <c r="H41" s="77">
        <v>3.1536086419298877E-3</v>
      </c>
      <c r="I41" s="77">
        <f>C41+H41</f>
        <v>3.1536086419298877E-3</v>
      </c>
      <c r="J41" s="76">
        <f>分析係数表!G44</f>
        <v>0.26470888557600014</v>
      </c>
      <c r="K41" s="78">
        <f>I41*J41</f>
        <v>8.3478822914810386E-4</v>
      </c>
      <c r="L41" s="79"/>
      <c r="M41" s="80"/>
      <c r="N41" s="81">
        <f>分析係数表!H44</f>
        <v>0.11401115064578489</v>
      </c>
      <c r="O41" s="82">
        <f t="shared" si="4"/>
        <v>1.101401374430776</v>
      </c>
      <c r="P41" s="76">
        <f>分析係数表!C44</f>
        <v>0.56717687074829937</v>
      </c>
      <c r="Q41" s="82">
        <f>O41*P41</f>
        <v>0.62468938498752358</v>
      </c>
      <c r="R41" s="83">
        <v>0.63663305671290871</v>
      </c>
      <c r="S41" s="84">
        <f>I41+R41</f>
        <v>0.63978666535483864</v>
      </c>
      <c r="T41" s="85">
        <f>分析係数表!F44</f>
        <v>0.48034390507893071</v>
      </c>
      <c r="U41" s="86">
        <f>S41*T41</f>
        <v>0.30731762525397022</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投入係数表!W42</f>
        <v>6.5061808718282373E-4</v>
      </c>
      <c r="E42" s="77">
        <f>$C$25*D42</f>
        <v>6.5061808718282377E-2</v>
      </c>
      <c r="F42" s="76">
        <f>分析係数表!C45</f>
        <v>1</v>
      </c>
      <c r="G42" s="77">
        <f>E42*F42</f>
        <v>6.5061808718282377E-2</v>
      </c>
      <c r="H42" s="77">
        <v>7.7090426654028155E-2</v>
      </c>
      <c r="I42" s="77">
        <f>C42+H42</f>
        <v>7.7090426654028155E-2</v>
      </c>
      <c r="J42" s="76">
        <f>分析係数表!G45</f>
        <v>0</v>
      </c>
      <c r="K42" s="78">
        <f>I42*J42</f>
        <v>0</v>
      </c>
      <c r="L42" s="79"/>
      <c r="M42" s="80"/>
      <c r="N42" s="81">
        <f>分析係数表!H45</f>
        <v>0</v>
      </c>
      <c r="O42" s="82">
        <f t="shared" si="4"/>
        <v>0</v>
      </c>
      <c r="P42" s="76">
        <f>分析係数表!C45</f>
        <v>1</v>
      </c>
      <c r="Q42" s="82">
        <f>O42*P42</f>
        <v>0</v>
      </c>
      <c r="R42" s="83">
        <v>7.4981956352527714E-3</v>
      </c>
      <c r="S42" s="84">
        <f>I42+R42</f>
        <v>8.4588622289280921E-2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2.0819778789850358E-3</v>
      </c>
      <c r="E43" s="77">
        <f>$C$25*D43</f>
        <v>0.20819778789850357</v>
      </c>
      <c r="F43" s="76">
        <f>分析係数表!C46</f>
        <v>9.5571095571095555E-2</v>
      </c>
      <c r="G43" s="77">
        <f>E43*F43</f>
        <v>1.9897690684938567E-2</v>
      </c>
      <c r="H43" s="77">
        <v>2.5365019134854852E-2</v>
      </c>
      <c r="I43" s="77">
        <f>C43+H43</f>
        <v>2.5365019134854852E-2</v>
      </c>
      <c r="J43" s="76">
        <f>分析係数表!G46</f>
        <v>9.74025974025974E-3</v>
      </c>
      <c r="K43" s="78">
        <f>I43*J43</f>
        <v>2.4706187469014467E-4</v>
      </c>
      <c r="L43" s="79"/>
      <c r="M43" s="80"/>
      <c r="N43" s="81">
        <f>分析係数表!H46</f>
        <v>2.2385341663631524E-2</v>
      </c>
      <c r="O43" s="82">
        <f t="shared" si="4"/>
        <v>0.21625293610119184</v>
      </c>
      <c r="P43" s="76">
        <f>分析係数表!C46</f>
        <v>9.5571095571095555E-2</v>
      </c>
      <c r="Q43" s="82">
        <f>O43*P43</f>
        <v>2.0667530023657024E-2</v>
      </c>
      <c r="R43" s="83">
        <v>2.3427925369561727E-2</v>
      </c>
      <c r="S43" s="84">
        <f>I43+R43</f>
        <v>4.8792944504416583E-2</v>
      </c>
      <c r="T43" s="85">
        <f>分析係数表!F46</f>
        <v>0.31493506493506496</v>
      </c>
      <c r="U43" s="86">
        <f>S43*T43</f>
        <v>1.5366609145871457E-2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投入係数表!W44</f>
        <v>0.77931034482758621</v>
      </c>
      <c r="E44" s="91">
        <f>SUM(E5:E43)</f>
        <v>77.931034482758648</v>
      </c>
      <c r="F44" s="92">
        <f>分析係数表!C47</f>
        <v>0.47742146938417629</v>
      </c>
      <c r="G44" s="91">
        <f>SUM(G5:G43)</f>
        <v>11.681750522428338</v>
      </c>
      <c r="H44" s="91">
        <f>SUM(H5:H43)</f>
        <v>13.316586232607769</v>
      </c>
      <c r="I44" s="91">
        <f>SUM(I5:I43)</f>
        <v>113.31658623260775</v>
      </c>
      <c r="J44" s="92">
        <f>分析係数表!G47</f>
        <v>0.27235298925258467</v>
      </c>
      <c r="K44" s="93">
        <f>SUM(K5:K43)</f>
        <v>15.399262457973849</v>
      </c>
      <c r="L44" s="94">
        <f>最終需要_まとめ!$L$33</f>
        <v>0.62733333333333341</v>
      </c>
      <c r="M44" s="91">
        <f>K44*L44</f>
        <v>9.6604706486355951</v>
      </c>
      <c r="N44" s="95">
        <f>分析係数表!H47</f>
        <v>1</v>
      </c>
      <c r="O44" s="96">
        <f>SUM(O5:O43)</f>
        <v>9.6604706486355951</v>
      </c>
      <c r="P44" s="92">
        <f>分析係数表!C47</f>
        <v>0.47742146938417629</v>
      </c>
      <c r="Q44" s="96">
        <f>SUM(Q5:Q43)</f>
        <v>4.5549238610633482</v>
      </c>
      <c r="R44" s="91">
        <f>SUM(R5:R43)</f>
        <v>5.2278804083501109</v>
      </c>
      <c r="S44" s="97">
        <f>SUM(S5:S43)</f>
        <v>118.54446664095786</v>
      </c>
      <c r="T44" s="98">
        <f>分析係数表!F47</f>
        <v>0.52570900249274655</v>
      </c>
      <c r="U44" s="99">
        <f>SUM(U5:U43)</f>
        <v>29.987885524574498</v>
      </c>
      <c r="V44" s="100">
        <f>分析係数表!D47</f>
        <v>0.1239937068366638</v>
      </c>
      <c r="W44" s="164">
        <f>SUM(W5:W43)</f>
        <v>5</v>
      </c>
      <c r="X44" s="92">
        <f>分析係数表!E47</f>
        <v>9.5199419721302761E-2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1.2750751238528384E-2</v>
      </c>
      <c r="E5" s="77">
        <f t="shared" ref="E5:E38" si="0">$C$26*D5</f>
        <v>1.2750751238528384</v>
      </c>
      <c r="F5" s="76">
        <f>分析係数表!C8</f>
        <v>0.95102319236016375</v>
      </c>
      <c r="G5" s="77">
        <f t="shared" ref="G5:G38" si="1">E5*F5</f>
        <v>1.2126260147855576</v>
      </c>
      <c r="H5" s="77">
        <f t="array" ref="H5:H43">MMULT(逆行列係数!C5:AO43,'22'!G5:G43)</f>
        <v>1.4901873569459054</v>
      </c>
      <c r="I5" s="77">
        <f t="shared" ref="I5:I38" si="2">C5+H5</f>
        <v>1.4901873569459054</v>
      </c>
      <c r="J5" s="76">
        <f>分析係数表!G8</f>
        <v>0.119707121641224</v>
      </c>
      <c r="K5" s="78">
        <f t="shared" ref="K5:K38" si="3">I5*J5</f>
        <v>0.1783860392061376</v>
      </c>
      <c r="L5" s="79" t="s">
        <v>184</v>
      </c>
      <c r="M5" s="80" t="s">
        <v>184</v>
      </c>
      <c r="N5" s="81">
        <f>分析係数表!H8</f>
        <v>1.1795029837783319E-2</v>
      </c>
      <c r="O5" s="82">
        <f t="shared" ref="O5:O43" si="4">$M$44*N5</f>
        <v>0.21318751813949599</v>
      </c>
      <c r="P5" s="76">
        <f>分析係数表!C8</f>
        <v>0.95102319236016375</v>
      </c>
      <c r="Q5" s="82">
        <f t="shared" ref="Q5:Q38" si="5">O5*P5</f>
        <v>0.20274627407236379</v>
      </c>
      <c r="R5" s="83">
        <f t="array" ref="R5:R43">MMULT(逆行列係数!C5:AO43,'22'!Q5:Q43)</f>
        <v>0.28355949424605753</v>
      </c>
      <c r="S5" s="84">
        <f t="shared" ref="S5:S38" si="6">I5+R5</f>
        <v>1.773746851191963</v>
      </c>
      <c r="T5" s="85">
        <f>分析係数表!F8</f>
        <v>0.45161290322580644</v>
      </c>
      <c r="U5" s="86">
        <f t="shared" ref="U5:U38" si="7">S5*T5</f>
        <v>0.80104696505443485</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投入係数表!X6</f>
        <v>2.9237391374969546E-3</v>
      </c>
      <c r="E6" s="77">
        <f t="shared" si="0"/>
        <v>0.29237391374969546</v>
      </c>
      <c r="F6" s="76">
        <f>分析係数表!C9</f>
        <v>1</v>
      </c>
      <c r="G6" s="77">
        <f t="shared" si="1"/>
        <v>0.29237391374969546</v>
      </c>
      <c r="H6" s="77">
        <v>0.39961502499004031</v>
      </c>
      <c r="I6" s="77">
        <f t="shared" si="2"/>
        <v>0.39961502499004031</v>
      </c>
      <c r="J6" s="76">
        <f>分析係数表!G9</f>
        <v>0.24911032028469751</v>
      </c>
      <c r="K6" s="78">
        <f t="shared" si="3"/>
        <v>9.9548226865846343E-2</v>
      </c>
      <c r="L6" s="79"/>
      <c r="M6" s="80"/>
      <c r="N6" s="81">
        <f>分析係数表!H9</f>
        <v>6.1636735494354639E-4</v>
      </c>
      <c r="O6" s="82">
        <f t="shared" si="4"/>
        <v>1.1140440377835896E-2</v>
      </c>
      <c r="P6" s="76">
        <f>分析係数表!C9</f>
        <v>1</v>
      </c>
      <c r="Q6" s="82">
        <f t="shared" si="5"/>
        <v>1.1140440377835896E-2</v>
      </c>
      <c r="R6" s="83">
        <v>1.5680128665756597E-2</v>
      </c>
      <c r="S6" s="84">
        <f t="shared" si="6"/>
        <v>0.41529515365579689</v>
      </c>
      <c r="T6" s="85">
        <f>分析係数表!F9</f>
        <v>0.6773428232502966</v>
      </c>
      <c r="U6" s="86">
        <f t="shared" si="7"/>
        <v>0.28129719185938318</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投入係数表!X7</f>
        <v>8.9336473645740277E-4</v>
      </c>
      <c r="E7" s="77">
        <f t="shared" si="0"/>
        <v>8.933647364574028E-2</v>
      </c>
      <c r="F7" s="76">
        <f>分析係数表!C10</f>
        <v>1</v>
      </c>
      <c r="G7" s="77">
        <f t="shared" si="1"/>
        <v>8.933647364574028E-2</v>
      </c>
      <c r="H7" s="77">
        <v>0.10500689333593424</v>
      </c>
      <c r="I7" s="77">
        <f t="shared" si="2"/>
        <v>0.10500689333593424</v>
      </c>
      <c r="J7" s="76">
        <f>分析係数表!G10</f>
        <v>0.17950310559006211</v>
      </c>
      <c r="K7" s="78">
        <f t="shared" si="3"/>
        <v>1.8849063462164594E-2</v>
      </c>
      <c r="L7" s="79"/>
      <c r="M7" s="80"/>
      <c r="N7" s="81">
        <f>分析係数表!H10</f>
        <v>1.1935113327543217E-3</v>
      </c>
      <c r="O7" s="82">
        <f t="shared" si="4"/>
        <v>2.1571943640718599E-2</v>
      </c>
      <c r="P7" s="76">
        <f>分析係数表!C10</f>
        <v>1</v>
      </c>
      <c r="Q7" s="82">
        <f t="shared" si="5"/>
        <v>2.1571943640718599E-2</v>
      </c>
      <c r="R7" s="83">
        <v>3.2335036967377433E-2</v>
      </c>
      <c r="S7" s="84">
        <f t="shared" si="6"/>
        <v>0.13734193030331168</v>
      </c>
      <c r="T7" s="85">
        <f>分析係数表!F10</f>
        <v>0.51863354037267084</v>
      </c>
      <c r="U7" s="86">
        <f t="shared" si="7"/>
        <v>7.1230131554823148E-2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投入係数表!X8</f>
        <v>1.6242995208316414E-4</v>
      </c>
      <c r="E8" s="77">
        <f t="shared" si="0"/>
        <v>1.6242995208316412E-2</v>
      </c>
      <c r="F8" s="76">
        <f>分析係数表!C11</f>
        <v>5.7355893318034035E-4</v>
      </c>
      <c r="G8" s="77">
        <f t="shared" si="1"/>
        <v>9.3163150033353416E-6</v>
      </c>
      <c r="H8" s="77">
        <v>1.3661268160279196E-4</v>
      </c>
      <c r="I8" s="77">
        <f t="shared" si="2"/>
        <v>1.3661268160279196E-4</v>
      </c>
      <c r="J8" s="76">
        <f>分析係数表!G11</f>
        <v>0.5</v>
      </c>
      <c r="K8" s="78">
        <f t="shared" si="3"/>
        <v>6.8306340801395981E-5</v>
      </c>
      <c r="L8" s="79"/>
      <c r="M8" s="80"/>
      <c r="N8" s="81">
        <f>分析係数表!H11</f>
        <v>-2.2413358361583505E-5</v>
      </c>
      <c r="O8" s="82">
        <f t="shared" si="4"/>
        <v>-4.0510692283039621E-4</v>
      </c>
      <c r="P8" s="76">
        <f>分析係数表!C11</f>
        <v>5.7355893318034035E-4</v>
      </c>
      <c r="Q8" s="82">
        <f t="shared" si="5"/>
        <v>-2.323526944825725E-7</v>
      </c>
      <c r="R8" s="83">
        <v>4.0488014335818207E-5</v>
      </c>
      <c r="S8" s="84">
        <f t="shared" si="6"/>
        <v>1.7710069593861017E-4</v>
      </c>
      <c r="T8" s="85">
        <f>分析係数表!F11</f>
        <v>0.7</v>
      </c>
      <c r="U8" s="86">
        <f t="shared" si="7"/>
        <v>1.2397048715702711E-4</v>
      </c>
      <c r="V8" s="87">
        <f>分析係数表!D11</f>
        <v>1.2</v>
      </c>
      <c r="W8" s="88">
        <f t="shared" si="8"/>
        <v>0</v>
      </c>
      <c r="X8" s="76">
        <f>分析係数表!E11</f>
        <v>0</v>
      </c>
      <c r="Y8" s="89">
        <f t="shared" si="9"/>
        <v>0</v>
      </c>
    </row>
    <row r="9" spans="1:25" x14ac:dyDescent="0.2">
      <c r="A9" s="6" t="s">
        <v>223</v>
      </c>
      <c r="B9" s="5" t="s">
        <v>191</v>
      </c>
      <c r="C9" s="90"/>
      <c r="D9" s="76">
        <f>投入係数表!X9</f>
        <v>4.1663282709331603E-2</v>
      </c>
      <c r="E9" s="77">
        <f t="shared" si="0"/>
        <v>4.1663282709331604</v>
      </c>
      <c r="F9" s="76">
        <f>分析係数表!C12</f>
        <v>4.8423187189707062E-2</v>
      </c>
      <c r="G9" s="77">
        <f t="shared" si="1"/>
        <v>0.20174689375716498</v>
      </c>
      <c r="H9" s="77">
        <v>0.21998759373087437</v>
      </c>
      <c r="I9" s="77">
        <f t="shared" si="2"/>
        <v>0.21998759373087437</v>
      </c>
      <c r="J9" s="76">
        <f>分析係数表!G12</f>
        <v>0.1441768393269548</v>
      </c>
      <c r="K9" s="78">
        <f t="shared" si="3"/>
        <v>3.1717115955259681E-2</v>
      </c>
      <c r="L9" s="79"/>
      <c r="M9" s="80"/>
      <c r="N9" s="81">
        <f>分析係数表!H12</f>
        <v>9.2936990446306003E-2</v>
      </c>
      <c r="O9" s="82">
        <f t="shared" si="4"/>
        <v>1.6797758555162379</v>
      </c>
      <c r="P9" s="76">
        <f>分析係数表!C12</f>
        <v>4.8423187189707062E-2</v>
      </c>
      <c r="Q9" s="82">
        <f t="shared" si="5"/>
        <v>8.1340100688413117E-2</v>
      </c>
      <c r="R9" s="83">
        <v>9.2687338938739872E-2</v>
      </c>
      <c r="S9" s="84">
        <f t="shared" si="6"/>
        <v>0.31267493266961421</v>
      </c>
      <c r="T9" s="85">
        <f>分析係数表!F12</f>
        <v>0.28846365335972729</v>
      </c>
      <c r="U9" s="86">
        <f t="shared" si="7"/>
        <v>9.019535339188367E-2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投入係数表!X10</f>
        <v>1.9410379273938114E-2</v>
      </c>
      <c r="E10" s="77">
        <f t="shared" si="0"/>
        <v>1.9410379273938114</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0.25815438657367001</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投入係数表!X11</f>
        <v>5.0759360025988791E-2</v>
      </c>
      <c r="E11" s="77">
        <f t="shared" si="0"/>
        <v>5.0759360025988789</v>
      </c>
      <c r="F11" s="76">
        <f>分析係数表!C14</f>
        <v>0.13711248892825512</v>
      </c>
      <c r="G11" s="77">
        <f t="shared" si="1"/>
        <v>0.69597421895687028</v>
      </c>
      <c r="H11" s="77">
        <v>0.76741168295336959</v>
      </c>
      <c r="I11" s="77">
        <f t="shared" si="2"/>
        <v>0.76741168295336959</v>
      </c>
      <c r="J11" s="76">
        <f>分析係数表!G14</f>
        <v>0.16281628162816281</v>
      </c>
      <c r="K11" s="78">
        <f t="shared" si="3"/>
        <v>0.12494711669647821</v>
      </c>
      <c r="L11" s="79"/>
      <c r="M11" s="80"/>
      <c r="N11" s="81">
        <f>分析係数表!H14</f>
        <v>1.1654946348023422E-3</v>
      </c>
      <c r="O11" s="82">
        <f t="shared" si="4"/>
        <v>2.1065559987180602E-2</v>
      </c>
      <c r="P11" s="76">
        <f>分析係数表!C14</f>
        <v>0.13711248892825512</v>
      </c>
      <c r="Q11" s="82">
        <f t="shared" si="5"/>
        <v>2.8883513605097943E-3</v>
      </c>
      <c r="R11" s="83">
        <v>1.1835182739935991E-2</v>
      </c>
      <c r="S11" s="84">
        <f t="shared" si="6"/>
        <v>0.77924686569330559</v>
      </c>
      <c r="T11" s="85">
        <f>分析係数表!F14</f>
        <v>0.337000366703337</v>
      </c>
      <c r="U11" s="86">
        <f t="shared" si="7"/>
        <v>0.26260647949106997</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投入係数表!X12</f>
        <v>2.2983838219767724E-2</v>
      </c>
      <c r="E12" s="77">
        <f t="shared" si="0"/>
        <v>2.2983838219767723</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0.15475084452121135</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投入係数表!X13</f>
        <v>1.8679444489563875E-3</v>
      </c>
      <c r="E13" s="77">
        <f t="shared" si="0"/>
        <v>0.18679444489563876</v>
      </c>
      <c r="F13" s="76">
        <f>分析係数表!C16</f>
        <v>1.385979049153907E-2</v>
      </c>
      <c r="G13" s="77">
        <f t="shared" si="1"/>
        <v>2.588931871236893E-3</v>
      </c>
      <c r="H13" s="77">
        <v>4.1199186084363744E-3</v>
      </c>
      <c r="I13" s="77">
        <f t="shared" si="2"/>
        <v>4.1199186084363744E-3</v>
      </c>
      <c r="J13" s="76">
        <f>分析係数表!G16</f>
        <v>3.1914893617021274E-2</v>
      </c>
      <c r="K13" s="78">
        <f t="shared" si="3"/>
        <v>1.3148676409903323E-4</v>
      </c>
      <c r="L13" s="79"/>
      <c r="M13" s="80"/>
      <c r="N13" s="81">
        <f>分析係数表!H16</f>
        <v>1.6877258846272378E-2</v>
      </c>
      <c r="O13" s="82">
        <f t="shared" si="4"/>
        <v>0.30504551289128834</v>
      </c>
      <c r="P13" s="76">
        <f>分析係数表!C16</f>
        <v>1.385979049153907E-2</v>
      </c>
      <c r="Q13" s="82">
        <f t="shared" si="5"/>
        <v>4.2278668990573367E-3</v>
      </c>
      <c r="R13" s="83">
        <v>4.7919316881001065E-3</v>
      </c>
      <c r="S13" s="84">
        <f t="shared" si="6"/>
        <v>8.9118502965364818E-3</v>
      </c>
      <c r="T13" s="85">
        <f>分析係数表!F16</f>
        <v>0.28191489361702127</v>
      </c>
      <c r="U13" s="86">
        <f t="shared" si="7"/>
        <v>2.5123833282789019E-3</v>
      </c>
      <c r="V13" s="87">
        <f>分析係数表!D16</f>
        <v>0</v>
      </c>
      <c r="W13" s="88">
        <f t="shared" si="8"/>
        <v>0</v>
      </c>
      <c r="X13" s="76">
        <f>分析係数表!E16</f>
        <v>0</v>
      </c>
      <c r="Y13" s="89">
        <f t="shared" si="9"/>
        <v>0</v>
      </c>
    </row>
    <row r="14" spans="1:25" x14ac:dyDescent="0.2">
      <c r="A14" s="6" t="s">
        <v>2</v>
      </c>
      <c r="B14" s="5" t="s">
        <v>365</v>
      </c>
      <c r="C14" s="90"/>
      <c r="D14" s="76">
        <f>投入係数表!X14</f>
        <v>8.2676845610330549E-2</v>
      </c>
      <c r="E14" s="77">
        <f t="shared" si="0"/>
        <v>8.2676845610330556</v>
      </c>
      <c r="F14" s="76">
        <f>分析係数表!C17</f>
        <v>0.32300986464785497</v>
      </c>
      <c r="G14" s="77">
        <f t="shared" si="1"/>
        <v>2.6705436710104475</v>
      </c>
      <c r="H14" s="77">
        <v>3.0309324477556987</v>
      </c>
      <c r="I14" s="77">
        <f t="shared" si="2"/>
        <v>3.0309324477556987</v>
      </c>
      <c r="J14" s="76">
        <f>分析係数表!G17</f>
        <v>0.21187484602118747</v>
      </c>
      <c r="K14" s="78">
        <f t="shared" si="3"/>
        <v>0.64217834566885956</v>
      </c>
      <c r="L14" s="79"/>
      <c r="M14" s="80"/>
      <c r="N14" s="81">
        <f>分析係数表!H17</f>
        <v>2.8857198890538762E-3</v>
      </c>
      <c r="O14" s="82">
        <f t="shared" si="4"/>
        <v>5.2157516314413517E-2</v>
      </c>
      <c r="P14" s="76">
        <f>分析係数表!C17</f>
        <v>0.32300986464785497</v>
      </c>
      <c r="Q14" s="82">
        <f t="shared" si="5"/>
        <v>1.6847392285086998E-2</v>
      </c>
      <c r="R14" s="83">
        <v>3.5626673143836489E-2</v>
      </c>
      <c r="S14" s="84">
        <f t="shared" si="6"/>
        <v>3.0665591208995351</v>
      </c>
      <c r="T14" s="85">
        <f>分析係数表!F17</f>
        <v>0.32156935205715692</v>
      </c>
      <c r="U14" s="86">
        <f t="shared" si="7"/>
        <v>0.9861114295526282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投入係数表!X15</f>
        <v>9.7457971249898477E-4</v>
      </c>
      <c r="E15" s="77">
        <f t="shared" si="0"/>
        <v>9.7457971249898481E-2</v>
      </c>
      <c r="F15" s="76">
        <f>分析係数表!C18</f>
        <v>9.2469018112488088E-2</v>
      </c>
      <c r="G15" s="77">
        <f t="shared" si="1"/>
        <v>9.0118429087132062E-3</v>
      </c>
      <c r="H15" s="77">
        <v>1.2379894404688396E-2</v>
      </c>
      <c r="I15" s="77">
        <f t="shared" si="2"/>
        <v>1.2379894404688396E-2</v>
      </c>
      <c r="J15" s="76">
        <f>分析係数表!G18</f>
        <v>0.21541950113378686</v>
      </c>
      <c r="K15" s="78">
        <f t="shared" si="3"/>
        <v>2.6668706767469337E-3</v>
      </c>
      <c r="L15" s="79"/>
      <c r="M15" s="80"/>
      <c r="N15" s="81">
        <f>分析係数表!H18</f>
        <v>4.5387050682206597E-4</v>
      </c>
      <c r="O15" s="82">
        <f t="shared" si="4"/>
        <v>8.2034151873155228E-3</v>
      </c>
      <c r="P15" s="76">
        <f>分析係数表!C18</f>
        <v>9.2469018112488088E-2</v>
      </c>
      <c r="Q15" s="82">
        <f t="shared" si="5"/>
        <v>7.5856174754013899E-4</v>
      </c>
      <c r="R15" s="83">
        <v>1.7197521244218849E-3</v>
      </c>
      <c r="S15" s="84">
        <f t="shared" si="6"/>
        <v>1.409964652911028E-2</v>
      </c>
      <c r="T15" s="85">
        <f>分析係数表!F18</f>
        <v>0.45918367346938777</v>
      </c>
      <c r="U15" s="86">
        <f t="shared" si="7"/>
        <v>6.4743274878567613E-3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投入係数表!X16</f>
        <v>7.3093478437423866E-4</v>
      </c>
      <c r="E16" s="77">
        <f t="shared" si="0"/>
        <v>7.3093478437423864E-2</v>
      </c>
      <c r="F16" s="76">
        <f>分析係数表!C19</f>
        <v>3.1628366691376364E-2</v>
      </c>
      <c r="G16" s="77">
        <f t="shared" si="1"/>
        <v>2.3118273387670533E-3</v>
      </c>
      <c r="H16" s="77">
        <v>4.2325405105396044E-3</v>
      </c>
      <c r="I16" s="77">
        <f t="shared" si="2"/>
        <v>4.2325405105396044E-3</v>
      </c>
      <c r="J16" s="76">
        <f>分析係数表!G19</f>
        <v>5.8098591549295774E-2</v>
      </c>
      <c r="K16" s="78">
        <f t="shared" si="3"/>
        <v>2.4590464233768827E-4</v>
      </c>
      <c r="L16" s="79"/>
      <c r="M16" s="80"/>
      <c r="N16" s="81">
        <f>分析係数表!H19</f>
        <v>-1.1767013139831339E-4</v>
      </c>
      <c r="O16" s="82">
        <f t="shared" si="4"/>
        <v>-2.1268113448595798E-3</v>
      </c>
      <c r="P16" s="76">
        <f>分析係数表!C19</f>
        <v>3.1628366691376364E-2</v>
      </c>
      <c r="Q16" s="82">
        <f t="shared" si="5"/>
        <v>-6.7267569098598099E-5</v>
      </c>
      <c r="R16" s="83">
        <v>1.7213026735544127E-4</v>
      </c>
      <c r="S16" s="84">
        <f t="shared" si="6"/>
        <v>4.4046707778950455E-3</v>
      </c>
      <c r="T16" s="85">
        <f>分析係数表!F19</f>
        <v>0.23943661971830985</v>
      </c>
      <c r="U16" s="86">
        <f t="shared" si="7"/>
        <v>1.0546394820312079E-3</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投入係数表!X17</f>
        <v>3.5734589458296111E-3</v>
      </c>
      <c r="E17" s="77">
        <f t="shared" si="0"/>
        <v>0.35734589458296112</v>
      </c>
      <c r="F17" s="76">
        <f>分析係数表!C20</f>
        <v>9.0136054421768752E-2</v>
      </c>
      <c r="G17" s="77">
        <f t="shared" si="1"/>
        <v>3.2209749001525421E-2</v>
      </c>
      <c r="H17" s="77">
        <v>3.6903935928179699E-2</v>
      </c>
      <c r="I17" s="77">
        <f t="shared" si="2"/>
        <v>3.6903935928179699E-2</v>
      </c>
      <c r="J17" s="76">
        <f>分析係数表!G20</f>
        <v>0.10038610038610038</v>
      </c>
      <c r="K17" s="78">
        <f t="shared" si="3"/>
        <v>3.7046422167284639E-3</v>
      </c>
      <c r="L17" s="79"/>
      <c r="M17" s="80"/>
      <c r="N17" s="81">
        <f>分析係数表!H20</f>
        <v>5.6033395903958764E-4</v>
      </c>
      <c r="O17" s="82">
        <f t="shared" si="4"/>
        <v>1.0127673070759907E-2</v>
      </c>
      <c r="P17" s="76">
        <f>分析係数表!C20</f>
        <v>9.0136054421768752E-2</v>
      </c>
      <c r="Q17" s="82">
        <f t="shared" si="5"/>
        <v>9.1286849107189685E-4</v>
      </c>
      <c r="R17" s="83">
        <v>1.7662757105356747E-3</v>
      </c>
      <c r="S17" s="84">
        <f t="shared" si="6"/>
        <v>3.8670211638715375E-2</v>
      </c>
      <c r="T17" s="85">
        <f>分析係数表!F20</f>
        <v>0.22393822393822393</v>
      </c>
      <c r="U17" s="86">
        <f t="shared" si="7"/>
        <v>8.6597385136891573E-3</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投入係数表!X18</f>
        <v>9.827012101031431E-3</v>
      </c>
      <c r="E18" s="77">
        <f t="shared" si="0"/>
        <v>0.98270121010314315</v>
      </c>
      <c r="F18" s="76">
        <f>分析係数表!C21</f>
        <v>0.16689993002099368</v>
      </c>
      <c r="G18" s="77">
        <f t="shared" si="1"/>
        <v>0.1640127631977604</v>
      </c>
      <c r="H18" s="77">
        <v>0.17893664454983044</v>
      </c>
      <c r="I18" s="77">
        <f t="shared" si="2"/>
        <v>0.17893664454983044</v>
      </c>
      <c r="J18" s="76">
        <f>分析係数表!G21</f>
        <v>0.28496229904680609</v>
      </c>
      <c r="K18" s="78">
        <f t="shared" si="3"/>
        <v>5.0990197614640825E-2</v>
      </c>
      <c r="L18" s="79"/>
      <c r="M18" s="80"/>
      <c r="N18" s="81">
        <f>分析係数表!H21</f>
        <v>9.3015437200571539E-4</v>
      </c>
      <c r="O18" s="82">
        <f t="shared" si="4"/>
        <v>1.6811937297461443E-2</v>
      </c>
      <c r="P18" s="76">
        <f>分析係数表!C21</f>
        <v>0.16689993002099368</v>
      </c>
      <c r="Q18" s="82">
        <f t="shared" si="5"/>
        <v>2.8059111584636484E-3</v>
      </c>
      <c r="R18" s="83">
        <v>6.1385340113694177E-3</v>
      </c>
      <c r="S18" s="84">
        <f t="shared" si="6"/>
        <v>0.18507517856119984</v>
      </c>
      <c r="T18" s="85">
        <f>分析係数表!F21</f>
        <v>0.42580736946934128</v>
      </c>
      <c r="U18" s="86">
        <f t="shared" si="7"/>
        <v>7.8806374937213125E-2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投入係数表!X19</f>
        <v>8.1214976041582069E-5</v>
      </c>
      <c r="E19" s="77">
        <f t="shared" si="0"/>
        <v>8.1214976041582062E-3</v>
      </c>
      <c r="F19" s="76">
        <f>分析係数表!C22</f>
        <v>5.390334572490707E-2</v>
      </c>
      <c r="G19" s="77">
        <f t="shared" si="1"/>
        <v>4.3777589316094424E-4</v>
      </c>
      <c r="H19" s="77">
        <v>1.573956204592393E-3</v>
      </c>
      <c r="I19" s="77">
        <f t="shared" si="2"/>
        <v>1.573956204592393E-3</v>
      </c>
      <c r="J19" s="76">
        <f>分析係数表!G22</f>
        <v>0.19475277497477295</v>
      </c>
      <c r="K19" s="78">
        <f t="shared" si="3"/>
        <v>3.0653233853313001E-4</v>
      </c>
      <c r="L19" s="79"/>
      <c r="M19" s="80"/>
      <c r="N19" s="81">
        <f>分析係数表!H22</f>
        <v>4.4826716723167009E-5</v>
      </c>
      <c r="O19" s="82">
        <f t="shared" si="4"/>
        <v>8.1021384566079243E-4</v>
      </c>
      <c r="P19" s="76">
        <f>分析係数表!C22</f>
        <v>5.390334572490707E-2</v>
      </c>
      <c r="Q19" s="82">
        <f t="shared" si="5"/>
        <v>4.3673237033760194E-5</v>
      </c>
      <c r="R19" s="83">
        <v>4.7326730142882806E-4</v>
      </c>
      <c r="S19" s="84">
        <f t="shared" si="6"/>
        <v>2.0472235060212209E-3</v>
      </c>
      <c r="T19" s="85">
        <f>分析係数表!F22</f>
        <v>0.41305079044735959</v>
      </c>
      <c r="U19" s="86">
        <f t="shared" si="7"/>
        <v>8.456072873844801E-4</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投入係数表!X20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5.0638365353799521E-4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投入係数表!X21</f>
        <v>0</v>
      </c>
      <c r="E21" s="77">
        <f t="shared" si="0"/>
        <v>0</v>
      </c>
      <c r="F21" s="76">
        <f>分析係数表!C24</f>
        <v>5.4415700267618217E-2</v>
      </c>
      <c r="G21" s="77">
        <f t="shared" si="1"/>
        <v>0</v>
      </c>
      <c r="H21" s="77">
        <v>7.8333403652939941E-4</v>
      </c>
      <c r="I21" s="77">
        <f t="shared" si="2"/>
        <v>7.8333403652939941E-4</v>
      </c>
      <c r="J21" s="76">
        <f>分析係数表!G24</f>
        <v>0.2097560975609756</v>
      </c>
      <c r="K21" s="78">
        <f t="shared" si="3"/>
        <v>1.6430909058909353E-4</v>
      </c>
      <c r="L21" s="79"/>
      <c r="M21" s="80"/>
      <c r="N21" s="81">
        <f>分析係数表!H24</f>
        <v>3.5301039419494021E-4</v>
      </c>
      <c r="O21" s="82">
        <f t="shared" si="4"/>
        <v>6.3804340345787408E-3</v>
      </c>
      <c r="P21" s="76">
        <f>分析係数表!C24</f>
        <v>5.4415700267618217E-2</v>
      </c>
      <c r="Q21" s="82">
        <f t="shared" si="5"/>
        <v>3.4719578600294677E-4</v>
      </c>
      <c r="R21" s="83">
        <v>1.1262553156130256E-3</v>
      </c>
      <c r="S21" s="84">
        <f t="shared" si="6"/>
        <v>1.909589352142425E-3</v>
      </c>
      <c r="T21" s="85">
        <f>分析係数表!F24</f>
        <v>0.39512195121951221</v>
      </c>
      <c r="U21" s="86">
        <f t="shared" si="7"/>
        <v>7.5452067084651913E-4</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投入係数表!X22</f>
        <v>1.4618695687484773E-3</v>
      </c>
      <c r="E22" s="77">
        <f t="shared" si="0"/>
        <v>0.14618695687484773</v>
      </c>
      <c r="F22" s="76">
        <f>分析係数表!C25</f>
        <v>0.20008027292795505</v>
      </c>
      <c r="G22" s="77">
        <f t="shared" si="1"/>
        <v>2.9249126230026727E-2</v>
      </c>
      <c r="H22" s="77">
        <v>4.2759944849923064E-2</v>
      </c>
      <c r="I22" s="77">
        <f t="shared" si="2"/>
        <v>4.2759944849923064E-2</v>
      </c>
      <c r="J22" s="76">
        <f>分析係数表!G25</f>
        <v>0.19693654266958424</v>
      </c>
      <c r="K22" s="78">
        <f t="shared" si="3"/>
        <v>8.4209957034859419E-3</v>
      </c>
      <c r="L22" s="79"/>
      <c r="M22" s="80"/>
      <c r="N22" s="81">
        <f>分析係数表!H25</f>
        <v>5.2111058190681644E-4</v>
      </c>
      <c r="O22" s="82">
        <f t="shared" si="4"/>
        <v>9.4187359558067108E-3</v>
      </c>
      <c r="P22" s="76">
        <f>分析係数表!C25</f>
        <v>0.20008027292795505</v>
      </c>
      <c r="Q22" s="82">
        <f t="shared" si="5"/>
        <v>1.8845032606741503E-3</v>
      </c>
      <c r="R22" s="83">
        <v>8.5480589317279369E-3</v>
      </c>
      <c r="S22" s="84">
        <f t="shared" si="6"/>
        <v>5.1308003781650999E-2</v>
      </c>
      <c r="T22" s="85">
        <f>分析係数表!F25</f>
        <v>0.35081275398562051</v>
      </c>
      <c r="U22" s="86">
        <f t="shared" si="7"/>
        <v>1.7999502108145618E-2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投入係数表!X23</f>
        <v>2.4364492812474619E-4</v>
      </c>
      <c r="E23" s="77">
        <f t="shared" si="0"/>
        <v>2.436449281247462E-2</v>
      </c>
      <c r="F23" s="76">
        <f>分析係数表!C26</f>
        <v>0.134685598377282</v>
      </c>
      <c r="G23" s="77">
        <f t="shared" si="1"/>
        <v>3.2815462936071306E-3</v>
      </c>
      <c r="H23" s="77">
        <v>5.9755489130483867E-3</v>
      </c>
      <c r="I23" s="77">
        <f t="shared" si="2"/>
        <v>5.9755489130483867E-3</v>
      </c>
      <c r="J23" s="76">
        <f>分析係数表!G26</f>
        <v>0.19653333333333334</v>
      </c>
      <c r="K23" s="78">
        <f t="shared" si="3"/>
        <v>1.1743945463777762E-3</v>
      </c>
      <c r="L23" s="79"/>
      <c r="M23" s="80"/>
      <c r="N23" s="81">
        <f>分析係数表!H26</f>
        <v>1.0932115540862354E-2</v>
      </c>
      <c r="O23" s="82">
        <f t="shared" si="4"/>
        <v>0.19759090161052575</v>
      </c>
      <c r="P23" s="76">
        <f>分析係数表!C26</f>
        <v>0.134685598377282</v>
      </c>
      <c r="Q23" s="82">
        <f t="shared" si="5"/>
        <v>2.6612648817320315E-2</v>
      </c>
      <c r="R23" s="83">
        <v>2.8239239426864484E-2</v>
      </c>
      <c r="S23" s="84">
        <f t="shared" si="6"/>
        <v>3.4214788339912872E-2</v>
      </c>
      <c r="T23" s="85">
        <f>分析係数表!F26</f>
        <v>0.3352</v>
      </c>
      <c r="U23" s="86">
        <f t="shared" si="7"/>
        <v>1.1468797051538795E-2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投入係数表!X24</f>
        <v>0</v>
      </c>
      <c r="E24" s="77">
        <f t="shared" si="0"/>
        <v>0</v>
      </c>
      <c r="F24" s="76">
        <f>分析係数表!C27</f>
        <v>0.20855231724796941</v>
      </c>
      <c r="G24" s="77">
        <f t="shared" si="1"/>
        <v>0</v>
      </c>
      <c r="H24" s="77">
        <v>9.4652473795813277E-4</v>
      </c>
      <c r="I24" s="77">
        <f t="shared" si="2"/>
        <v>9.4652473795813277E-4</v>
      </c>
      <c r="J24" s="76">
        <f>分析係数表!G27</f>
        <v>0.17064698219713417</v>
      </c>
      <c r="K24" s="78">
        <f t="shared" si="3"/>
        <v>1.6152159010748856E-4</v>
      </c>
      <c r="L24" s="79"/>
      <c r="M24" s="80"/>
      <c r="N24" s="81">
        <f>分析係数表!H27</f>
        <v>1.1100215728574231E-2</v>
      </c>
      <c r="O24" s="82">
        <f t="shared" si="4"/>
        <v>0.20062920353175373</v>
      </c>
      <c r="P24" s="76">
        <f>分析係数表!C27</f>
        <v>0.20855231724796941</v>
      </c>
      <c r="Q24" s="82">
        <f t="shared" si="5"/>
        <v>4.1841685304161727E-2</v>
      </c>
      <c r="R24" s="83">
        <v>4.253717183226588E-2</v>
      </c>
      <c r="S24" s="84">
        <f t="shared" si="6"/>
        <v>4.3483696570224009E-2</v>
      </c>
      <c r="T24" s="85">
        <f>分析係数表!F27</f>
        <v>0.32175423360833694</v>
      </c>
      <c r="U24" s="86">
        <f t="shared" si="7"/>
        <v>1.3991063464409896E-2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投入係数表!X25</f>
        <v>0</v>
      </c>
      <c r="E25" s="77">
        <f t="shared" si="0"/>
        <v>0</v>
      </c>
      <c r="F25" s="76">
        <f>分析係数表!C28</f>
        <v>0.10397098484143963</v>
      </c>
      <c r="G25" s="77">
        <f t="shared" si="1"/>
        <v>0</v>
      </c>
      <c r="H25" s="77">
        <v>1.2161339140309809E-2</v>
      </c>
      <c r="I25" s="77">
        <f t="shared" si="2"/>
        <v>1.2161339140309809E-2</v>
      </c>
      <c r="J25" s="76">
        <f>分析係数表!G28</f>
        <v>0.12478854912166558</v>
      </c>
      <c r="K25" s="78">
        <f t="shared" si="3"/>
        <v>1.5175958666957849E-3</v>
      </c>
      <c r="L25" s="79"/>
      <c r="M25" s="80"/>
      <c r="N25" s="81">
        <f>分析係数表!H28</f>
        <v>2.0592272994704845E-2</v>
      </c>
      <c r="O25" s="82">
        <f t="shared" si="4"/>
        <v>0.37219198535042652</v>
      </c>
      <c r="P25" s="76">
        <f>分析係数表!C28</f>
        <v>0.10397098484143963</v>
      </c>
      <c r="Q25" s="82">
        <f t="shared" si="5"/>
        <v>3.8697167266974516E-2</v>
      </c>
      <c r="R25" s="83">
        <v>4.4624391119420216E-2</v>
      </c>
      <c r="S25" s="84">
        <f t="shared" si="6"/>
        <v>5.6785730259730022E-2</v>
      </c>
      <c r="T25" s="85">
        <f>分析係数表!F28</f>
        <v>0.21353285621340273</v>
      </c>
      <c r="U25" s="86">
        <f t="shared" si="7"/>
        <v>1.2125619174524004E-2</v>
      </c>
      <c r="V25" s="87">
        <f>分析係数表!D28</f>
        <v>3.7345478204294076E-2</v>
      </c>
      <c r="W25" s="88">
        <f t="shared" si="8"/>
        <v>0</v>
      </c>
      <c r="X25" s="76">
        <f>分析係数表!E28</f>
        <v>3.5653871177618736E-2</v>
      </c>
      <c r="Y25" s="89">
        <f t="shared" si="9"/>
        <v>0</v>
      </c>
    </row>
    <row r="26" spans="1:25" x14ac:dyDescent="0.2">
      <c r="A26" s="6" t="s">
        <v>14</v>
      </c>
      <c r="B26" s="5" t="s">
        <v>50</v>
      </c>
      <c r="C26" s="75">
        <f>最終需要_まとめ!C27</f>
        <v>100</v>
      </c>
      <c r="D26" s="76">
        <f>投入係数表!X26</f>
        <v>0.14163891821651914</v>
      </c>
      <c r="E26" s="77">
        <f t="shared" si="0"/>
        <v>14.163891821651914</v>
      </c>
      <c r="F26" s="76">
        <f>分析係数表!C29</f>
        <v>0.1743148003132341</v>
      </c>
      <c r="G26" s="77">
        <f t="shared" si="1"/>
        <v>2.4689759745495028</v>
      </c>
      <c r="H26" s="77">
        <v>2.5492943805773942</v>
      </c>
      <c r="I26" s="77">
        <f t="shared" si="2"/>
        <v>102.54929438057739</v>
      </c>
      <c r="J26" s="76">
        <f>分析係数表!G29</f>
        <v>0.23934053439454236</v>
      </c>
      <c r="K26" s="78">
        <f t="shared" si="3"/>
        <v>24.544202918830635</v>
      </c>
      <c r="L26" s="79"/>
      <c r="M26" s="80"/>
      <c r="N26" s="81">
        <f>分析係数表!H29</f>
        <v>9.9683411313142636E-3</v>
      </c>
      <c r="O26" s="82">
        <f t="shared" si="4"/>
        <v>0.18017130392881872</v>
      </c>
      <c r="P26" s="76">
        <f>分析係数表!C29</f>
        <v>0.1743148003132341</v>
      </c>
      <c r="Q26" s="82">
        <f t="shared" si="5"/>
        <v>3.1406524866527043E-2</v>
      </c>
      <c r="R26" s="83">
        <v>4.491025964373159E-2</v>
      </c>
      <c r="S26" s="84">
        <f t="shared" si="6"/>
        <v>102.59420464022112</v>
      </c>
      <c r="T26" s="85">
        <f>分析係数表!F29</f>
        <v>0.40112076666937385</v>
      </c>
      <c r="U26" s="86">
        <f t="shared" si="7"/>
        <v>41.152666021120126</v>
      </c>
      <c r="V26" s="87">
        <f>分析係数表!D29</f>
        <v>0.235523430520588</v>
      </c>
      <c r="W26" s="88">
        <f t="shared" si="8"/>
        <v>24</v>
      </c>
      <c r="X26" s="76">
        <f>分析係数表!E29</f>
        <v>0.17006415983107284</v>
      </c>
      <c r="Y26" s="89">
        <f t="shared" si="9"/>
        <v>17</v>
      </c>
    </row>
    <row r="27" spans="1:25" x14ac:dyDescent="0.2">
      <c r="A27" s="6" t="s">
        <v>15</v>
      </c>
      <c r="B27" s="5" t="s">
        <v>36</v>
      </c>
      <c r="C27" s="90"/>
      <c r="D27" s="76">
        <f>投入係数表!X27</f>
        <v>1.0557946885405669E-3</v>
      </c>
      <c r="E27" s="77">
        <f t="shared" si="0"/>
        <v>0.10557946885405668</v>
      </c>
      <c r="F27" s="76">
        <f>分析係数表!C30</f>
        <v>1</v>
      </c>
      <c r="G27" s="77">
        <f t="shared" si="1"/>
        <v>0.10557946885405668</v>
      </c>
      <c r="H27" s="77">
        <v>0.17284897120935216</v>
      </c>
      <c r="I27" s="77">
        <f t="shared" si="2"/>
        <v>0.17284897120935216</v>
      </c>
      <c r="J27" s="76">
        <f>分析係数表!G30</f>
        <v>0.34450555746533745</v>
      </c>
      <c r="K27" s="78">
        <f t="shared" si="3"/>
        <v>5.9547431183787934E-2</v>
      </c>
      <c r="L27" s="79"/>
      <c r="M27" s="80"/>
      <c r="N27" s="81">
        <f>分析係数表!H30</f>
        <v>0</v>
      </c>
      <c r="O27" s="82">
        <f t="shared" si="4"/>
        <v>0</v>
      </c>
      <c r="P27" s="76">
        <f>分析係数表!C30</f>
        <v>1</v>
      </c>
      <c r="Q27" s="82">
        <f t="shared" si="5"/>
        <v>0</v>
      </c>
      <c r="R27" s="83">
        <v>5.2716663517039672E-2</v>
      </c>
      <c r="S27" s="84">
        <f t="shared" si="6"/>
        <v>0.22556563472639185</v>
      </c>
      <c r="T27" s="85">
        <f>分析係数表!F30</f>
        <v>0.44067262518620376</v>
      </c>
      <c r="U27" s="86">
        <f t="shared" si="7"/>
        <v>9.9400600406671424E-2</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投入係数表!X28</f>
        <v>1.3644115974985787E-2</v>
      </c>
      <c r="E28" s="77">
        <f t="shared" si="0"/>
        <v>1.3644115974985787</v>
      </c>
      <c r="F28" s="76">
        <f>分析係数表!C31</f>
        <v>0.25008451656524677</v>
      </c>
      <c r="G28" s="77">
        <f t="shared" si="1"/>
        <v>0.34121821475644809</v>
      </c>
      <c r="H28" s="77">
        <v>0.4340950769189808</v>
      </c>
      <c r="I28" s="77">
        <f t="shared" si="2"/>
        <v>0.4340950769189808</v>
      </c>
      <c r="J28" s="76">
        <f>分析係数表!G31</f>
        <v>7.0035460992907805E-2</v>
      </c>
      <c r="K28" s="78">
        <f t="shared" si="3"/>
        <v>3.0402048826772592E-2</v>
      </c>
      <c r="L28" s="79"/>
      <c r="M28" s="80"/>
      <c r="N28" s="81">
        <f>分析係数表!H31</f>
        <v>2.3007312358165468E-2</v>
      </c>
      <c r="O28" s="82">
        <f t="shared" si="4"/>
        <v>0.41584225628540172</v>
      </c>
      <c r="P28" s="76">
        <f>分析係数表!C31</f>
        <v>0.25008451656524677</v>
      </c>
      <c r="Q28" s="82">
        <f t="shared" si="5"/>
        <v>0.10399570963053614</v>
      </c>
      <c r="R28" s="83">
        <v>0.14040881078011214</v>
      </c>
      <c r="S28" s="84">
        <f t="shared" si="6"/>
        <v>0.57450388769909289</v>
      </c>
      <c r="T28" s="85">
        <f>分析係数表!F31</f>
        <v>0.24143026004728133</v>
      </c>
      <c r="U28" s="86">
        <f t="shared" si="7"/>
        <v>0.13870262300536609</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投入係数表!X29</f>
        <v>4.8728985624949239E-4</v>
      </c>
      <c r="E29" s="77">
        <f t="shared" si="0"/>
        <v>4.8728985624949241E-2</v>
      </c>
      <c r="F29" s="76">
        <f>分析係数表!C32</f>
        <v>0.62913385826771662</v>
      </c>
      <c r="G29" s="77">
        <f t="shared" si="1"/>
        <v>3.0657054735696417E-2</v>
      </c>
      <c r="H29" s="77">
        <v>5.0587161592883755E-2</v>
      </c>
      <c r="I29" s="77">
        <f t="shared" si="2"/>
        <v>5.0587161592883755E-2</v>
      </c>
      <c r="J29" s="76">
        <f>分析係数表!G32</f>
        <v>0.14045991298943444</v>
      </c>
      <c r="K29" s="78">
        <f t="shared" si="3"/>
        <v>7.1054683157189122E-3</v>
      </c>
      <c r="L29" s="79"/>
      <c r="M29" s="80"/>
      <c r="N29" s="81">
        <f>分析係数表!H32</f>
        <v>6.5503039811727788E-3</v>
      </c>
      <c r="O29" s="82">
        <f t="shared" si="4"/>
        <v>0.1183924981971833</v>
      </c>
      <c r="P29" s="76">
        <f>分析係数表!C32</f>
        <v>0.62913385826771662</v>
      </c>
      <c r="Q29" s="82">
        <f t="shared" si="5"/>
        <v>7.4484729180747611E-2</v>
      </c>
      <c r="R29" s="83">
        <v>9.7438826287565727E-2</v>
      </c>
      <c r="S29" s="84">
        <f t="shared" si="6"/>
        <v>0.14802598788044949</v>
      </c>
      <c r="T29" s="85">
        <f>分析係数表!F32</f>
        <v>0.48353014294592916</v>
      </c>
      <c r="U29" s="86">
        <f t="shared" si="7"/>
        <v>7.1575027079546119E-2</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投入係数表!X30</f>
        <v>3.2485990416632828E-4</v>
      </c>
      <c r="E30" s="77">
        <f t="shared" si="0"/>
        <v>3.2485990416632825E-2</v>
      </c>
      <c r="F30" s="76">
        <f>分析係数表!C33</f>
        <v>0.63745757482258569</v>
      </c>
      <c r="G30" s="77">
        <f t="shared" si="1"/>
        <v>2.0708440666696519E-2</v>
      </c>
      <c r="H30" s="77">
        <v>4.2085541173917357E-2</v>
      </c>
      <c r="I30" s="77">
        <f t="shared" si="2"/>
        <v>4.2085541173917357E-2</v>
      </c>
      <c r="J30" s="76">
        <f>分析係数表!G33</f>
        <v>0.50772946859903378</v>
      </c>
      <c r="K30" s="78">
        <f t="shared" si="3"/>
        <v>2.1368069455935817E-2</v>
      </c>
      <c r="L30" s="79"/>
      <c r="M30" s="80"/>
      <c r="N30" s="81">
        <f>分析係数表!H33</f>
        <v>9.749810887288824E-4</v>
      </c>
      <c r="O30" s="82">
        <f t="shared" si="4"/>
        <v>1.7622151143122235E-2</v>
      </c>
      <c r="P30" s="76">
        <f>分析係数表!C33</f>
        <v>0.63745757482258569</v>
      </c>
      <c r="Q30" s="82">
        <f t="shared" si="5"/>
        <v>1.1233373730851757E-2</v>
      </c>
      <c r="R30" s="83">
        <v>4.4839985300846569E-2</v>
      </c>
      <c r="S30" s="84">
        <f t="shared" si="6"/>
        <v>8.6925526474763926E-2</v>
      </c>
      <c r="T30" s="85">
        <f>分析係数表!F33</f>
        <v>0.6463768115942029</v>
      </c>
      <c r="U30" s="86">
        <f t="shared" si="7"/>
        <v>5.6186644648905382E-2</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投入係数表!X31</f>
        <v>9.2991147567611468E-2</v>
      </c>
      <c r="E31" s="77">
        <f t="shared" si="0"/>
        <v>9.2991147567611474</v>
      </c>
      <c r="F31" s="76">
        <f>分析係数表!C34</f>
        <v>0.37050679800509079</v>
      </c>
      <c r="G31" s="77">
        <f t="shared" si="1"/>
        <v>3.4453852328094614</v>
      </c>
      <c r="H31" s="77">
        <v>3.7405052367948777</v>
      </c>
      <c r="I31" s="77">
        <f t="shared" si="2"/>
        <v>3.7405052367948777</v>
      </c>
      <c r="J31" s="76">
        <f>分析係数表!G34</f>
        <v>0.42483593457785029</v>
      </c>
      <c r="K31" s="78">
        <f t="shared" si="3"/>
        <v>1.5891010380670951</v>
      </c>
      <c r="L31" s="79"/>
      <c r="M31" s="80"/>
      <c r="N31" s="81">
        <f>分析係数表!H34</f>
        <v>0.16269856834673466</v>
      </c>
      <c r="O31" s="82">
        <f t="shared" si="4"/>
        <v>2.9406711528258462</v>
      </c>
      <c r="P31" s="76">
        <f>分析係数表!C34</f>
        <v>0.37050679800509079</v>
      </c>
      <c r="Q31" s="82">
        <f t="shared" si="5"/>
        <v>1.0895386528194433</v>
      </c>
      <c r="R31" s="83">
        <v>1.1833457362002324</v>
      </c>
      <c r="S31" s="84">
        <f t="shared" si="6"/>
        <v>4.9238509729951101</v>
      </c>
      <c r="T31" s="85">
        <f>分析係数表!F34</f>
        <v>0.70009180863001119</v>
      </c>
      <c r="U31" s="86">
        <f t="shared" si="7"/>
        <v>3.4471477331087872</v>
      </c>
      <c r="V31" s="87">
        <f>分析係数表!D34</f>
        <v>0.29654187493624401</v>
      </c>
      <c r="W31" s="88">
        <f t="shared" si="8"/>
        <v>1</v>
      </c>
      <c r="X31" s="76">
        <f>分析係数表!E34</f>
        <v>0.20143493488387909</v>
      </c>
      <c r="Y31" s="89">
        <f t="shared" si="9"/>
        <v>1</v>
      </c>
    </row>
    <row r="32" spans="1:25" x14ac:dyDescent="0.2">
      <c r="A32" s="6" t="s">
        <v>20</v>
      </c>
      <c r="B32" s="5" t="s">
        <v>37</v>
      </c>
      <c r="C32" s="90"/>
      <c r="D32" s="76">
        <f>投入係数表!X32</f>
        <v>7.2281328677008044E-3</v>
      </c>
      <c r="E32" s="77">
        <f t="shared" si="0"/>
        <v>0.72281328677008039</v>
      </c>
      <c r="F32" s="76">
        <f>分析係数表!C35</f>
        <v>0.91764041772509175</v>
      </c>
      <c r="G32" s="77">
        <f t="shared" si="1"/>
        <v>0.66328268640894306</v>
      </c>
      <c r="H32" s="77">
        <v>0.88725568602785687</v>
      </c>
      <c r="I32" s="77">
        <f t="shared" si="2"/>
        <v>0.88725568602785687</v>
      </c>
      <c r="J32" s="76">
        <f>分析係数表!G35</f>
        <v>0.31368591037545418</v>
      </c>
      <c r="K32" s="78">
        <f t="shared" si="3"/>
        <v>0.27831960760744645</v>
      </c>
      <c r="L32" s="79"/>
      <c r="M32" s="80"/>
      <c r="N32" s="81">
        <f>分析係数表!H35</f>
        <v>6.1244501723026923E-2</v>
      </c>
      <c r="O32" s="82">
        <f t="shared" si="4"/>
        <v>1.1069546666340577</v>
      </c>
      <c r="P32" s="76">
        <f>分析係数表!C35</f>
        <v>0.91764041772509175</v>
      </c>
      <c r="Q32" s="82">
        <f t="shared" si="5"/>
        <v>1.0157863426928164</v>
      </c>
      <c r="R32" s="83">
        <v>1.3277520697307368</v>
      </c>
      <c r="S32" s="84">
        <f t="shared" si="6"/>
        <v>2.2150077557585934</v>
      </c>
      <c r="T32" s="85">
        <f>分析係数表!F35</f>
        <v>0.64438548935924789</v>
      </c>
      <c r="U32" s="86">
        <f t="shared" si="7"/>
        <v>1.4273188566290307</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投入係数表!X33</f>
        <v>1.3806545927068951E-3</v>
      </c>
      <c r="E33" s="77">
        <f t="shared" si="0"/>
        <v>0.1380654592706895</v>
      </c>
      <c r="F33" s="76">
        <f>分析係数表!C36</f>
        <v>0.797599795727296</v>
      </c>
      <c r="G33" s="77">
        <f t="shared" si="1"/>
        <v>0.11012098211129726</v>
      </c>
      <c r="H33" s="77">
        <v>0.23557361998077395</v>
      </c>
      <c r="I33" s="77">
        <f t="shared" si="2"/>
        <v>0.23557361998077395</v>
      </c>
      <c r="J33" s="76">
        <f>分析係数表!G36</f>
        <v>2.1812378081220076E-2</v>
      </c>
      <c r="K33" s="78">
        <f t="shared" si="3"/>
        <v>5.1384208649823014E-3</v>
      </c>
      <c r="L33" s="79"/>
      <c r="M33" s="80"/>
      <c r="N33" s="81">
        <f>分析係数表!H36</f>
        <v>0.17613537668450396</v>
      </c>
      <c r="O33" s="82">
        <f t="shared" si="4"/>
        <v>3.1835327530626687</v>
      </c>
      <c r="P33" s="76">
        <f>分析係数表!C36</f>
        <v>0.797599795727296</v>
      </c>
      <c r="Q33" s="82">
        <f t="shared" si="5"/>
        <v>2.539185073533941</v>
      </c>
      <c r="R33" s="83">
        <v>2.6476583269293399</v>
      </c>
      <c r="S33" s="84">
        <f t="shared" si="6"/>
        <v>2.8832319469101138</v>
      </c>
      <c r="T33" s="85">
        <f>分析係数表!F36</f>
        <v>0.87948217769107995</v>
      </c>
      <c r="U33" s="86">
        <f t="shared" si="7"/>
        <v>2.5357511114569991</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投入係数表!X34</f>
        <v>3.1186550799967513E-2</v>
      </c>
      <c r="E34" s="77">
        <f t="shared" si="0"/>
        <v>3.1186550799967514</v>
      </c>
      <c r="F34" s="76">
        <f>分析係数表!C37</f>
        <v>0.41107468497080213</v>
      </c>
      <c r="G34" s="77">
        <f t="shared" si="1"/>
        <v>1.2820001545422564</v>
      </c>
      <c r="H34" s="77">
        <v>1.4826423852478829</v>
      </c>
      <c r="I34" s="77">
        <f t="shared" si="2"/>
        <v>1.4826423852478829</v>
      </c>
      <c r="J34" s="76">
        <f>分析係数表!G37</f>
        <v>0.35489014883061659</v>
      </c>
      <c r="K34" s="78">
        <f t="shared" si="3"/>
        <v>0.52617517676320158</v>
      </c>
      <c r="L34" s="79"/>
      <c r="M34" s="80"/>
      <c r="N34" s="81">
        <f>分析係数表!H37</f>
        <v>4.9102064830639058E-2</v>
      </c>
      <c r="O34" s="82">
        <f t="shared" si="4"/>
        <v>0.88748799119069044</v>
      </c>
      <c r="P34" s="76">
        <f>分析係数表!C37</f>
        <v>0.41107468497080213</v>
      </c>
      <c r="Q34" s="82">
        <f t="shared" si="5"/>
        <v>0.36482384639408311</v>
      </c>
      <c r="R34" s="83">
        <v>0.4489409918851141</v>
      </c>
      <c r="S34" s="84">
        <f t="shared" si="6"/>
        <v>1.9315833771329971</v>
      </c>
      <c r="T34" s="85">
        <f>分析係数表!F37</f>
        <v>0.67103708953460905</v>
      </c>
      <c r="U34" s="86">
        <f t="shared" si="7"/>
        <v>1.2961640875847575</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投入係数表!X35</f>
        <v>5.035328514578088E-3</v>
      </c>
      <c r="E35" s="77">
        <f t="shared" si="0"/>
        <v>0.50353285145780879</v>
      </c>
      <c r="F35" s="76">
        <f>分析係数表!C38</f>
        <v>8.5657149205643823E-2</v>
      </c>
      <c r="G35" s="77">
        <f t="shared" si="1"/>
        <v>4.3131188587264814E-2</v>
      </c>
      <c r="H35" s="77">
        <v>7.4884874869604254E-2</v>
      </c>
      <c r="I35" s="77">
        <f t="shared" si="2"/>
        <v>7.4884874869604254E-2</v>
      </c>
      <c r="J35" s="76">
        <f>分析係数表!G38</f>
        <v>0.23768844221105528</v>
      </c>
      <c r="K35" s="78">
        <f t="shared" si="3"/>
        <v>1.7799269252926037E-2</v>
      </c>
      <c r="L35" s="79"/>
      <c r="M35" s="80"/>
      <c r="N35" s="81">
        <f>分析係数表!H38</f>
        <v>4.3280194996217748E-2</v>
      </c>
      <c r="O35" s="82">
        <f t="shared" si="4"/>
        <v>0.78226146798549512</v>
      </c>
      <c r="P35" s="76">
        <f>分析係数表!C38</f>
        <v>8.5657149205643823E-2</v>
      </c>
      <c r="Q35" s="82">
        <f t="shared" si="5"/>
        <v>6.7006287281059521E-2</v>
      </c>
      <c r="R35" s="83">
        <v>8.8672647322227974E-2</v>
      </c>
      <c r="S35" s="84">
        <f t="shared" si="6"/>
        <v>0.16355752219183223</v>
      </c>
      <c r="T35" s="85">
        <f>分析係数表!F38</f>
        <v>0.42412060301507537</v>
      </c>
      <c r="U35" s="86">
        <f t="shared" si="7"/>
        <v>6.9368114939651462E-2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投入係数表!X36</f>
        <v>0</v>
      </c>
      <c r="E36" s="77">
        <f t="shared" si="0"/>
        <v>0</v>
      </c>
      <c r="F36" s="76">
        <f>分析係数表!C39</f>
        <v>1</v>
      </c>
      <c r="G36" s="77">
        <f t="shared" si="1"/>
        <v>0</v>
      </c>
      <c r="H36" s="77">
        <v>9.9144079476097217E-3</v>
      </c>
      <c r="I36" s="77">
        <f t="shared" si="2"/>
        <v>9.9144079476097217E-3</v>
      </c>
      <c r="J36" s="76">
        <f>分析係数表!G39</f>
        <v>0.35357454228421969</v>
      </c>
      <c r="K36" s="78">
        <f t="shared" si="3"/>
        <v>3.5054822520951372E-3</v>
      </c>
      <c r="L36" s="79"/>
      <c r="M36" s="80"/>
      <c r="N36" s="81">
        <f>分析係数表!H39</f>
        <v>3.8775109965539459E-3</v>
      </c>
      <c r="O36" s="82">
        <f t="shared" si="4"/>
        <v>7.0083497649658544E-2</v>
      </c>
      <c r="P36" s="76">
        <f>分析係数表!C39</f>
        <v>1</v>
      </c>
      <c r="Q36" s="82">
        <f t="shared" si="5"/>
        <v>7.0083497649658544E-2</v>
      </c>
      <c r="R36" s="83">
        <v>7.8337708403589307E-2</v>
      </c>
      <c r="S36" s="84">
        <f t="shared" si="6"/>
        <v>8.8252116351199034E-2</v>
      </c>
      <c r="T36" s="85">
        <f>分析係数表!F39</f>
        <v>0.70431560592850917</v>
      </c>
      <c r="U36" s="86">
        <f t="shared" si="7"/>
        <v>6.2157342802368037E-2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投入係数表!X37</f>
        <v>0</v>
      </c>
      <c r="E37" s="77">
        <f t="shared" si="0"/>
        <v>0</v>
      </c>
      <c r="F37" s="76">
        <f>分析係数表!C40</f>
        <v>0.65826444414328944</v>
      </c>
      <c r="G37" s="77">
        <f t="shared" si="1"/>
        <v>0</v>
      </c>
      <c r="H37" s="77">
        <v>4.7543937853032773E-3</v>
      </c>
      <c r="I37" s="77">
        <f t="shared" si="2"/>
        <v>4.7543937853032773E-3</v>
      </c>
      <c r="J37" s="76">
        <f>分析係数表!G40</f>
        <v>0.50866941886313111</v>
      </c>
      <c r="K37" s="78">
        <f t="shared" si="3"/>
        <v>2.4184147238167E-3</v>
      </c>
      <c r="L37" s="79"/>
      <c r="M37" s="80"/>
      <c r="N37" s="81">
        <f>分析係数表!H40</f>
        <v>2.9977866808617935E-2</v>
      </c>
      <c r="O37" s="82">
        <f t="shared" si="4"/>
        <v>0.5418305092856549</v>
      </c>
      <c r="P37" s="76">
        <f>分析係数表!C40</f>
        <v>0.65826444414328944</v>
      </c>
      <c r="Q37" s="82">
        <f t="shared" si="5"/>
        <v>0.35666775901479703</v>
      </c>
      <c r="R37" s="83">
        <v>0.35859148299470606</v>
      </c>
      <c r="S37" s="84">
        <f t="shared" si="6"/>
        <v>0.36334587678000935</v>
      </c>
      <c r="T37" s="85">
        <f>分析係数表!F40</f>
        <v>0.70612892981899011</v>
      </c>
      <c r="U37" s="86">
        <f t="shared" si="7"/>
        <v>0.25656903512481066</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投入係数表!X38</f>
        <v>0</v>
      </c>
      <c r="E38" s="77">
        <f t="shared" si="0"/>
        <v>0</v>
      </c>
      <c r="F38" s="76">
        <f>分析係数表!C41</f>
        <v>0.70759650636187188</v>
      </c>
      <c r="G38" s="77">
        <f t="shared" si="1"/>
        <v>0</v>
      </c>
      <c r="H38" s="77">
        <v>1.0015806311317267E-3</v>
      </c>
      <c r="I38" s="77">
        <f t="shared" si="2"/>
        <v>1.0015806311317267E-3</v>
      </c>
      <c r="J38" s="76">
        <f>分析係数表!G41</f>
        <v>0.45936542752335213</v>
      </c>
      <c r="K38" s="78">
        <f t="shared" si="3"/>
        <v>4.6009151481893448E-4</v>
      </c>
      <c r="L38" s="79"/>
      <c r="M38" s="80"/>
      <c r="N38" s="81">
        <f>分析係数表!H41</f>
        <v>5.1332193987616619E-2</v>
      </c>
      <c r="O38" s="82">
        <f t="shared" si="4"/>
        <v>0.92779613001231487</v>
      </c>
      <c r="P38" s="76">
        <f>分析係数表!C41</f>
        <v>0.70759650636187188</v>
      </c>
      <c r="Q38" s="82">
        <f t="shared" si="5"/>
        <v>0.65650530021277909</v>
      </c>
      <c r="R38" s="83">
        <v>0.66641923910454792</v>
      </c>
      <c r="S38" s="84">
        <f t="shared" si="6"/>
        <v>0.66742081973567968</v>
      </c>
      <c r="T38" s="85">
        <f>分析係数表!F41</f>
        <v>0.56264417804333855</v>
      </c>
      <c r="U38" s="86">
        <f t="shared" si="7"/>
        <v>0.3755204385291927</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投入係数表!X39</f>
        <v>2.4364492812474619E-4</v>
      </c>
      <c r="E39" s="77">
        <f>$C$26*D39</f>
        <v>2.436449281247462E-2</v>
      </c>
      <c r="F39" s="76">
        <f>分析係数表!C42</f>
        <v>0.74805928016937195</v>
      </c>
      <c r="G39" s="77">
        <f>E39*F39</f>
        <v>1.82260849549916E-2</v>
      </c>
      <c r="H39" s="77">
        <v>2.8757629533632322E-2</v>
      </c>
      <c r="I39" s="77">
        <f>C39+H39</f>
        <v>2.8757629533632322E-2</v>
      </c>
      <c r="J39" s="76">
        <f>分析係数表!G42</f>
        <v>0.48689138576779029</v>
      </c>
      <c r="K39" s="78">
        <f>I39*J39</f>
        <v>1.4001842095026975E-2</v>
      </c>
      <c r="L39" s="79"/>
      <c r="M39" s="80"/>
      <c r="N39" s="81">
        <f>分析係数表!H42</f>
        <v>1.3363964923094164E-2</v>
      </c>
      <c r="O39" s="82">
        <f t="shared" si="4"/>
        <v>0.24154500273762375</v>
      </c>
      <c r="P39" s="76">
        <f>分析係数表!C42</f>
        <v>0.74805928016937195</v>
      </c>
      <c r="Q39" s="82">
        <f>O39*P39</f>
        <v>0.1806899808764158</v>
      </c>
      <c r="R39" s="83">
        <v>0.18937991806269144</v>
      </c>
      <c r="S39" s="84">
        <f>I39+R39</f>
        <v>0.21813754759632376</v>
      </c>
      <c r="T39" s="85">
        <f>分析係数表!F42</f>
        <v>0.55945692883895126</v>
      </c>
      <c r="U39" s="86">
        <f>S39*T39</f>
        <v>0.12203856244269984</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投入係数表!X40</f>
        <v>2.5826362381223097E-2</v>
      </c>
      <c r="E40" s="77">
        <f>$C$26*D40</f>
        <v>2.5826362381223098</v>
      </c>
      <c r="F40" s="76">
        <f>分析係数表!C43</f>
        <v>0.45392782766037354</v>
      </c>
      <c r="G40" s="77">
        <f>E40*F40</f>
        <v>1.1723304572078193</v>
      </c>
      <c r="H40" s="77">
        <v>1.6398492429205225</v>
      </c>
      <c r="I40" s="77">
        <f>C40+H40</f>
        <v>1.6398492429205225</v>
      </c>
      <c r="J40" s="76">
        <f>分析係数表!G43</f>
        <v>0.33057238224749658</v>
      </c>
      <c r="K40" s="78">
        <f>I40*J40</f>
        <v>0.54208887075899082</v>
      </c>
      <c r="L40" s="79"/>
      <c r="M40" s="80"/>
      <c r="N40" s="81">
        <f>分析係数表!H43</f>
        <v>3.6399293979211607E-2</v>
      </c>
      <c r="O40" s="82">
        <f t="shared" si="4"/>
        <v>0.65789364267656336</v>
      </c>
      <c r="P40" s="76">
        <f>分析係数表!C43</f>
        <v>0.45392782766037354</v>
      </c>
      <c r="Q40" s="82">
        <f>O40*P40</f>
        <v>0.29863623205174245</v>
      </c>
      <c r="R40" s="83">
        <v>0.55086345112465629</v>
      </c>
      <c r="S40" s="84">
        <f>I40+R40</f>
        <v>2.1907126940451787</v>
      </c>
      <c r="T40" s="85">
        <f>分析係数表!F43</f>
        <v>0.59568549882556554</v>
      </c>
      <c r="U40" s="86">
        <f>S40*T40</f>
        <v>1.3049757839358007</v>
      </c>
      <c r="V40" s="87">
        <f>分析係数表!D43</f>
        <v>0.1984794164915317</v>
      </c>
      <c r="W40" s="88">
        <f>ROUND(S40*V40,0)</f>
        <v>0</v>
      </c>
      <c r="X40" s="76">
        <f>分析係数表!E43</f>
        <v>0.16343182099146988</v>
      </c>
      <c r="Y40" s="89">
        <f>ROUND(S40*X40,0)</f>
        <v>0</v>
      </c>
    </row>
    <row r="41" spans="1:25" x14ac:dyDescent="0.2">
      <c r="A41" s="6" t="s">
        <v>341</v>
      </c>
      <c r="B41" s="5" t="s">
        <v>42</v>
      </c>
      <c r="C41" s="90"/>
      <c r="D41" s="76">
        <f>投入係数表!X41</f>
        <v>1.6242995208316414E-4</v>
      </c>
      <c r="E41" s="77">
        <f>$C$26*D41</f>
        <v>1.6242995208316412E-2</v>
      </c>
      <c r="F41" s="76">
        <f>分析係数表!C44</f>
        <v>0.56717687074829937</v>
      </c>
      <c r="G41" s="77">
        <f>E41*F41</f>
        <v>9.2126511938325235E-3</v>
      </c>
      <c r="H41" s="77">
        <v>1.5392767534829608E-2</v>
      </c>
      <c r="I41" s="77">
        <f>C41+H41</f>
        <v>1.5392767534829608E-2</v>
      </c>
      <c r="J41" s="76">
        <f>分析係数表!G44</f>
        <v>0.26470888557600014</v>
      </c>
      <c r="K41" s="78">
        <f>I41*J41</f>
        <v>4.0746023400751808E-3</v>
      </c>
      <c r="L41" s="79"/>
      <c r="M41" s="80"/>
      <c r="N41" s="81">
        <f>分析係数表!H44</f>
        <v>0.11401115064578489</v>
      </c>
      <c r="O41" s="82">
        <f t="shared" si="4"/>
        <v>2.0606776397075182</v>
      </c>
      <c r="P41" s="76">
        <f>分析係数表!C44</f>
        <v>0.56717687074829937</v>
      </c>
      <c r="Q41" s="82">
        <f>O41*P41</f>
        <v>1.1687686953103016</v>
      </c>
      <c r="R41" s="83">
        <v>1.1911148243708614</v>
      </c>
      <c r="S41" s="84">
        <f>I41+R41</f>
        <v>1.2065075919056909</v>
      </c>
      <c r="T41" s="85">
        <f>分析係数表!F44</f>
        <v>0.48034390507893071</v>
      </c>
      <c r="U41" s="86">
        <f>S41*T41</f>
        <v>0.57953856820335647</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投入係数表!X42</f>
        <v>1.1370096645821489E-3</v>
      </c>
      <c r="E42" s="77">
        <f>$C$26*D42</f>
        <v>0.11370096645821488</v>
      </c>
      <c r="F42" s="76">
        <f>分析係数表!C45</f>
        <v>1</v>
      </c>
      <c r="G42" s="77">
        <f>E42*F42</f>
        <v>0.11370096645821488</v>
      </c>
      <c r="H42" s="77">
        <v>0.13429824269321669</v>
      </c>
      <c r="I42" s="77">
        <f>C42+H42</f>
        <v>0.13429824269321669</v>
      </c>
      <c r="J42" s="76">
        <f>分析係数表!G45</f>
        <v>0</v>
      </c>
      <c r="K42" s="78">
        <f>I42*J42</f>
        <v>0</v>
      </c>
      <c r="L42" s="79"/>
      <c r="M42" s="80"/>
      <c r="N42" s="81">
        <f>分析係数表!H45</f>
        <v>0</v>
      </c>
      <c r="O42" s="82">
        <f t="shared" si="4"/>
        <v>0</v>
      </c>
      <c r="P42" s="76">
        <f>分析係数表!C45</f>
        <v>1</v>
      </c>
      <c r="Q42" s="82">
        <f>O42*P42</f>
        <v>0</v>
      </c>
      <c r="R42" s="83">
        <v>1.4028822228139526E-2</v>
      </c>
      <c r="S42" s="84">
        <f>I42+R42</f>
        <v>0.14832706492135622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4.4668236822870133E-3</v>
      </c>
      <c r="E43" s="77">
        <f>$C$26*D43</f>
        <v>0.44668236822870133</v>
      </c>
      <c r="F43" s="76">
        <f>分析係数表!C46</f>
        <v>9.5571095571095555E-2</v>
      </c>
      <c r="G43" s="77">
        <f>E43*F43</f>
        <v>4.2689923303908514E-2</v>
      </c>
      <c r="H43" s="77">
        <v>5.2648924963168864E-2</v>
      </c>
      <c r="I43" s="77">
        <f>C43+H43</f>
        <v>5.2648924963168864E-2</v>
      </c>
      <c r="J43" s="76">
        <f>分析係数表!G46</f>
        <v>9.74025974025974E-3</v>
      </c>
      <c r="K43" s="78">
        <f>I43*J43</f>
        <v>5.1281420418670975E-4</v>
      </c>
      <c r="L43" s="79"/>
      <c r="M43" s="80"/>
      <c r="N43" s="81">
        <f>分析係数表!H46</f>
        <v>2.2385341663631524E-2</v>
      </c>
      <c r="O43" s="82">
        <f t="shared" si="4"/>
        <v>0.40460053917685823</v>
      </c>
      <c r="P43" s="76">
        <f>分析係数表!C46</f>
        <v>9.5571095571095555E-2</v>
      </c>
      <c r="Q43" s="82">
        <f>O43*P43</f>
        <v>3.866811679778831E-2</v>
      </c>
      <c r="R43" s="83">
        <v>4.3832705382942677E-2</v>
      </c>
      <c r="S43" s="84">
        <f>I43+R43</f>
        <v>9.6481630346111541E-2</v>
      </c>
      <c r="T43" s="85">
        <f>分析係数表!F46</f>
        <v>0.31493506493506496</v>
      </c>
      <c r="U43" s="86">
        <f>S43*T43</f>
        <v>3.038544851809357E-2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投入係数表!X44</f>
        <v>0.57979371396085433</v>
      </c>
      <c r="E44" s="91">
        <f>SUM(E5:E43)</f>
        <v>57.979371396085448</v>
      </c>
      <c r="F44" s="92">
        <f>分析係数表!C47</f>
        <v>0.47742146938417629</v>
      </c>
      <c r="G44" s="91">
        <f>SUM(G5:G43)</f>
        <v>15.272933546095668</v>
      </c>
      <c r="H44" s="91">
        <f>SUM(H5:H43)</f>
        <v>17.870441318680395</v>
      </c>
      <c r="I44" s="91">
        <f>SUM(I5:I43)</f>
        <v>117.87044131868039</v>
      </c>
      <c r="J44" s="92">
        <f>分析係数表!G47</f>
        <v>0.27235298925258467</v>
      </c>
      <c r="K44" s="93">
        <f>SUM(K5:K43)</f>
        <v>28.811400232303395</v>
      </c>
      <c r="L44" s="94">
        <f>最終需要_まとめ!$L$33</f>
        <v>0.62733333333333341</v>
      </c>
      <c r="M44" s="91">
        <f>K44*L44</f>
        <v>18.074351745731665</v>
      </c>
      <c r="N44" s="95">
        <f>分析係数表!H47</f>
        <v>1</v>
      </c>
      <c r="O44" s="96">
        <f>SUM(O5:O43)</f>
        <v>18.074351745731668</v>
      </c>
      <c r="P44" s="92">
        <f>分析係数表!C47</f>
        <v>0.47742146938417629</v>
      </c>
      <c r="Q44" s="96">
        <f>SUM(Q5:Q43)</f>
        <v>8.522079206514924</v>
      </c>
      <c r="R44" s="91">
        <f>SUM(R5:R43)</f>
        <v>9.7811538197142252</v>
      </c>
      <c r="S44" s="97">
        <f>SUM(S5:S43)</f>
        <v>127.65159513839463</v>
      </c>
      <c r="T44" s="98">
        <f>分析係数表!F47</f>
        <v>0.52570900249274655</v>
      </c>
      <c r="U44" s="99">
        <f>SUM(U5:U43)</f>
        <v>55.672770094433453</v>
      </c>
      <c r="V44" s="100">
        <f>分析係数表!D47</f>
        <v>0.1239937068366638</v>
      </c>
      <c r="W44" s="101">
        <f>SUM(W5:W43)</f>
        <v>25</v>
      </c>
      <c r="X44" s="92">
        <f>分析係数表!E47</f>
        <v>9.5199419721302761E-2</v>
      </c>
      <c r="Y44" s="102">
        <f>SUM(Y5:Y43)</f>
        <v>18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1.0885756846568122E-3</v>
      </c>
      <c r="E5" s="77">
        <f t="shared" ref="E5:E38" si="0">$C$27*D5</f>
        <v>0.10885756846568122</v>
      </c>
      <c r="F5" s="76">
        <f>分析係数表!C8</f>
        <v>0.95102319236016375</v>
      </c>
      <c r="G5" s="77">
        <f t="shared" ref="G5:G38" si="1">E5*F5</f>
        <v>0.10352607227479724</v>
      </c>
      <c r="H5" s="77">
        <f t="array" ref="H5:H43">MMULT(逆行列係数!C5:AO43,'23'!G5:G43)</f>
        <v>0.12275776786348781</v>
      </c>
      <c r="I5" s="77">
        <f t="shared" ref="I5:I38" si="2">C5+H5</f>
        <v>0.12275776786348781</v>
      </c>
      <c r="J5" s="76">
        <f>分析係数表!G8</f>
        <v>0.119707121641224</v>
      </c>
      <c r="K5" s="78">
        <f t="shared" ref="K5:K38" si="3">I5*J5</f>
        <v>1.4694979050039674E-2</v>
      </c>
      <c r="L5" s="79" t="s">
        <v>184</v>
      </c>
      <c r="M5" s="80" t="s">
        <v>184</v>
      </c>
      <c r="N5" s="81">
        <f>分析係数表!H8</f>
        <v>1.1795029837783319E-2</v>
      </c>
      <c r="O5" s="82">
        <f t="shared" ref="O5:O43" si="4">$M$44*N5</f>
        <v>0.28967822556075112</v>
      </c>
      <c r="P5" s="76">
        <f>分析係数表!C8</f>
        <v>0.95102319236016375</v>
      </c>
      <c r="Q5" s="82">
        <f t="shared" ref="Q5:Q38" si="5">O5*P5</f>
        <v>0.27549071083001314</v>
      </c>
      <c r="R5" s="83">
        <f t="array" ref="R5:R43">MMULT(逆行列係数!C5:AO43,'23'!Q5:Q43)</f>
        <v>0.38529934515375452</v>
      </c>
      <c r="S5" s="84">
        <f t="shared" ref="S5:S38" si="6">I5+R5</f>
        <v>0.50805711301724232</v>
      </c>
      <c r="T5" s="85">
        <f>分析係数表!F8</f>
        <v>0.45161290322580644</v>
      </c>
      <c r="U5" s="86">
        <f t="shared" ref="U5:U38" si="7">S5*T5</f>
        <v>0.22944514781423847</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投入係数表!Y6</f>
        <v>2.8646728543600322E-5</v>
      </c>
      <c r="E6" s="77">
        <f t="shared" si="0"/>
        <v>2.8646728543600323E-3</v>
      </c>
      <c r="F6" s="76">
        <f>分析係数表!C9</f>
        <v>1</v>
      </c>
      <c r="G6" s="77">
        <f t="shared" si="1"/>
        <v>2.8646728543600323E-3</v>
      </c>
      <c r="H6" s="77">
        <v>5.4275628438468337E-2</v>
      </c>
      <c r="I6" s="77">
        <f t="shared" si="2"/>
        <v>5.4275628438468337E-2</v>
      </c>
      <c r="J6" s="76">
        <f>分析係数表!G9</f>
        <v>0.24911032028469751</v>
      </c>
      <c r="K6" s="78">
        <f t="shared" si="3"/>
        <v>1.3520619183960084E-2</v>
      </c>
      <c r="L6" s="79"/>
      <c r="M6" s="80"/>
      <c r="N6" s="81">
        <f>分析係数表!H9</f>
        <v>6.1636735494354639E-4</v>
      </c>
      <c r="O6" s="82">
        <f t="shared" si="4"/>
        <v>1.5137579482984619E-2</v>
      </c>
      <c r="P6" s="76">
        <f>分析係数表!C9</f>
        <v>1</v>
      </c>
      <c r="Q6" s="82">
        <f t="shared" si="5"/>
        <v>1.5137579482984619E-2</v>
      </c>
      <c r="R6" s="83">
        <v>2.1306087186063704E-2</v>
      </c>
      <c r="S6" s="84">
        <f t="shared" si="6"/>
        <v>7.5581715624532045E-2</v>
      </c>
      <c r="T6" s="85">
        <f>分析係数表!F9</f>
        <v>0.6773428232502966</v>
      </c>
      <c r="U6" s="86">
        <f t="shared" si="7"/>
        <v>5.1194732647221589E-2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投入係数表!Y7</f>
        <v>0</v>
      </c>
      <c r="E7" s="77">
        <f t="shared" si="0"/>
        <v>0</v>
      </c>
      <c r="F7" s="76">
        <f>分析係数表!C10</f>
        <v>1</v>
      </c>
      <c r="G7" s="77">
        <f t="shared" si="1"/>
        <v>0</v>
      </c>
      <c r="H7" s="77">
        <v>2.4464698517004721E-4</v>
      </c>
      <c r="I7" s="77">
        <f t="shared" si="2"/>
        <v>2.4464698517004721E-4</v>
      </c>
      <c r="J7" s="76">
        <f>分析係数表!G10</f>
        <v>0.17950310559006211</v>
      </c>
      <c r="K7" s="78">
        <f t="shared" si="3"/>
        <v>4.3914893611269346E-5</v>
      </c>
      <c r="L7" s="79"/>
      <c r="M7" s="80"/>
      <c r="N7" s="81">
        <f>分析係数表!H10</f>
        <v>1.1935113327543217E-3</v>
      </c>
      <c r="O7" s="82">
        <f t="shared" si="4"/>
        <v>2.9311858453415673E-2</v>
      </c>
      <c r="P7" s="76">
        <f>分析係数表!C10</f>
        <v>1</v>
      </c>
      <c r="Q7" s="82">
        <f t="shared" si="5"/>
        <v>2.9311858453415673E-2</v>
      </c>
      <c r="R7" s="83">
        <v>4.3936700487418733E-2</v>
      </c>
      <c r="S7" s="84">
        <f t="shared" si="6"/>
        <v>4.4181347472588776E-2</v>
      </c>
      <c r="T7" s="85">
        <f>分析係数表!F10</f>
        <v>0.51863354037267084</v>
      </c>
      <c r="U7" s="86">
        <f t="shared" si="7"/>
        <v>2.2913928658143869E-2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投入係数表!Y8</f>
        <v>6.6460410221152741E-3</v>
      </c>
      <c r="E8" s="77">
        <f t="shared" si="0"/>
        <v>0.66460410221152744</v>
      </c>
      <c r="F8" s="76">
        <f>分析係数表!C11</f>
        <v>5.7355893318034035E-4</v>
      </c>
      <c r="G8" s="77">
        <f t="shared" si="1"/>
        <v>3.8118961985172153E-4</v>
      </c>
      <c r="H8" s="77">
        <v>4.6406783098521762E-4</v>
      </c>
      <c r="I8" s="77">
        <f t="shared" si="2"/>
        <v>4.6406783098521762E-4</v>
      </c>
      <c r="J8" s="76">
        <f>分析係数表!G11</f>
        <v>0.5</v>
      </c>
      <c r="K8" s="78">
        <f t="shared" si="3"/>
        <v>2.3203391549260881E-4</v>
      </c>
      <c r="L8" s="79"/>
      <c r="M8" s="80"/>
      <c r="N8" s="81">
        <f>分析係数表!H11</f>
        <v>-2.2413358361583505E-5</v>
      </c>
      <c r="O8" s="82">
        <f t="shared" si="4"/>
        <v>-5.5045743574489521E-4</v>
      </c>
      <c r="P8" s="76">
        <f>分析係数表!C11</f>
        <v>5.7355893318034035E-4</v>
      </c>
      <c r="Q8" s="82">
        <f t="shared" si="5"/>
        <v>-3.1571977960702782E-7</v>
      </c>
      <c r="R8" s="83">
        <v>5.5014928883424157E-5</v>
      </c>
      <c r="S8" s="84">
        <f t="shared" si="6"/>
        <v>5.1908275986864178E-4</v>
      </c>
      <c r="T8" s="85">
        <f>分析係数表!F11</f>
        <v>0.7</v>
      </c>
      <c r="U8" s="86">
        <f t="shared" si="7"/>
        <v>3.6335793190804923E-4</v>
      </c>
      <c r="V8" s="87">
        <f>分析係数表!D11</f>
        <v>1.2</v>
      </c>
      <c r="W8" s="167">
        <f t="shared" si="8"/>
        <v>0</v>
      </c>
      <c r="X8" s="76">
        <f>分析係数表!E11</f>
        <v>0</v>
      </c>
      <c r="Y8" s="166">
        <f t="shared" si="9"/>
        <v>0</v>
      </c>
    </row>
    <row r="9" spans="1:25" x14ac:dyDescent="0.2">
      <c r="A9" s="6" t="s">
        <v>223</v>
      </c>
      <c r="B9" s="5" t="s">
        <v>191</v>
      </c>
      <c r="C9" s="90"/>
      <c r="D9" s="76">
        <f>投入係数表!Y9</f>
        <v>2.8646728543600322E-5</v>
      </c>
      <c r="E9" s="77">
        <f t="shared" si="0"/>
        <v>2.8646728543600323E-3</v>
      </c>
      <c r="F9" s="76">
        <f>分析係数表!C12</f>
        <v>4.8423187189707062E-2</v>
      </c>
      <c r="G9" s="77">
        <f t="shared" si="1"/>
        <v>1.3871658986394829E-4</v>
      </c>
      <c r="H9" s="77">
        <v>1.4652002751441963E-3</v>
      </c>
      <c r="I9" s="77">
        <f t="shared" si="2"/>
        <v>1.4652002751441963E-3</v>
      </c>
      <c r="J9" s="76">
        <f>分析係数表!G12</f>
        <v>0.1441768393269548</v>
      </c>
      <c r="K9" s="78">
        <f t="shared" si="3"/>
        <v>2.1124794465127476E-4</v>
      </c>
      <c r="L9" s="79"/>
      <c r="M9" s="80"/>
      <c r="N9" s="81">
        <f>分析係数表!H12</f>
        <v>9.2936990446306003E-2</v>
      </c>
      <c r="O9" s="82">
        <f t="shared" si="4"/>
        <v>2.2824717573162081</v>
      </c>
      <c r="P9" s="76">
        <f>分析係数表!C12</f>
        <v>4.8423187189707062E-2</v>
      </c>
      <c r="Q9" s="82">
        <f t="shared" si="5"/>
        <v>0.11052455715974237</v>
      </c>
      <c r="R9" s="83">
        <v>0.12594313264697571</v>
      </c>
      <c r="S9" s="84">
        <f t="shared" si="6"/>
        <v>0.12740833292211989</v>
      </c>
      <c r="T9" s="85">
        <f>分析係数表!F12</f>
        <v>0.28846365335972729</v>
      </c>
      <c r="U9" s="86">
        <f t="shared" si="7"/>
        <v>3.6752673183187125E-2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投入係数表!Y10</f>
        <v>3.3230205110576371E-3</v>
      </c>
      <c r="E10" s="77">
        <f t="shared" si="0"/>
        <v>0.33230205110576372</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0.3507790009284345</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投入係数表!Y11</f>
        <v>5.0074481494213362E-2</v>
      </c>
      <c r="E11" s="77">
        <f t="shared" si="0"/>
        <v>5.0074481494213359</v>
      </c>
      <c r="F11" s="76">
        <f>分析係数表!C14</f>
        <v>0.13711248892825512</v>
      </c>
      <c r="G11" s="77">
        <f t="shared" si="1"/>
        <v>0.68658367894634453</v>
      </c>
      <c r="H11" s="77">
        <v>0.73348111041253672</v>
      </c>
      <c r="I11" s="77">
        <f t="shared" si="2"/>
        <v>0.73348111041253672</v>
      </c>
      <c r="J11" s="76">
        <f>分析係数表!G14</f>
        <v>0.16281628162816281</v>
      </c>
      <c r="K11" s="78">
        <f t="shared" si="3"/>
        <v>0.11942266704186516</v>
      </c>
      <c r="L11" s="79"/>
      <c r="M11" s="80"/>
      <c r="N11" s="81">
        <f>分析係数表!H14</f>
        <v>1.1654946348023422E-3</v>
      </c>
      <c r="O11" s="82">
        <f t="shared" si="4"/>
        <v>2.8623786658734551E-2</v>
      </c>
      <c r="P11" s="76">
        <f>分析係数表!C14</f>
        <v>0.13711248892825512</v>
      </c>
      <c r="Q11" s="82">
        <f t="shared" si="5"/>
        <v>3.9246786313304775E-3</v>
      </c>
      <c r="R11" s="83">
        <v>1.6081592230219446E-2</v>
      </c>
      <c r="S11" s="84">
        <f t="shared" si="6"/>
        <v>0.74956270264275615</v>
      </c>
      <c r="T11" s="85">
        <f>分析係数表!F14</f>
        <v>0.337000366703337</v>
      </c>
      <c r="U11" s="86">
        <f t="shared" si="7"/>
        <v>0.25260290565775317</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投入係数表!Y12</f>
        <v>5.7293457087200638E-3</v>
      </c>
      <c r="E12" s="77">
        <f t="shared" si="0"/>
        <v>0.57293457087200639</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0.21027474045454997</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投入係数表!Y13</f>
        <v>1.2862381116076543E-2</v>
      </c>
      <c r="E13" s="77">
        <f t="shared" si="0"/>
        <v>1.2862381116076542</v>
      </c>
      <c r="F13" s="76">
        <f>分析係数表!C16</f>
        <v>1.385979049153907E-2</v>
      </c>
      <c r="G13" s="77">
        <f t="shared" si="1"/>
        <v>1.7826990749114934E-2</v>
      </c>
      <c r="H13" s="77">
        <v>1.9123300488013046E-2</v>
      </c>
      <c r="I13" s="77">
        <f t="shared" si="2"/>
        <v>1.9123300488013046E-2</v>
      </c>
      <c r="J13" s="76">
        <f>分析係数表!G16</f>
        <v>3.1914893617021274E-2</v>
      </c>
      <c r="K13" s="78">
        <f t="shared" si="3"/>
        <v>6.1031810068126735E-4</v>
      </c>
      <c r="L13" s="79"/>
      <c r="M13" s="80"/>
      <c r="N13" s="81">
        <f>分析係数表!H16</f>
        <v>1.6877258846272378E-2</v>
      </c>
      <c r="O13" s="82">
        <f t="shared" si="4"/>
        <v>0.41449444911590611</v>
      </c>
      <c r="P13" s="76">
        <f>分析係数表!C16</f>
        <v>1.385979049153907E-2</v>
      </c>
      <c r="Q13" s="82">
        <f t="shared" si="5"/>
        <v>5.74480622465236E-3</v>
      </c>
      <c r="R13" s="83">
        <v>6.5112548827032197E-3</v>
      </c>
      <c r="S13" s="84">
        <f t="shared" si="6"/>
        <v>2.5634555370716267E-2</v>
      </c>
      <c r="T13" s="85">
        <f>分析係数表!F16</f>
        <v>0.28191489361702127</v>
      </c>
      <c r="U13" s="86">
        <f t="shared" si="7"/>
        <v>7.2267629502551171E-3</v>
      </c>
      <c r="V13" s="87">
        <f>分析係数表!D16</f>
        <v>0</v>
      </c>
      <c r="W13" s="167">
        <f t="shared" si="8"/>
        <v>0</v>
      </c>
      <c r="X13" s="76">
        <f>分析係数表!E16</f>
        <v>0</v>
      </c>
      <c r="Y13" s="166">
        <f t="shared" si="9"/>
        <v>0</v>
      </c>
    </row>
    <row r="14" spans="1:25" x14ac:dyDescent="0.2">
      <c r="A14" s="6" t="s">
        <v>2</v>
      </c>
      <c r="B14" s="5" t="s">
        <v>365</v>
      </c>
      <c r="C14" s="90"/>
      <c r="D14" s="76">
        <f>投入係数表!Y14</f>
        <v>1.4352011000343761E-2</v>
      </c>
      <c r="E14" s="77">
        <f t="shared" si="0"/>
        <v>1.4352011000343761</v>
      </c>
      <c r="F14" s="76">
        <f>分析係数表!C17</f>
        <v>0.32300986464785497</v>
      </c>
      <c r="G14" s="77">
        <f t="shared" si="1"/>
        <v>0.46358411306455638</v>
      </c>
      <c r="H14" s="77">
        <v>0.5591272286417911</v>
      </c>
      <c r="I14" s="77">
        <f t="shared" si="2"/>
        <v>0.5591272286417911</v>
      </c>
      <c r="J14" s="76">
        <f>分析係数表!G17</f>
        <v>0.21187484602118747</v>
      </c>
      <c r="K14" s="78">
        <f t="shared" si="3"/>
        <v>0.11846499547473277</v>
      </c>
      <c r="L14" s="79"/>
      <c r="M14" s="80"/>
      <c r="N14" s="81">
        <f>分析係数表!H17</f>
        <v>2.8857198890538762E-3</v>
      </c>
      <c r="O14" s="82">
        <f t="shared" si="4"/>
        <v>7.0871394852155267E-2</v>
      </c>
      <c r="P14" s="76">
        <f>分析係数表!C17</f>
        <v>0.32300986464785497</v>
      </c>
      <c r="Q14" s="82">
        <f t="shared" si="5"/>
        <v>2.2892159658599358E-2</v>
      </c>
      <c r="R14" s="83">
        <v>4.840936068398953E-2</v>
      </c>
      <c r="S14" s="84">
        <f t="shared" si="6"/>
        <v>0.60753658932578058</v>
      </c>
      <c r="T14" s="85">
        <f>分析係数表!F17</f>
        <v>0.32156935205715692</v>
      </c>
      <c r="U14" s="86">
        <f t="shared" si="7"/>
        <v>0.19536514738050631</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投入係数表!Y15</f>
        <v>5.7006989801764642E-2</v>
      </c>
      <c r="E15" s="77">
        <f t="shared" si="0"/>
        <v>5.7006989801764645</v>
      </c>
      <c r="F15" s="76">
        <f>分析係数表!C18</f>
        <v>9.2469018112488088E-2</v>
      </c>
      <c r="G15" s="77">
        <f t="shared" si="1"/>
        <v>0.52713803725177988</v>
      </c>
      <c r="H15" s="77">
        <v>0.53402404717892404</v>
      </c>
      <c r="I15" s="77">
        <f t="shared" si="2"/>
        <v>0.53402404717892404</v>
      </c>
      <c r="J15" s="76">
        <f>分析係数表!G18</f>
        <v>0.21541950113378686</v>
      </c>
      <c r="K15" s="78">
        <f t="shared" si="3"/>
        <v>0.11503919383672967</v>
      </c>
      <c r="L15" s="79"/>
      <c r="M15" s="80"/>
      <c r="N15" s="81">
        <f>分析係数表!H18</f>
        <v>4.5387050682206597E-4</v>
      </c>
      <c r="O15" s="82">
        <f t="shared" si="4"/>
        <v>1.1146763073834129E-2</v>
      </c>
      <c r="P15" s="76">
        <f>分析係数表!C18</f>
        <v>9.2469018112488088E-2</v>
      </c>
      <c r="Q15" s="82">
        <f t="shared" si="5"/>
        <v>1.0307302365699814E-3</v>
      </c>
      <c r="R15" s="83">
        <v>2.3367913288473608E-3</v>
      </c>
      <c r="S15" s="84">
        <f t="shared" si="6"/>
        <v>0.53636083850777139</v>
      </c>
      <c r="T15" s="85">
        <f>分析係数表!F18</f>
        <v>0.45918367346938777</v>
      </c>
      <c r="U15" s="86">
        <f t="shared" si="7"/>
        <v>0.24628814013111952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投入係数表!Y16</f>
        <v>2.4808066918757879E-2</v>
      </c>
      <c r="E16" s="77">
        <f t="shared" si="0"/>
        <v>2.4808066918757881</v>
      </c>
      <c r="F16" s="76">
        <f>分析係数表!C19</f>
        <v>3.1628366691376364E-2</v>
      </c>
      <c r="G16" s="77">
        <f t="shared" si="1"/>
        <v>7.8463863741067758E-2</v>
      </c>
      <c r="H16" s="77">
        <v>9.3767432244466764E-2</v>
      </c>
      <c r="I16" s="77">
        <f t="shared" si="2"/>
        <v>9.3767432244466764E-2</v>
      </c>
      <c r="J16" s="76">
        <f>分析係数表!G19</f>
        <v>5.8098591549295774E-2</v>
      </c>
      <c r="K16" s="78">
        <f t="shared" si="3"/>
        <v>5.447755746597541E-3</v>
      </c>
      <c r="L16" s="79"/>
      <c r="M16" s="80"/>
      <c r="N16" s="81">
        <f>分析係数表!H19</f>
        <v>-1.1767013139831339E-4</v>
      </c>
      <c r="O16" s="82">
        <f t="shared" si="4"/>
        <v>-2.8899015376606997E-3</v>
      </c>
      <c r="P16" s="76">
        <f>分析係数表!C19</f>
        <v>3.1628366691376364E-2</v>
      </c>
      <c r="Q16" s="82">
        <f t="shared" si="5"/>
        <v>-9.1402865535105004E-5</v>
      </c>
      <c r="R16" s="83">
        <v>2.3388982079239372E-4</v>
      </c>
      <c r="S16" s="84">
        <f t="shared" si="6"/>
        <v>9.4001322065259157E-2</v>
      </c>
      <c r="T16" s="85">
        <f>分析係数表!F19</f>
        <v>0.23943661971830985</v>
      </c>
      <c r="U16" s="86">
        <f t="shared" si="7"/>
        <v>2.2507358804357825E-2</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投入係数表!Y17</f>
        <v>9.5393606050189067E-3</v>
      </c>
      <c r="E17" s="77">
        <f t="shared" si="0"/>
        <v>0.95393606050189073</v>
      </c>
      <c r="F17" s="76">
        <f>分析係数表!C20</f>
        <v>9.0136054421768752E-2</v>
      </c>
      <c r="G17" s="77">
        <f t="shared" si="1"/>
        <v>8.5984032664286114E-2</v>
      </c>
      <c r="H17" s="77">
        <v>0.10298210994616572</v>
      </c>
      <c r="I17" s="77">
        <f t="shared" si="2"/>
        <v>0.10298210994616572</v>
      </c>
      <c r="J17" s="76">
        <f>分析係数表!G20</f>
        <v>0.10038610038610038</v>
      </c>
      <c r="K17" s="78">
        <f t="shared" si="3"/>
        <v>1.0337972427028217E-2</v>
      </c>
      <c r="L17" s="79"/>
      <c r="M17" s="80"/>
      <c r="N17" s="81">
        <f>分析係数表!H20</f>
        <v>5.6033395903958764E-4</v>
      </c>
      <c r="O17" s="82">
        <f t="shared" si="4"/>
        <v>1.3761435893622382E-2</v>
      </c>
      <c r="P17" s="76">
        <f>分析係数表!C20</f>
        <v>9.0136054421768752E-2</v>
      </c>
      <c r="Q17" s="82">
        <f t="shared" si="5"/>
        <v>1.2404015346292288E-3</v>
      </c>
      <c r="R17" s="83">
        <v>2.400007365085219E-3</v>
      </c>
      <c r="S17" s="84">
        <f t="shared" si="6"/>
        <v>0.10538211731125094</v>
      </c>
      <c r="T17" s="85">
        <f>分析係数表!F20</f>
        <v>0.22393822393822393</v>
      </c>
      <c r="U17" s="86">
        <f t="shared" si="7"/>
        <v>2.3599084185531097E-2</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投入係数表!Y18</f>
        <v>0.10192506015812994</v>
      </c>
      <c r="E18" s="77">
        <f t="shared" si="0"/>
        <v>10.192506015812993</v>
      </c>
      <c r="F18" s="76">
        <f>分析係数表!C21</f>
        <v>0.16689993002099368</v>
      </c>
      <c r="G18" s="77">
        <f t="shared" si="1"/>
        <v>1.7011285407777457</v>
      </c>
      <c r="H18" s="77">
        <v>1.7307188666499183</v>
      </c>
      <c r="I18" s="77">
        <f t="shared" si="2"/>
        <v>1.7307188666499183</v>
      </c>
      <c r="J18" s="76">
        <f>分析係数表!G21</f>
        <v>0.28496229904680609</v>
      </c>
      <c r="K18" s="78">
        <f t="shared" si="3"/>
        <v>0.49318962724424331</v>
      </c>
      <c r="L18" s="79"/>
      <c r="M18" s="80"/>
      <c r="N18" s="81">
        <f>分析係数表!H21</f>
        <v>9.3015437200571539E-4</v>
      </c>
      <c r="O18" s="82">
        <f t="shared" si="4"/>
        <v>2.2843983583413149E-2</v>
      </c>
      <c r="P18" s="76">
        <f>分析係数表!C21</f>
        <v>0.16689993002099368</v>
      </c>
      <c r="Q18" s="82">
        <f t="shared" si="5"/>
        <v>3.8126592614723832E-3</v>
      </c>
      <c r="R18" s="83">
        <v>8.3410119667244043E-3</v>
      </c>
      <c r="S18" s="84">
        <f t="shared" si="6"/>
        <v>1.7390598786166427</v>
      </c>
      <c r="T18" s="85">
        <f>分析係数表!F21</f>
        <v>0.42580736946934128</v>
      </c>
      <c r="U18" s="86">
        <f t="shared" si="7"/>
        <v>0.74050451226342462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投入係数表!Y19</f>
        <v>6.8465681219204771E-3</v>
      </c>
      <c r="E19" s="77">
        <f t="shared" si="0"/>
        <v>0.68465681219204766</v>
      </c>
      <c r="F19" s="76">
        <f>分析係数表!C22</f>
        <v>5.390334572490707E-2</v>
      </c>
      <c r="G19" s="77">
        <f t="shared" si="1"/>
        <v>3.6905292850500718E-2</v>
      </c>
      <c r="H19" s="77">
        <v>4.0324052369749529E-2</v>
      </c>
      <c r="I19" s="77">
        <f t="shared" si="2"/>
        <v>4.0324052369749529E-2</v>
      </c>
      <c r="J19" s="76">
        <f>分析係数表!G22</f>
        <v>0.19475277497477295</v>
      </c>
      <c r="K19" s="78">
        <f t="shared" si="3"/>
        <v>7.8532210972367903E-3</v>
      </c>
      <c r="L19" s="79"/>
      <c r="M19" s="80"/>
      <c r="N19" s="81">
        <f>分析係数表!H22</f>
        <v>4.4826716723167009E-5</v>
      </c>
      <c r="O19" s="82">
        <f t="shared" si="4"/>
        <v>1.1009148714897904E-3</v>
      </c>
      <c r="P19" s="76">
        <f>分析係数表!C22</f>
        <v>5.390334572490707E-2</v>
      </c>
      <c r="Q19" s="82">
        <f t="shared" si="5"/>
        <v>5.9342994931605814E-5</v>
      </c>
      <c r="R19" s="83">
        <v>6.4307344674898782E-4</v>
      </c>
      <c r="S19" s="84">
        <f t="shared" si="6"/>
        <v>4.0967125816498515E-2</v>
      </c>
      <c r="T19" s="85">
        <f>分析係数表!F22</f>
        <v>0.41305079044735959</v>
      </c>
      <c r="U19" s="86">
        <f t="shared" si="7"/>
        <v>1.6921503700861144E-2</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投入係数表!Y20</f>
        <v>8.5940185630800967E-5</v>
      </c>
      <c r="E20" s="77">
        <f t="shared" si="0"/>
        <v>8.5940185630800966E-3</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6.8807179468111893E-4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投入係数表!Y21</f>
        <v>2.0052709980520226E-4</v>
      </c>
      <c r="E21" s="77">
        <f t="shared" si="0"/>
        <v>2.0052709980520226E-2</v>
      </c>
      <c r="F21" s="76">
        <f>分析係数表!C24</f>
        <v>5.4415700267618217E-2</v>
      </c>
      <c r="G21" s="77">
        <f t="shared" si="1"/>
        <v>1.0911822558534649E-3</v>
      </c>
      <c r="H21" s="77">
        <v>2.758447580813735E-3</v>
      </c>
      <c r="I21" s="77">
        <f t="shared" si="2"/>
        <v>2.758447580813735E-3</v>
      </c>
      <c r="J21" s="76">
        <f>分析係数表!G24</f>
        <v>0.2097560975609756</v>
      </c>
      <c r="K21" s="78">
        <f t="shared" si="3"/>
        <v>5.7860119987800291E-4</v>
      </c>
      <c r="L21" s="79"/>
      <c r="M21" s="80"/>
      <c r="N21" s="81">
        <f>分析係数表!H24</f>
        <v>3.5301039419494021E-4</v>
      </c>
      <c r="O21" s="82">
        <f t="shared" si="4"/>
        <v>8.6697046129820994E-3</v>
      </c>
      <c r="P21" s="76">
        <f>分析係数表!C24</f>
        <v>5.4415700267618217E-2</v>
      </c>
      <c r="Q21" s="82">
        <f t="shared" si="5"/>
        <v>4.7176804762882093E-4</v>
      </c>
      <c r="R21" s="83">
        <v>1.5303505768178567E-3</v>
      </c>
      <c r="S21" s="84">
        <f t="shared" si="6"/>
        <v>4.2887981576315917E-3</v>
      </c>
      <c r="T21" s="85">
        <f>分析係数表!F24</f>
        <v>0.39512195121951221</v>
      </c>
      <c r="U21" s="86">
        <f t="shared" si="7"/>
        <v>1.6945982964300436E-3</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投入係数表!Y22</f>
        <v>3.1511401397960352E-4</v>
      </c>
      <c r="E22" s="77">
        <f t="shared" si="0"/>
        <v>3.1511401397960354E-2</v>
      </c>
      <c r="F22" s="76">
        <f>分析係数表!C25</f>
        <v>0.20008027292795505</v>
      </c>
      <c r="G22" s="77">
        <f t="shared" si="1"/>
        <v>6.3048097920462521E-3</v>
      </c>
      <c r="H22" s="77">
        <v>3.4095923746410135E-2</v>
      </c>
      <c r="I22" s="77">
        <f t="shared" si="2"/>
        <v>3.4095923746410135E-2</v>
      </c>
      <c r="J22" s="76">
        <f>分析係数表!G25</f>
        <v>0.19693654266958424</v>
      </c>
      <c r="K22" s="78">
        <f t="shared" si="3"/>
        <v>6.71473334174379E-3</v>
      </c>
      <c r="L22" s="79"/>
      <c r="M22" s="80"/>
      <c r="N22" s="81">
        <f>分析係数表!H25</f>
        <v>5.2111058190681644E-4</v>
      </c>
      <c r="O22" s="82">
        <f t="shared" si="4"/>
        <v>1.2798135381068812E-2</v>
      </c>
      <c r="P22" s="76">
        <f>分析係数表!C25</f>
        <v>0.20008027292795505</v>
      </c>
      <c r="Q22" s="82">
        <f t="shared" si="5"/>
        <v>2.5606544200131661E-3</v>
      </c>
      <c r="R22" s="83">
        <v>1.1615063419010405E-2</v>
      </c>
      <c r="S22" s="84">
        <f t="shared" si="6"/>
        <v>4.571098716542054E-2</v>
      </c>
      <c r="T22" s="85">
        <f>分析係数表!F25</f>
        <v>0.35081275398562051</v>
      </c>
      <c r="U22" s="86">
        <f t="shared" si="7"/>
        <v>1.6035997294902533E-2</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投入係数表!Y23</f>
        <v>8.4794316489056956E-3</v>
      </c>
      <c r="E23" s="77">
        <f t="shared" si="0"/>
        <v>0.84794316489056953</v>
      </c>
      <c r="F23" s="76">
        <f>分析係数表!C26</f>
        <v>0.134685598377282</v>
      </c>
      <c r="G23" s="77">
        <f t="shared" si="1"/>
        <v>0.11420573255321266</v>
      </c>
      <c r="H23" s="77">
        <v>0.122791042325909</v>
      </c>
      <c r="I23" s="77">
        <f t="shared" si="2"/>
        <v>0.122791042325909</v>
      </c>
      <c r="J23" s="76">
        <f>分析係数表!G26</f>
        <v>0.19653333333333334</v>
      </c>
      <c r="K23" s="78">
        <f t="shared" si="3"/>
        <v>2.4132532851785314E-2</v>
      </c>
      <c r="L23" s="79"/>
      <c r="M23" s="80"/>
      <c r="N23" s="81">
        <f>分析係数表!H26</f>
        <v>1.0932115540862354E-2</v>
      </c>
      <c r="O23" s="82">
        <f t="shared" si="4"/>
        <v>0.26848561428457263</v>
      </c>
      <c r="P23" s="76">
        <f>分析係数表!C26</f>
        <v>0.134685598377282</v>
      </c>
      <c r="Q23" s="82">
        <f t="shared" si="5"/>
        <v>3.6161145615609798E-2</v>
      </c>
      <c r="R23" s="83">
        <v>3.8371349503710891E-2</v>
      </c>
      <c r="S23" s="84">
        <f t="shared" si="6"/>
        <v>0.16116239182961989</v>
      </c>
      <c r="T23" s="85">
        <f>分析係数表!F26</f>
        <v>0.3352</v>
      </c>
      <c r="U23" s="86">
        <f t="shared" si="7"/>
        <v>5.4021633741288586E-2</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投入係数表!Y24</f>
        <v>1.7474504411596195E-3</v>
      </c>
      <c r="E24" s="77">
        <f t="shared" si="0"/>
        <v>0.17474504411596195</v>
      </c>
      <c r="F24" s="76">
        <f>分析係数表!C27</f>
        <v>0.20855231724796941</v>
      </c>
      <c r="G24" s="77">
        <f t="shared" si="1"/>
        <v>3.6443483877982505E-2</v>
      </c>
      <c r="H24" s="77">
        <v>3.8637172613384965E-2</v>
      </c>
      <c r="I24" s="77">
        <f t="shared" si="2"/>
        <v>3.8637172613384965E-2</v>
      </c>
      <c r="J24" s="76">
        <f>分析係数表!G27</f>
        <v>0.17064698219713417</v>
      </c>
      <c r="K24" s="78">
        <f t="shared" si="3"/>
        <v>6.5933169071039043E-3</v>
      </c>
      <c r="L24" s="79"/>
      <c r="M24" s="80"/>
      <c r="N24" s="81">
        <f>分析係数表!H27</f>
        <v>1.1100215728574231E-2</v>
      </c>
      <c r="O24" s="82">
        <f t="shared" si="4"/>
        <v>0.27261404505265935</v>
      </c>
      <c r="P24" s="76">
        <f>分析係数表!C27</f>
        <v>0.20855231724796941</v>
      </c>
      <c r="Q24" s="82">
        <f t="shared" si="5"/>
        <v>5.685429081007444E-2</v>
      </c>
      <c r="R24" s="83">
        <v>5.7799314726675356E-2</v>
      </c>
      <c r="S24" s="84">
        <f t="shared" si="6"/>
        <v>9.6436487340060328E-2</v>
      </c>
      <c r="T24" s="85">
        <f>分析係数表!F27</f>
        <v>0.32175423360833694</v>
      </c>
      <c r="U24" s="86">
        <f t="shared" si="7"/>
        <v>3.1028848075981198E-2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投入係数表!Y25</f>
        <v>0</v>
      </c>
      <c r="E25" s="77">
        <f t="shared" si="0"/>
        <v>0</v>
      </c>
      <c r="F25" s="76">
        <f>分析係数表!C28</f>
        <v>0.10397098484143963</v>
      </c>
      <c r="G25" s="77">
        <f t="shared" si="1"/>
        <v>0</v>
      </c>
      <c r="H25" s="77">
        <v>2.3811356431003936E-2</v>
      </c>
      <c r="I25" s="77">
        <f t="shared" si="2"/>
        <v>2.3811356431003936E-2</v>
      </c>
      <c r="J25" s="76">
        <f>分析係数表!G28</f>
        <v>0.12478854912166558</v>
      </c>
      <c r="K25" s="78">
        <f t="shared" si="3"/>
        <v>2.9713846216438224E-3</v>
      </c>
      <c r="L25" s="79"/>
      <c r="M25" s="80"/>
      <c r="N25" s="81">
        <f>分析係数表!H28</f>
        <v>2.0592272994704845E-2</v>
      </c>
      <c r="O25" s="82">
        <f t="shared" si="4"/>
        <v>0.50573276909062248</v>
      </c>
      <c r="P25" s="76">
        <f>分析係数表!C28</f>
        <v>0.10397098484143963</v>
      </c>
      <c r="Q25" s="82">
        <f t="shared" si="5"/>
        <v>5.2581534068940401E-2</v>
      </c>
      <c r="R25" s="83">
        <v>6.0635418757228506E-2</v>
      </c>
      <c r="S25" s="84">
        <f t="shared" si="6"/>
        <v>8.4446775188232445E-2</v>
      </c>
      <c r="T25" s="85">
        <f>分析係数表!F28</f>
        <v>0.21353285621340273</v>
      </c>
      <c r="U25" s="86">
        <f t="shared" si="7"/>
        <v>1.8032161103954385E-2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投入係数表!Y26</f>
        <v>3.3516672396012377E-3</v>
      </c>
      <c r="E26" s="77">
        <f t="shared" si="0"/>
        <v>0.33516672396012376</v>
      </c>
      <c r="F26" s="76">
        <f>分析係数表!C29</f>
        <v>0.1743148003132341</v>
      </c>
      <c r="G26" s="77">
        <f t="shared" si="1"/>
        <v>5.8424520558749825E-2</v>
      </c>
      <c r="H26" s="77">
        <v>8.3432656881273506E-2</v>
      </c>
      <c r="I26" s="77">
        <f t="shared" si="2"/>
        <v>8.3432656881273506E-2</v>
      </c>
      <c r="J26" s="76">
        <f>分析係数表!G29</f>
        <v>0.23934053439454236</v>
      </c>
      <c r="K26" s="78">
        <f t="shared" si="3"/>
        <v>1.9968816683920493E-2</v>
      </c>
      <c r="L26" s="79"/>
      <c r="M26" s="80"/>
      <c r="N26" s="81">
        <f>分析係数表!H29</f>
        <v>9.9683411313142636E-3</v>
      </c>
      <c r="O26" s="82">
        <f t="shared" si="4"/>
        <v>0.24481594454754216</v>
      </c>
      <c r="P26" s="76">
        <f>分析係数表!C29</f>
        <v>0.1743148003132341</v>
      </c>
      <c r="Q26" s="82">
        <f t="shared" si="5"/>
        <v>4.2675042487300606E-2</v>
      </c>
      <c r="R26" s="83">
        <v>6.1023855601884683E-2</v>
      </c>
      <c r="S26" s="84">
        <f t="shared" si="6"/>
        <v>0.14445651248315819</v>
      </c>
      <c r="T26" s="85">
        <f>分析係数表!F29</f>
        <v>0.40112076666937385</v>
      </c>
      <c r="U26" s="86">
        <f t="shared" si="7"/>
        <v>5.7944507037628386E-2</v>
      </c>
      <c r="V26" s="87">
        <f>分析係数表!D29</f>
        <v>0.235523430520588</v>
      </c>
      <c r="W26" s="167">
        <f t="shared" si="8"/>
        <v>0</v>
      </c>
      <c r="X26" s="76">
        <f>分析係数表!E29</f>
        <v>0.17006415983107284</v>
      </c>
      <c r="Y26" s="166">
        <f t="shared" si="9"/>
        <v>0</v>
      </c>
    </row>
    <row r="27" spans="1:25" x14ac:dyDescent="0.2">
      <c r="A27" s="6" t="s">
        <v>15</v>
      </c>
      <c r="B27" s="5" t="s">
        <v>36</v>
      </c>
      <c r="C27" s="75">
        <f>最終需要_まとめ!C28</f>
        <v>100</v>
      </c>
      <c r="D27" s="76">
        <f>投入係数表!Y27</f>
        <v>6.5887475650280739E-4</v>
      </c>
      <c r="E27" s="77">
        <f t="shared" si="0"/>
        <v>6.5887475650280733E-2</v>
      </c>
      <c r="F27" s="76">
        <f>分析係数表!C30</f>
        <v>1</v>
      </c>
      <c r="G27" s="77">
        <f t="shared" si="1"/>
        <v>6.5887475650280733E-2</v>
      </c>
      <c r="H27" s="77">
        <v>0.12061669377888294</v>
      </c>
      <c r="I27" s="77">
        <f t="shared" si="2"/>
        <v>100.12061669377889</v>
      </c>
      <c r="J27" s="76">
        <f>分析係数表!G30</f>
        <v>0.34450555746533745</v>
      </c>
      <c r="K27" s="78">
        <f t="shared" si="3"/>
        <v>34.492108867863664</v>
      </c>
      <c r="L27" s="79"/>
      <c r="M27" s="80"/>
      <c r="N27" s="81">
        <f>分析係数表!H30</f>
        <v>0</v>
      </c>
      <c r="O27" s="82">
        <f t="shared" si="4"/>
        <v>0</v>
      </c>
      <c r="P27" s="76">
        <f>分析係数表!C30</f>
        <v>1</v>
      </c>
      <c r="Q27" s="82">
        <f t="shared" si="5"/>
        <v>0</v>
      </c>
      <c r="R27" s="83">
        <v>7.1631161516252428E-2</v>
      </c>
      <c r="S27" s="84">
        <f t="shared" si="6"/>
        <v>100.19224785529514</v>
      </c>
      <c r="T27" s="85">
        <f>分析係数表!F30</f>
        <v>0.44067262518620376</v>
      </c>
      <c r="U27" s="86">
        <f t="shared" si="7"/>
        <v>44.1519808856997</v>
      </c>
      <c r="V27" s="87">
        <f>分析係数表!D30</f>
        <v>0.12002979259768534</v>
      </c>
      <c r="W27" s="167">
        <f t="shared" si="8"/>
        <v>12</v>
      </c>
      <c r="X27" s="76">
        <f>分析係数表!E30</f>
        <v>8.482296321760055E-2</v>
      </c>
      <c r="Y27" s="166">
        <f t="shared" si="9"/>
        <v>8</v>
      </c>
    </row>
    <row r="28" spans="1:25" x14ac:dyDescent="0.2">
      <c r="A28" s="6" t="s">
        <v>16</v>
      </c>
      <c r="B28" s="5" t="s">
        <v>193</v>
      </c>
      <c r="C28" s="90"/>
      <c r="D28" s="76">
        <f>投入係数表!Y28</f>
        <v>3.1511401397960352E-3</v>
      </c>
      <c r="E28" s="77">
        <f t="shared" si="0"/>
        <v>0.31511401397960354</v>
      </c>
      <c r="F28" s="76">
        <f>分析係数表!C31</f>
        <v>0.25008451656524677</v>
      </c>
      <c r="G28" s="77">
        <f t="shared" si="1"/>
        <v>7.8805135849023558E-2</v>
      </c>
      <c r="H28" s="77">
        <v>0.15069341514503612</v>
      </c>
      <c r="I28" s="77">
        <f t="shared" si="2"/>
        <v>0.15069341514503612</v>
      </c>
      <c r="J28" s="76">
        <f>分析係数表!G31</f>
        <v>7.0035460992907805E-2</v>
      </c>
      <c r="K28" s="78">
        <f t="shared" si="3"/>
        <v>1.0553882798278239E-2</v>
      </c>
      <c r="L28" s="79"/>
      <c r="M28" s="80"/>
      <c r="N28" s="81">
        <f>分析係数表!H31</f>
        <v>2.3007312358165468E-2</v>
      </c>
      <c r="O28" s="82">
        <f t="shared" si="4"/>
        <v>0.56504455779213492</v>
      </c>
      <c r="P28" s="76">
        <f>分析係数表!C31</f>
        <v>0.25008451656524677</v>
      </c>
      <c r="Q28" s="82">
        <f t="shared" si="5"/>
        <v>0.14130889507326971</v>
      </c>
      <c r="R28" s="83">
        <v>0.19078685053814518</v>
      </c>
      <c r="S28" s="84">
        <f t="shared" si="6"/>
        <v>0.34148026568318129</v>
      </c>
      <c r="T28" s="85">
        <f>分析係数表!F31</f>
        <v>0.24143026004728133</v>
      </c>
      <c r="U28" s="86">
        <f t="shared" si="7"/>
        <v>8.2443669344905171E-2</v>
      </c>
      <c r="V28" s="87">
        <f>分析係数表!D31</f>
        <v>9.653270291568164E-3</v>
      </c>
      <c r="W28" s="167">
        <f t="shared" si="8"/>
        <v>0</v>
      </c>
      <c r="X28" s="76">
        <f>分析係数表!E31</f>
        <v>8.2249802994483843E-3</v>
      </c>
      <c r="Y28" s="166">
        <f t="shared" si="9"/>
        <v>0</v>
      </c>
    </row>
    <row r="29" spans="1:25" x14ac:dyDescent="0.2">
      <c r="A29" s="6" t="s">
        <v>17</v>
      </c>
      <c r="B29" s="5" t="s">
        <v>273</v>
      </c>
      <c r="C29" s="90"/>
      <c r="D29" s="76">
        <f>投入係数表!Y29</f>
        <v>7.4481494213360833E-4</v>
      </c>
      <c r="E29" s="77">
        <f t="shared" si="0"/>
        <v>7.4481494213360838E-2</v>
      </c>
      <c r="F29" s="76">
        <f>分析係数表!C32</f>
        <v>0.62913385826771662</v>
      </c>
      <c r="G29" s="77">
        <f t="shared" si="1"/>
        <v>4.6858829823996313E-2</v>
      </c>
      <c r="H29" s="77">
        <v>6.5342399889643257E-2</v>
      </c>
      <c r="I29" s="77">
        <f t="shared" si="2"/>
        <v>6.5342399889643257E-2</v>
      </c>
      <c r="J29" s="76">
        <f>分析係数表!G32</f>
        <v>0.14045991298943444</v>
      </c>
      <c r="K29" s="78">
        <f t="shared" si="3"/>
        <v>9.1779878030201229E-3</v>
      </c>
      <c r="L29" s="79"/>
      <c r="M29" s="80"/>
      <c r="N29" s="81">
        <f>分析係数表!H32</f>
        <v>6.5503039811727788E-3</v>
      </c>
      <c r="O29" s="82">
        <f t="shared" si="4"/>
        <v>0.16087118559644561</v>
      </c>
      <c r="P29" s="76">
        <f>分析係数表!C32</f>
        <v>0.62913385826771662</v>
      </c>
      <c r="Q29" s="82">
        <f t="shared" si="5"/>
        <v>0.10120950967839375</v>
      </c>
      <c r="R29" s="83">
        <v>0.13239943194626955</v>
      </c>
      <c r="S29" s="84">
        <f t="shared" si="6"/>
        <v>0.19774183183591282</v>
      </c>
      <c r="T29" s="85">
        <f>分析係数表!F32</f>
        <v>0.48353014294592916</v>
      </c>
      <c r="U29" s="86">
        <f t="shared" si="7"/>
        <v>9.5614136214008813E-2</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投入係数表!Y30</f>
        <v>2.0052709980520225E-3</v>
      </c>
      <c r="E30" s="77">
        <f t="shared" si="0"/>
        <v>0.20052709980520225</v>
      </c>
      <c r="F30" s="76">
        <f>分析係数表!C33</f>
        <v>0.63745757482258569</v>
      </c>
      <c r="G30" s="77">
        <f t="shared" si="1"/>
        <v>0.12782751872803083</v>
      </c>
      <c r="H30" s="77">
        <v>0.14841299264851643</v>
      </c>
      <c r="I30" s="77">
        <f t="shared" si="2"/>
        <v>0.14841299264851643</v>
      </c>
      <c r="J30" s="76">
        <f>分析係数表!G33</f>
        <v>0.50772946859903378</v>
      </c>
      <c r="K30" s="78">
        <f t="shared" si="3"/>
        <v>7.5353649890623556E-2</v>
      </c>
      <c r="L30" s="79"/>
      <c r="M30" s="80"/>
      <c r="N30" s="81">
        <f>分析係数表!H33</f>
        <v>9.749810887288824E-4</v>
      </c>
      <c r="O30" s="82">
        <f t="shared" si="4"/>
        <v>2.3944898454902941E-2</v>
      </c>
      <c r="P30" s="76">
        <f>分析係数表!C33</f>
        <v>0.63745757482258569</v>
      </c>
      <c r="Q30" s="82">
        <f t="shared" si="5"/>
        <v>1.5263856898435508E-2</v>
      </c>
      <c r="R30" s="83">
        <v>6.0928367145867003E-2</v>
      </c>
      <c r="S30" s="84">
        <f t="shared" si="6"/>
        <v>0.20934135979438342</v>
      </c>
      <c r="T30" s="85">
        <f>分析係数表!F33</f>
        <v>0.6463768115942029</v>
      </c>
      <c r="U30" s="86">
        <f t="shared" si="7"/>
        <v>0.13531340067868841</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投入係数表!Y31</f>
        <v>5.9012260799816661E-2</v>
      </c>
      <c r="E31" s="77">
        <f t="shared" si="0"/>
        <v>5.901226079981666</v>
      </c>
      <c r="F31" s="76">
        <f>分析係数表!C34</f>
        <v>0.37050679800509079</v>
      </c>
      <c r="G31" s="77">
        <f t="shared" si="1"/>
        <v>2.1864443791981407</v>
      </c>
      <c r="H31" s="77">
        <v>2.350820013033319</v>
      </c>
      <c r="I31" s="77">
        <f t="shared" si="2"/>
        <v>2.350820013033319</v>
      </c>
      <c r="J31" s="76">
        <f>分析係数表!G34</f>
        <v>0.42483593457785029</v>
      </c>
      <c r="K31" s="78">
        <f t="shared" si="3"/>
        <v>0.99871281726132433</v>
      </c>
      <c r="L31" s="79"/>
      <c r="M31" s="80"/>
      <c r="N31" s="81">
        <f>分析係数表!H34</f>
        <v>0.16269856834673466</v>
      </c>
      <c r="O31" s="82">
        <f t="shared" si="4"/>
        <v>3.9957705260721945</v>
      </c>
      <c r="P31" s="76">
        <f>分析係数表!C34</f>
        <v>0.37050679800509079</v>
      </c>
      <c r="Q31" s="82">
        <f t="shared" si="5"/>
        <v>1.4804601431781259</v>
      </c>
      <c r="R31" s="83">
        <v>1.6079247794566704</v>
      </c>
      <c r="S31" s="84">
        <f t="shared" si="6"/>
        <v>3.9587447924899895</v>
      </c>
      <c r="T31" s="85">
        <f>分析係数表!F34</f>
        <v>0.70009180863001119</v>
      </c>
      <c r="U31" s="86">
        <f t="shared" si="7"/>
        <v>2.7714848016789553</v>
      </c>
      <c r="V31" s="87">
        <f>分析係数表!D34</f>
        <v>0.29654187493624401</v>
      </c>
      <c r="W31" s="167">
        <f t="shared" si="8"/>
        <v>1</v>
      </c>
      <c r="X31" s="76">
        <f>分析係数表!E34</f>
        <v>0.20143493488387909</v>
      </c>
      <c r="Y31" s="166">
        <f t="shared" si="9"/>
        <v>1</v>
      </c>
    </row>
    <row r="32" spans="1:25" x14ac:dyDescent="0.2">
      <c r="A32" s="6" t="s">
        <v>20</v>
      </c>
      <c r="B32" s="5" t="s">
        <v>37</v>
      </c>
      <c r="C32" s="90"/>
      <c r="D32" s="76">
        <f>投入係数表!Y32</f>
        <v>1.2547267102096941E-2</v>
      </c>
      <c r="E32" s="77">
        <f t="shared" si="0"/>
        <v>1.2547267102096942</v>
      </c>
      <c r="F32" s="76">
        <f>分析係数表!C35</f>
        <v>0.91764041772509175</v>
      </c>
      <c r="G32" s="77">
        <f t="shared" si="1"/>
        <v>1.1513879424876539</v>
      </c>
      <c r="H32" s="77">
        <v>1.4008908636892285</v>
      </c>
      <c r="I32" s="77">
        <f t="shared" si="2"/>
        <v>1.4008908636892285</v>
      </c>
      <c r="J32" s="76">
        <f>分析係数表!G35</f>
        <v>0.31368591037545418</v>
      </c>
      <c r="K32" s="78">
        <f t="shared" si="3"/>
        <v>0.43943972591301195</v>
      </c>
      <c r="L32" s="79"/>
      <c r="M32" s="80"/>
      <c r="N32" s="81">
        <f>分析係数表!H35</f>
        <v>6.1244501723026923E-2</v>
      </c>
      <c r="O32" s="82">
        <f t="shared" si="4"/>
        <v>1.5041249431729262</v>
      </c>
      <c r="P32" s="76">
        <f>分析係数表!C35</f>
        <v>0.91764041772509175</v>
      </c>
      <c r="Q32" s="82">
        <f t="shared" si="5"/>
        <v>1.380245841163934</v>
      </c>
      <c r="R32" s="83">
        <v>1.8041434456427401</v>
      </c>
      <c r="S32" s="84">
        <f t="shared" si="6"/>
        <v>3.2050343093319684</v>
      </c>
      <c r="T32" s="85">
        <f>分析係数表!F35</f>
        <v>0.64438548935924789</v>
      </c>
      <c r="U32" s="86">
        <f t="shared" si="7"/>
        <v>2.0652776018320593</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投入係数表!Y33</f>
        <v>3.4376074252320385E-3</v>
      </c>
      <c r="E33" s="77">
        <f t="shared" si="0"/>
        <v>0.34376074252320382</v>
      </c>
      <c r="F33" s="76">
        <f>分析係数表!C36</f>
        <v>0.797599795727296</v>
      </c>
      <c r="G33" s="77">
        <f t="shared" si="1"/>
        <v>0.27418349801557096</v>
      </c>
      <c r="H33" s="77">
        <v>0.3916347738391055</v>
      </c>
      <c r="I33" s="77">
        <f t="shared" si="2"/>
        <v>0.3916347738391055</v>
      </c>
      <c r="J33" s="76">
        <f>分析係数表!G36</f>
        <v>2.1812378081220076E-2</v>
      </c>
      <c r="K33" s="78">
        <f t="shared" si="3"/>
        <v>8.5424857567316867E-3</v>
      </c>
      <c r="L33" s="79"/>
      <c r="M33" s="80"/>
      <c r="N33" s="81">
        <f>分析係数表!H36</f>
        <v>0.17613537668450396</v>
      </c>
      <c r="O33" s="82">
        <f t="shared" si="4"/>
        <v>4.3257697588012594</v>
      </c>
      <c r="P33" s="76">
        <f>分析係数表!C36</f>
        <v>0.797599795727296</v>
      </c>
      <c r="Q33" s="82">
        <f t="shared" si="5"/>
        <v>3.4502330759831992</v>
      </c>
      <c r="R33" s="83">
        <v>3.5976260370655648</v>
      </c>
      <c r="S33" s="84">
        <f t="shared" si="6"/>
        <v>3.9892608109046703</v>
      </c>
      <c r="T33" s="85">
        <f>分析係数表!F36</f>
        <v>0.87948217769107995</v>
      </c>
      <c r="U33" s="86">
        <f t="shared" si="7"/>
        <v>3.5084837853521229</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投入係数表!Y34</f>
        <v>2.6469577174286697E-2</v>
      </c>
      <c r="E34" s="77">
        <f t="shared" si="0"/>
        <v>2.6469577174286698</v>
      </c>
      <c r="F34" s="76">
        <f>分析係数表!C37</f>
        <v>0.41107468497080213</v>
      </c>
      <c r="G34" s="77">
        <f t="shared" si="1"/>
        <v>1.088097309823024</v>
      </c>
      <c r="H34" s="77">
        <v>1.2382182756553257</v>
      </c>
      <c r="I34" s="77">
        <f t="shared" si="2"/>
        <v>1.2382182756553257</v>
      </c>
      <c r="J34" s="76">
        <f>分析係数表!G37</f>
        <v>0.35489014883061659</v>
      </c>
      <c r="K34" s="78">
        <f t="shared" si="3"/>
        <v>0.43943146813210798</v>
      </c>
      <c r="L34" s="79"/>
      <c r="M34" s="80"/>
      <c r="N34" s="81">
        <f>分析係数表!H37</f>
        <v>4.9102064830639058E-2</v>
      </c>
      <c r="O34" s="82">
        <f t="shared" si="4"/>
        <v>1.2059146273581292</v>
      </c>
      <c r="P34" s="76">
        <f>分析係数表!C37</f>
        <v>0.41107468497080213</v>
      </c>
      <c r="Q34" s="82">
        <f t="shared" si="5"/>
        <v>0.49572097554292516</v>
      </c>
      <c r="R34" s="83">
        <v>0.61001896849171178</v>
      </c>
      <c r="S34" s="84">
        <f t="shared" si="6"/>
        <v>1.8482372441470374</v>
      </c>
      <c r="T34" s="85">
        <f>分析係数表!F37</f>
        <v>0.67103708953460905</v>
      </c>
      <c r="U34" s="86">
        <f t="shared" si="7"/>
        <v>1.2402357410818947</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投入係数表!Y35</f>
        <v>8.5367251059928952E-3</v>
      </c>
      <c r="E35" s="77">
        <f t="shared" si="0"/>
        <v>0.8536725105992895</v>
      </c>
      <c r="F35" s="76">
        <f>分析係数表!C38</f>
        <v>8.5657149205643823E-2</v>
      </c>
      <c r="G35" s="77">
        <f t="shared" si="1"/>
        <v>7.3123153613159894E-2</v>
      </c>
      <c r="H35" s="77">
        <v>0.12000192643081242</v>
      </c>
      <c r="I35" s="77">
        <f t="shared" si="2"/>
        <v>0.12000192643081242</v>
      </c>
      <c r="J35" s="76">
        <f>分析係数表!G38</f>
        <v>0.23768844221105528</v>
      </c>
      <c r="K35" s="78">
        <f t="shared" si="3"/>
        <v>2.8523070955665464E-2</v>
      </c>
      <c r="L35" s="79"/>
      <c r="M35" s="80"/>
      <c r="N35" s="81">
        <f>分析係数表!H38</f>
        <v>4.3280194996217748E-2</v>
      </c>
      <c r="O35" s="82">
        <f t="shared" si="4"/>
        <v>1.0629333084233927</v>
      </c>
      <c r="P35" s="76">
        <f>分析係数表!C38</f>
        <v>8.5657149205643823E-2</v>
      </c>
      <c r="Q35" s="82">
        <f t="shared" si="5"/>
        <v>9.1047836995271178E-2</v>
      </c>
      <c r="R35" s="83">
        <v>0.12048798802221476</v>
      </c>
      <c r="S35" s="84">
        <f t="shared" si="6"/>
        <v>0.2404899144530272</v>
      </c>
      <c r="T35" s="85">
        <f>分析係数表!F38</f>
        <v>0.42412060301507537</v>
      </c>
      <c r="U35" s="86">
        <f t="shared" si="7"/>
        <v>0.10199672753686179</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投入係数表!Y36</f>
        <v>0</v>
      </c>
      <c r="E36" s="77">
        <f t="shared" si="0"/>
        <v>0</v>
      </c>
      <c r="F36" s="76">
        <f>分析係数表!C39</f>
        <v>1</v>
      </c>
      <c r="G36" s="77">
        <f t="shared" si="1"/>
        <v>0</v>
      </c>
      <c r="H36" s="77">
        <v>2.9816115278235421E-2</v>
      </c>
      <c r="I36" s="77">
        <f t="shared" si="2"/>
        <v>2.9816115278235421E-2</v>
      </c>
      <c r="J36" s="76">
        <f>分析係数表!G39</f>
        <v>0.35357454228421969</v>
      </c>
      <c r="K36" s="78">
        <f t="shared" si="3"/>
        <v>1.0542219312195619E-2</v>
      </c>
      <c r="L36" s="79"/>
      <c r="M36" s="80"/>
      <c r="N36" s="81">
        <f>分析係数表!H39</f>
        <v>3.8775109965539459E-3</v>
      </c>
      <c r="O36" s="82">
        <f t="shared" si="4"/>
        <v>9.5229136383866861E-2</v>
      </c>
      <c r="P36" s="76">
        <f>分析係数表!C39</f>
        <v>1</v>
      </c>
      <c r="Q36" s="82">
        <f t="shared" si="5"/>
        <v>9.5229136383866861E-2</v>
      </c>
      <c r="R36" s="83">
        <v>0.10644492024152487</v>
      </c>
      <c r="S36" s="84">
        <f t="shared" si="6"/>
        <v>0.13626103551976029</v>
      </c>
      <c r="T36" s="85">
        <f>分析係数表!F39</f>
        <v>0.70431560592850917</v>
      </c>
      <c r="U36" s="86">
        <f t="shared" si="7"/>
        <v>9.5970773796546074E-2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投入係数表!Y37</f>
        <v>1.4323364271800161E-4</v>
      </c>
      <c r="E37" s="77">
        <f t="shared" si="0"/>
        <v>1.432336427180016E-2</v>
      </c>
      <c r="F37" s="76">
        <f>分析係数表!C40</f>
        <v>0.65826444414328944</v>
      </c>
      <c r="G37" s="77">
        <f t="shared" si="1"/>
        <v>9.4285614206383837E-3</v>
      </c>
      <c r="H37" s="77">
        <v>1.4434262742175788E-2</v>
      </c>
      <c r="I37" s="77">
        <f t="shared" si="2"/>
        <v>1.4434262742175788E-2</v>
      </c>
      <c r="J37" s="76">
        <f>分析係数表!G40</f>
        <v>0.50866941886313111</v>
      </c>
      <c r="K37" s="78">
        <f t="shared" si="3"/>
        <v>7.3422680407803035E-3</v>
      </c>
      <c r="L37" s="79"/>
      <c r="M37" s="80"/>
      <c r="N37" s="81">
        <f>分析係数表!H40</f>
        <v>2.9977866808617935E-2</v>
      </c>
      <c r="O37" s="82">
        <f t="shared" si="4"/>
        <v>0.73623682030879734</v>
      </c>
      <c r="P37" s="76">
        <f>分析係数表!C40</f>
        <v>0.65826444414328944</v>
      </c>
      <c r="Q37" s="82">
        <f t="shared" si="5"/>
        <v>0.48463852127839335</v>
      </c>
      <c r="R37" s="83">
        <v>0.48725246863249733</v>
      </c>
      <c r="S37" s="84">
        <f t="shared" si="6"/>
        <v>0.50168673137467312</v>
      </c>
      <c r="T37" s="85">
        <f>分析係数表!F40</f>
        <v>0.70612892981899011</v>
      </c>
      <c r="U37" s="86">
        <f t="shared" si="7"/>
        <v>0.35425551472998512</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投入係数表!Y38</f>
        <v>0</v>
      </c>
      <c r="E38" s="77">
        <f t="shared" si="0"/>
        <v>0</v>
      </c>
      <c r="F38" s="76">
        <f>分析係数表!C41</f>
        <v>0.70759650636187188</v>
      </c>
      <c r="G38" s="77">
        <f t="shared" si="1"/>
        <v>0</v>
      </c>
      <c r="H38" s="77">
        <v>8.1250295698268938E-4</v>
      </c>
      <c r="I38" s="77">
        <f t="shared" si="2"/>
        <v>8.1250295698268938E-4</v>
      </c>
      <c r="J38" s="76">
        <f>分析係数表!G41</f>
        <v>0.45936542752335213</v>
      </c>
      <c r="K38" s="78">
        <f t="shared" si="3"/>
        <v>3.732357681983409E-4</v>
      </c>
      <c r="L38" s="79"/>
      <c r="M38" s="80"/>
      <c r="N38" s="81">
        <f>分析係数表!H41</f>
        <v>5.1332193987616619E-2</v>
      </c>
      <c r="O38" s="82">
        <f t="shared" si="4"/>
        <v>1.2606851422147463</v>
      </c>
      <c r="P38" s="76">
        <f>分析係数表!C41</f>
        <v>0.70759650636187188</v>
      </c>
      <c r="Q38" s="82">
        <f t="shared" si="5"/>
        <v>0.89205640225347405</v>
      </c>
      <c r="R38" s="83">
        <v>0.9055274171212685</v>
      </c>
      <c r="S38" s="84">
        <f t="shared" si="6"/>
        <v>0.90633992007825115</v>
      </c>
      <c r="T38" s="85">
        <f>分析係数表!F41</f>
        <v>0.56264417804333855</v>
      </c>
      <c r="U38" s="86">
        <f t="shared" si="7"/>
        <v>0.50994687936029282</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投入係数表!Y39</f>
        <v>6.8752148504640774E-4</v>
      </c>
      <c r="E39" s="77">
        <f>$C$27*D39</f>
        <v>6.8752148504640773E-2</v>
      </c>
      <c r="F39" s="76">
        <f>分析係数表!C42</f>
        <v>0.74805928016937195</v>
      </c>
      <c r="G39" s="77">
        <f>E39*F39</f>
        <v>5.1430682720479341E-2</v>
      </c>
      <c r="H39" s="77">
        <v>6.5744213314548369E-2</v>
      </c>
      <c r="I39" s="77">
        <f>C39+H39</f>
        <v>6.5744213314548369E-2</v>
      </c>
      <c r="J39" s="76">
        <f>分析係数表!G42</f>
        <v>0.48689138576779029</v>
      </c>
      <c r="K39" s="78">
        <f>I39*J39</f>
        <v>3.2010291126933661E-2</v>
      </c>
      <c r="L39" s="79"/>
      <c r="M39" s="80"/>
      <c r="N39" s="81">
        <f>分析係数表!H42</f>
        <v>1.3363964923094164E-2</v>
      </c>
      <c r="O39" s="82">
        <f t="shared" si="4"/>
        <v>0.32821024606289378</v>
      </c>
      <c r="P39" s="76">
        <f>分析係数表!C42</f>
        <v>0.74805928016937195</v>
      </c>
      <c r="Q39" s="82">
        <f>O39*P39</f>
        <v>0.24552072041402076</v>
      </c>
      <c r="R39" s="83">
        <v>0.25732856735704657</v>
      </c>
      <c r="S39" s="84">
        <f>I39+R39</f>
        <v>0.32307278067159495</v>
      </c>
      <c r="T39" s="85">
        <f>分析係数表!F42</f>
        <v>0.55945692883895126</v>
      </c>
      <c r="U39" s="86">
        <f>S39*T39</f>
        <v>0.18074530566599059</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投入係数表!Y40</f>
        <v>9.5565486421450671E-2</v>
      </c>
      <c r="E40" s="77">
        <f>$C$27*D40</f>
        <v>9.5565486421450672</v>
      </c>
      <c r="F40" s="76">
        <f>分析係数表!C43</f>
        <v>0.45392782766037354</v>
      </c>
      <c r="G40" s="77">
        <f>E40*F40</f>
        <v>4.3379833650596025</v>
      </c>
      <c r="H40" s="77">
        <v>4.9284357274077006</v>
      </c>
      <c r="I40" s="77">
        <f>C40+H40</f>
        <v>4.9284357274077006</v>
      </c>
      <c r="J40" s="76">
        <f>分析係数表!G43</f>
        <v>0.33057238224749658</v>
      </c>
      <c r="K40" s="78">
        <f>I40*J40</f>
        <v>1.6292047391628373</v>
      </c>
      <c r="L40" s="79"/>
      <c r="M40" s="80"/>
      <c r="N40" s="81">
        <f>分析係数表!H43</f>
        <v>3.6399293979211607E-2</v>
      </c>
      <c r="O40" s="82">
        <f t="shared" si="4"/>
        <v>0.89394287564970976</v>
      </c>
      <c r="P40" s="76">
        <f>分析係数表!C43</f>
        <v>0.45392782766037354</v>
      </c>
      <c r="Q40" s="82">
        <f>O40*P40</f>
        <v>0.40578554759614016</v>
      </c>
      <c r="R40" s="83">
        <v>0.74851074040670496</v>
      </c>
      <c r="S40" s="84">
        <f>I40+R40</f>
        <v>5.6769464678144059</v>
      </c>
      <c r="T40" s="85">
        <f>分析係数表!F43</f>
        <v>0.59568549882556554</v>
      </c>
      <c r="U40" s="86">
        <f>S40*T40</f>
        <v>3.3816746884860569</v>
      </c>
      <c r="V40" s="87">
        <f>分析係数表!D43</f>
        <v>0.1984794164915317</v>
      </c>
      <c r="W40" s="167">
        <f>ROUND(S40*V40,0)</f>
        <v>1</v>
      </c>
      <c r="X40" s="76">
        <f>分析係数表!E43</f>
        <v>0.16343182099146988</v>
      </c>
      <c r="Y40" s="166">
        <f>ROUND(S40*X40,0)</f>
        <v>1</v>
      </c>
    </row>
    <row r="41" spans="1:25" x14ac:dyDescent="0.2">
      <c r="A41" s="6" t="s">
        <v>341</v>
      </c>
      <c r="B41" s="5" t="s">
        <v>42</v>
      </c>
      <c r="C41" s="90"/>
      <c r="D41" s="76">
        <f>投入係数表!Y41</f>
        <v>2.5782055689240287E-4</v>
      </c>
      <c r="E41" s="77">
        <f>$C$27*D41</f>
        <v>2.5782055689240288E-2</v>
      </c>
      <c r="F41" s="76">
        <f>分析係数表!C44</f>
        <v>0.56717687074829937</v>
      </c>
      <c r="G41" s="77">
        <f>E41*F41</f>
        <v>1.4622985667281695E-2</v>
      </c>
      <c r="H41" s="77">
        <v>2.2334488804386866E-2</v>
      </c>
      <c r="I41" s="77">
        <f>C41+H41</f>
        <v>2.2334488804386866E-2</v>
      </c>
      <c r="J41" s="76">
        <f>分析係数表!G44</f>
        <v>0.26470888557600014</v>
      </c>
      <c r="K41" s="78">
        <f>I41*J41</f>
        <v>5.9121376413188986E-3</v>
      </c>
      <c r="L41" s="79"/>
      <c r="M41" s="80"/>
      <c r="N41" s="81">
        <f>分析係数表!H44</f>
        <v>0.11401115064578489</v>
      </c>
      <c r="O41" s="82">
        <f t="shared" si="4"/>
        <v>2.8000393612753456</v>
      </c>
      <c r="P41" s="76">
        <f>分析係数表!C44</f>
        <v>0.56717687074829937</v>
      </c>
      <c r="Q41" s="82">
        <f>O41*P41</f>
        <v>1.5881175629002173</v>
      </c>
      <c r="R41" s="83">
        <v>1.6184813809647387</v>
      </c>
      <c r="S41" s="84">
        <f>I41+R41</f>
        <v>1.6408158697691255</v>
      </c>
      <c r="T41" s="85">
        <f>分析係数表!F44</f>
        <v>0.48034390507893071</v>
      </c>
      <c r="U41" s="86">
        <f>S41*T41</f>
        <v>0.78815590240038391</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投入係数表!Y42</f>
        <v>7.4481494213360833E-4</v>
      </c>
      <c r="E42" s="77">
        <f>$C$27*D42</f>
        <v>7.4481494213360838E-2</v>
      </c>
      <c r="F42" s="76">
        <f>分析係数表!C45</f>
        <v>1</v>
      </c>
      <c r="G42" s="77">
        <f>E42*F42</f>
        <v>7.4481494213360838E-2</v>
      </c>
      <c r="H42" s="77">
        <v>9.4390990471899805E-2</v>
      </c>
      <c r="I42" s="77">
        <f>C42+H42</f>
        <v>9.4390990471899805E-2</v>
      </c>
      <c r="J42" s="76">
        <f>分析係数表!G45</f>
        <v>0</v>
      </c>
      <c r="K42" s="78">
        <f>I42*J42</f>
        <v>0</v>
      </c>
      <c r="L42" s="79"/>
      <c r="M42" s="80"/>
      <c r="N42" s="81">
        <f>分析係数表!H45</f>
        <v>0</v>
      </c>
      <c r="O42" s="82">
        <f t="shared" si="4"/>
        <v>0</v>
      </c>
      <c r="P42" s="76">
        <f>分析係数表!C45</f>
        <v>1</v>
      </c>
      <c r="Q42" s="82">
        <f>O42*P42</f>
        <v>0</v>
      </c>
      <c r="R42" s="83">
        <v>1.9062299543707643E-2</v>
      </c>
      <c r="S42" s="84">
        <f>I42+R42</f>
        <v>0.11345329001560744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1.5583820327718574E-2</v>
      </c>
      <c r="E43" s="77">
        <f>$C$27*D43</f>
        <v>1.5583820327718574</v>
      </c>
      <c r="F43" s="76">
        <f>分析係数表!C46</f>
        <v>9.5571095571095555E-2</v>
      </c>
      <c r="G43" s="77">
        <f>E43*F43</f>
        <v>0.14893627819031735</v>
      </c>
      <c r="H43" s="77">
        <v>0.15833385354649152</v>
      </c>
      <c r="I43" s="77">
        <f>C43+H43</f>
        <v>0.15833385354649152</v>
      </c>
      <c r="J43" s="76">
        <f>分析係数表!G46</f>
        <v>9.74025974025974E-3</v>
      </c>
      <c r="K43" s="78">
        <f>I43*J43</f>
        <v>1.5422128592190731E-3</v>
      </c>
      <c r="L43" s="79"/>
      <c r="M43" s="80"/>
      <c r="N43" s="81">
        <f>分析係数表!H46</f>
        <v>2.2385341663631524E-2</v>
      </c>
      <c r="O43" s="82">
        <f t="shared" si="4"/>
        <v>0.54976936395021414</v>
      </c>
      <c r="P43" s="76">
        <f>分析係数表!C46</f>
        <v>9.5571095571095555E-2</v>
      </c>
      <c r="Q43" s="82">
        <f>O43*P43</f>
        <v>5.2542060424146331E-2</v>
      </c>
      <c r="R43" s="83">
        <v>5.9559679795839086E-2</v>
      </c>
      <c r="S43" s="84">
        <f>I43+R43</f>
        <v>0.21789353334233061</v>
      </c>
      <c r="T43" s="85">
        <f>分析係数表!F46</f>
        <v>0.31493506493506496</v>
      </c>
      <c r="U43" s="86">
        <f>S43*T43</f>
        <v>6.8622314072097637E-2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投入係数表!Y44</f>
        <v>0.53798556204881398</v>
      </c>
      <c r="E44" s="91">
        <f>SUM(E5:E43)</f>
        <v>53.798556204881415</v>
      </c>
      <c r="F44" s="92">
        <f>分析係数表!C47</f>
        <v>0.47742146938417629</v>
      </c>
      <c r="G44" s="91">
        <f>SUM(G5:G43)</f>
        <v>13.650493540882673</v>
      </c>
      <c r="H44" s="91">
        <f>SUM(H5:H43)</f>
        <v>15.599215567535911</v>
      </c>
      <c r="I44" s="91">
        <f>SUM(I5:I43)</f>
        <v>115.59921556753592</v>
      </c>
      <c r="J44" s="92">
        <f>分析係数表!G47</f>
        <v>0.27235298925258467</v>
      </c>
      <c r="K44" s="93">
        <f>SUM(K5:K43)</f>
        <v>39.148798991848849</v>
      </c>
      <c r="L44" s="94">
        <f>最終需要_まとめ!$L$33</f>
        <v>0.62733333333333341</v>
      </c>
      <c r="M44" s="91">
        <f>K44*L44</f>
        <v>24.559346567553181</v>
      </c>
      <c r="N44" s="95">
        <f>分析係数表!H47</f>
        <v>1</v>
      </c>
      <c r="O44" s="96">
        <f>SUM(O5:O43)</f>
        <v>24.559346567553185</v>
      </c>
      <c r="P44" s="92">
        <f>分析係数表!C47</f>
        <v>0.47742146938417629</v>
      </c>
      <c r="Q44" s="96">
        <f>SUM(Q5:Q43)</f>
        <v>11.579762287096408</v>
      </c>
      <c r="R44" s="91">
        <f>SUM(R5:R43)</f>
        <v>13.290587118602296</v>
      </c>
      <c r="S44" s="97">
        <f>SUM(S5:S43)</f>
        <v>128.88980268613821</v>
      </c>
      <c r="T44" s="98">
        <f>分析係数表!F47</f>
        <v>0.52570900249274655</v>
      </c>
      <c r="U44" s="99">
        <f>SUM(U5:U43)</f>
        <v>61.556645128789249</v>
      </c>
      <c r="V44" s="100">
        <f>分析係数表!D47</f>
        <v>0.1239937068366638</v>
      </c>
      <c r="W44" s="164">
        <f>SUM(W5:W43)</f>
        <v>14</v>
      </c>
      <c r="X44" s="92">
        <f>分析係数表!E47</f>
        <v>9.5199419721302761E-2</v>
      </c>
      <c r="Y44" s="165">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
        <v>488</v>
      </c>
      <c r="H1" s="401"/>
      <c r="I1" s="401"/>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0.95102319236016375</v>
      </c>
      <c r="G5" s="77">
        <f t="shared" ref="G5:G38" si="1">E5*F5</f>
        <v>0</v>
      </c>
      <c r="H5" s="77">
        <f t="array" ref="H5:H43">MMULT(逆行列係数!C5:AO43,'24'!G5:G43)</f>
        <v>8.2785228726945451E-3</v>
      </c>
      <c r="I5" s="77">
        <f t="shared" ref="I5:I38" si="2">C5+H5</f>
        <v>8.2785228726945451E-3</v>
      </c>
      <c r="J5" s="76">
        <f>分析係数表!G8</f>
        <v>0.119707121641224</v>
      </c>
      <c r="K5" s="78">
        <f t="shared" ref="K5:K38" si="3">I5*J5</f>
        <v>9.9099814453130109E-4</v>
      </c>
      <c r="L5" s="79" t="s">
        <v>184</v>
      </c>
      <c r="M5" s="80" t="s">
        <v>184</v>
      </c>
      <c r="N5" s="81">
        <f>分析係数表!H8</f>
        <v>1.1795029837783319E-2</v>
      </c>
      <c r="O5" s="82">
        <f t="shared" ref="O5:O43" si="4">$M$44*N5</f>
        <v>8.0211200619984255E-2</v>
      </c>
      <c r="P5" s="76">
        <f>分析係数表!C8</f>
        <v>0.95102319236016375</v>
      </c>
      <c r="Q5" s="82">
        <f t="shared" ref="Q5:Q38" si="5">O5*P5</f>
        <v>7.6282712076658973E-2</v>
      </c>
      <c r="R5" s="83">
        <f t="array" ref="R5:R43">MMULT(逆行列係数!C5:AO43,'24'!Q5:Q43)</f>
        <v>0.10668845755683116</v>
      </c>
      <c r="S5" s="84">
        <f t="shared" ref="S5:S38" si="6">I5+R5</f>
        <v>0.11496698042952572</v>
      </c>
      <c r="T5" s="85">
        <f>分析係数表!F8</f>
        <v>0.45161290322580644</v>
      </c>
      <c r="U5" s="86">
        <f t="shared" ref="U5:U38" si="7">S5*T5</f>
        <v>5.192057180688258E-2</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投入係数表!Z6</f>
        <v>0</v>
      </c>
      <c r="E6" s="77">
        <f t="shared" si="0"/>
        <v>0</v>
      </c>
      <c r="F6" s="76">
        <f>分析係数表!C9</f>
        <v>1</v>
      </c>
      <c r="G6" s="77">
        <f t="shared" si="1"/>
        <v>0</v>
      </c>
      <c r="H6" s="77">
        <v>3.3559072329154066E-3</v>
      </c>
      <c r="I6" s="77">
        <f t="shared" si="2"/>
        <v>3.3559072329154066E-3</v>
      </c>
      <c r="J6" s="76">
        <f>分析係数表!G9</f>
        <v>0.24911032028469751</v>
      </c>
      <c r="K6" s="78">
        <f t="shared" si="3"/>
        <v>8.3599112563728986E-4</v>
      </c>
      <c r="L6" s="79"/>
      <c r="M6" s="80"/>
      <c r="N6" s="81">
        <f>分析係数表!H9</f>
        <v>6.1636735494354639E-4</v>
      </c>
      <c r="O6" s="82">
        <f t="shared" si="4"/>
        <v>4.1915591772913388E-3</v>
      </c>
      <c r="P6" s="76">
        <f>分析係数表!C9</f>
        <v>1</v>
      </c>
      <c r="Q6" s="82">
        <f t="shared" si="5"/>
        <v>4.1915591772913388E-3</v>
      </c>
      <c r="R6" s="83">
        <v>5.8996040534286713E-3</v>
      </c>
      <c r="S6" s="84">
        <f t="shared" si="6"/>
        <v>9.2555112863440779E-3</v>
      </c>
      <c r="T6" s="85">
        <f>分析係数表!F9</f>
        <v>0.6773428232502966</v>
      </c>
      <c r="U6" s="86">
        <f t="shared" si="7"/>
        <v>6.2691541453172824E-3</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投入係数表!Z7</f>
        <v>0</v>
      </c>
      <c r="E7" s="77">
        <f t="shared" si="0"/>
        <v>0</v>
      </c>
      <c r="F7" s="76">
        <f>分析係数表!C10</f>
        <v>1</v>
      </c>
      <c r="G7" s="77">
        <f t="shared" si="1"/>
        <v>0</v>
      </c>
      <c r="H7" s="77">
        <v>3.2574479932983262E-4</v>
      </c>
      <c r="I7" s="77">
        <f t="shared" si="2"/>
        <v>3.2574479932983262E-4</v>
      </c>
      <c r="J7" s="76">
        <f>分析係数表!G10</f>
        <v>0.17950310559006211</v>
      </c>
      <c r="K7" s="78">
        <f t="shared" si="3"/>
        <v>5.8472203109516536E-5</v>
      </c>
      <c r="L7" s="79"/>
      <c r="M7" s="80"/>
      <c r="N7" s="81">
        <f>分析係数表!H10</f>
        <v>1.1935113327543217E-3</v>
      </c>
      <c r="O7" s="82">
        <f t="shared" si="4"/>
        <v>8.1163827705732286E-3</v>
      </c>
      <c r="P7" s="76">
        <f>分析係数表!C10</f>
        <v>1</v>
      </c>
      <c r="Q7" s="82">
        <f t="shared" si="5"/>
        <v>8.1163827705732286E-3</v>
      </c>
      <c r="R7" s="83">
        <v>1.2165966187325345E-2</v>
      </c>
      <c r="S7" s="84">
        <f t="shared" si="6"/>
        <v>1.2491710986655177E-2</v>
      </c>
      <c r="T7" s="85">
        <f>分析係数表!F10</f>
        <v>0.51863354037267084</v>
      </c>
      <c r="U7" s="86">
        <f t="shared" si="7"/>
        <v>6.4786202943211638E-3</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投入係数表!Z8</f>
        <v>0.47956067769897559</v>
      </c>
      <c r="E8" s="77">
        <f t="shared" si="0"/>
        <v>47.956067769897558</v>
      </c>
      <c r="F8" s="76">
        <f>分析係数表!C11</f>
        <v>5.7355893318034035E-4</v>
      </c>
      <c r="G8" s="77">
        <f t="shared" si="1"/>
        <v>2.7505631069626547E-2</v>
      </c>
      <c r="H8" s="77">
        <v>2.7775169277558288E-2</v>
      </c>
      <c r="I8" s="77">
        <f t="shared" si="2"/>
        <v>2.7775169277558288E-2</v>
      </c>
      <c r="J8" s="76">
        <f>分析係数表!G11</f>
        <v>0.5</v>
      </c>
      <c r="K8" s="78">
        <f t="shared" si="3"/>
        <v>1.3887584638779144E-2</v>
      </c>
      <c r="L8" s="79"/>
      <c r="M8" s="80"/>
      <c r="N8" s="81">
        <f>分析係数表!H11</f>
        <v>-2.2413358361583505E-5</v>
      </c>
      <c r="O8" s="82">
        <f t="shared" si="4"/>
        <v>-1.5242033371968506E-4</v>
      </c>
      <c r="P8" s="76">
        <f>分析係数表!C11</f>
        <v>5.7355893318034035E-4</v>
      </c>
      <c r="Q8" s="82">
        <f t="shared" si="5"/>
        <v>-8.7422044003254024E-8</v>
      </c>
      <c r="R8" s="83">
        <v>1.5233500858479433E-5</v>
      </c>
      <c r="S8" s="84">
        <f t="shared" si="6"/>
        <v>2.7790402778416767E-2</v>
      </c>
      <c r="T8" s="85">
        <f>分析係数表!F11</f>
        <v>0.7</v>
      </c>
      <c r="U8" s="86">
        <f t="shared" si="7"/>
        <v>1.9453281944891737E-2</v>
      </c>
      <c r="V8" s="87">
        <f>分析係数表!D11</f>
        <v>1.2</v>
      </c>
      <c r="W8" s="167">
        <f t="shared" si="8"/>
        <v>0</v>
      </c>
      <c r="X8" s="76">
        <f>分析係数表!E11</f>
        <v>0</v>
      </c>
      <c r="Y8" s="166">
        <f t="shared" si="9"/>
        <v>0</v>
      </c>
    </row>
    <row r="9" spans="1:25" x14ac:dyDescent="0.2">
      <c r="A9" s="6" t="s">
        <v>223</v>
      </c>
      <c r="B9" s="5" t="s">
        <v>191</v>
      </c>
      <c r="C9" s="90"/>
      <c r="D9" s="76">
        <f>投入係数表!Z9</f>
        <v>0</v>
      </c>
      <c r="E9" s="77">
        <f t="shared" si="0"/>
        <v>0</v>
      </c>
      <c r="F9" s="76">
        <f>分析係数表!C12</f>
        <v>4.8423187189707062E-2</v>
      </c>
      <c r="G9" s="77">
        <f t="shared" si="1"/>
        <v>0</v>
      </c>
      <c r="H9" s="77">
        <v>7.167209702683584E-4</v>
      </c>
      <c r="I9" s="77">
        <f t="shared" si="2"/>
        <v>7.167209702683584E-4</v>
      </c>
      <c r="J9" s="76">
        <f>分析係数表!G12</f>
        <v>0.1441768393269548</v>
      </c>
      <c r="K9" s="78">
        <f t="shared" si="3"/>
        <v>1.0333456417264026E-4</v>
      </c>
      <c r="L9" s="79"/>
      <c r="M9" s="80"/>
      <c r="N9" s="81">
        <f>分析係数表!H12</f>
        <v>9.2936990446306003E-2</v>
      </c>
      <c r="O9" s="82">
        <f t="shared" si="4"/>
        <v>0.63201091376867402</v>
      </c>
      <c r="P9" s="76">
        <f>分析係数表!C12</f>
        <v>4.8423187189707062E-2</v>
      </c>
      <c r="Q9" s="82">
        <f t="shared" si="5"/>
        <v>3.0603982783358311E-2</v>
      </c>
      <c r="R9" s="83">
        <v>3.4873349075169827E-2</v>
      </c>
      <c r="S9" s="84">
        <f t="shared" si="6"/>
        <v>3.5590070045438182E-2</v>
      </c>
      <c r="T9" s="85">
        <f>分析係数表!F12</f>
        <v>0.28846365335972729</v>
      </c>
      <c r="U9" s="86">
        <f t="shared" si="7"/>
        <v>1.0266441628635693E-2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投入係数表!Z10</f>
        <v>3.4475965327029158E-4</v>
      </c>
      <c r="E10" s="77">
        <f t="shared" si="0"/>
        <v>3.4475965327029158E-2</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9.7129857662869301E-2</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投入係数表!Z11</f>
        <v>3.9401103230890468E-4</v>
      </c>
      <c r="E11" s="77">
        <f t="shared" si="0"/>
        <v>3.9401103230890466E-2</v>
      </c>
      <c r="F11" s="76">
        <f>分析係数表!C14</f>
        <v>0.13711248892825512</v>
      </c>
      <c r="G11" s="77">
        <f t="shared" si="1"/>
        <v>5.402383330506506E-3</v>
      </c>
      <c r="H11" s="77">
        <v>3.4005478245389478E-2</v>
      </c>
      <c r="I11" s="77">
        <f t="shared" si="2"/>
        <v>3.4005478245389478E-2</v>
      </c>
      <c r="J11" s="76">
        <f>分析係数表!G14</f>
        <v>0.16281628162816281</v>
      </c>
      <c r="K11" s="78">
        <f t="shared" si="3"/>
        <v>5.5366455229016965E-3</v>
      </c>
      <c r="L11" s="79"/>
      <c r="M11" s="80"/>
      <c r="N11" s="81">
        <f>分析係数表!H14</f>
        <v>1.1654946348023422E-3</v>
      </c>
      <c r="O11" s="82">
        <f t="shared" si="4"/>
        <v>7.9258573534236217E-3</v>
      </c>
      <c r="P11" s="76">
        <f>分析係数表!C14</f>
        <v>0.13711248892825512</v>
      </c>
      <c r="Q11" s="82">
        <f t="shared" si="5"/>
        <v>1.0867340286182256E-3</v>
      </c>
      <c r="R11" s="83">
        <v>4.4529540256949352E-3</v>
      </c>
      <c r="S11" s="84">
        <f t="shared" si="6"/>
        <v>3.8458432271084413E-2</v>
      </c>
      <c r="T11" s="85">
        <f>分析係数表!F14</f>
        <v>0.337000366703337</v>
      </c>
      <c r="U11" s="86">
        <f t="shared" si="7"/>
        <v>1.2960505778190896E-2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投入係数表!Z12</f>
        <v>3.2013396375098501E-3</v>
      </c>
      <c r="E12" s="77">
        <f t="shared" si="0"/>
        <v>0.32013396375098502</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5.8224567480919691E-2</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投入係数表!Z13</f>
        <v>3.3047675334909377E-2</v>
      </c>
      <c r="E13" s="77">
        <f t="shared" si="0"/>
        <v>3.3047675334909377</v>
      </c>
      <c r="F13" s="76">
        <f>分析係数表!C16</f>
        <v>1.385979049153907E-2</v>
      </c>
      <c r="G13" s="77">
        <f t="shared" si="1"/>
        <v>4.5803385637424726E-2</v>
      </c>
      <c r="H13" s="77">
        <v>4.8089319695367526E-2</v>
      </c>
      <c r="I13" s="77">
        <f t="shared" si="2"/>
        <v>4.8089319695367526E-2</v>
      </c>
      <c r="J13" s="76">
        <f>分析係数表!G16</f>
        <v>3.1914893617021274E-2</v>
      </c>
      <c r="K13" s="78">
        <f t="shared" si="3"/>
        <v>1.5347655221925804E-3</v>
      </c>
      <c r="L13" s="79"/>
      <c r="M13" s="80"/>
      <c r="N13" s="81">
        <f>分析係数表!H16</f>
        <v>1.6877258846272378E-2</v>
      </c>
      <c r="O13" s="82">
        <f t="shared" si="4"/>
        <v>0.11477251129092284</v>
      </c>
      <c r="P13" s="76">
        <f>分析係数表!C16</f>
        <v>1.385979049153907E-2</v>
      </c>
      <c r="Q13" s="82">
        <f t="shared" si="5"/>
        <v>1.5907229606799929E-3</v>
      </c>
      <c r="R13" s="83">
        <v>1.8029507418907767E-3</v>
      </c>
      <c r="S13" s="84">
        <f t="shared" si="6"/>
        <v>4.9892270437258301E-2</v>
      </c>
      <c r="T13" s="85">
        <f>分析係数表!F16</f>
        <v>0.28191489361702127</v>
      </c>
      <c r="U13" s="86">
        <f t="shared" si="7"/>
        <v>1.406537411263133E-2</v>
      </c>
      <c r="V13" s="87">
        <f>分析係数表!D16</f>
        <v>0</v>
      </c>
      <c r="W13" s="167">
        <f t="shared" si="8"/>
        <v>0</v>
      </c>
      <c r="X13" s="76">
        <f>分析係数表!E16</f>
        <v>0</v>
      </c>
      <c r="Y13" s="166">
        <f t="shared" si="9"/>
        <v>0</v>
      </c>
    </row>
    <row r="14" spans="1:25" x14ac:dyDescent="0.2">
      <c r="A14" s="6" t="s">
        <v>2</v>
      </c>
      <c r="B14" s="5" t="s">
        <v>365</v>
      </c>
      <c r="C14" s="90"/>
      <c r="D14" s="76">
        <f>投入係数表!Z14</f>
        <v>0</v>
      </c>
      <c r="E14" s="77">
        <f t="shared" si="0"/>
        <v>0</v>
      </c>
      <c r="F14" s="76">
        <f>分析係数表!C17</f>
        <v>0.32300986464785497</v>
      </c>
      <c r="G14" s="77">
        <f t="shared" si="1"/>
        <v>0</v>
      </c>
      <c r="H14" s="77">
        <v>4.3099459311377299E-2</v>
      </c>
      <c r="I14" s="77">
        <f t="shared" si="2"/>
        <v>4.3099459311377299E-2</v>
      </c>
      <c r="J14" s="76">
        <f>分析係数表!G17</f>
        <v>0.21187484602118747</v>
      </c>
      <c r="K14" s="78">
        <f t="shared" si="3"/>
        <v>9.1316913051945007E-3</v>
      </c>
      <c r="L14" s="79"/>
      <c r="M14" s="80"/>
      <c r="N14" s="81">
        <f>分析係数表!H17</f>
        <v>2.8857198890538762E-3</v>
      </c>
      <c r="O14" s="82">
        <f t="shared" si="4"/>
        <v>1.9624117966409449E-2</v>
      </c>
      <c r="P14" s="76">
        <f>分析係数表!C17</f>
        <v>0.32300986464785497</v>
      </c>
      <c r="Q14" s="82">
        <f t="shared" si="5"/>
        <v>6.3387836881634548E-3</v>
      </c>
      <c r="R14" s="83">
        <v>1.3404434987103737E-2</v>
      </c>
      <c r="S14" s="84">
        <f t="shared" si="6"/>
        <v>5.6503894298481037E-2</v>
      </c>
      <c r="T14" s="85">
        <f>分析係数表!F17</f>
        <v>0.32156935205715692</v>
      </c>
      <c r="U14" s="86">
        <f t="shared" si="7"/>
        <v>1.8169920678268631E-2</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投入係数表!Z15</f>
        <v>9.8502758077226169E-5</v>
      </c>
      <c r="E15" s="77">
        <f t="shared" si="0"/>
        <v>9.8502758077226166E-3</v>
      </c>
      <c r="F15" s="76">
        <f>分析係数表!C18</f>
        <v>9.2469018112488088E-2</v>
      </c>
      <c r="G15" s="77">
        <f t="shared" si="1"/>
        <v>9.1084533207730584E-4</v>
      </c>
      <c r="H15" s="77">
        <v>1.6261499214599687E-2</v>
      </c>
      <c r="I15" s="77">
        <f t="shared" si="2"/>
        <v>1.6261499214599687E-2</v>
      </c>
      <c r="J15" s="76">
        <f>分析係数表!G18</f>
        <v>0.21541950113378686</v>
      </c>
      <c r="K15" s="78">
        <f t="shared" si="3"/>
        <v>3.5030440484965313E-3</v>
      </c>
      <c r="L15" s="79"/>
      <c r="M15" s="80"/>
      <c r="N15" s="81">
        <f>分析係数表!H18</f>
        <v>4.5387050682206597E-4</v>
      </c>
      <c r="O15" s="82">
        <f t="shared" si="4"/>
        <v>3.0865117578236221E-3</v>
      </c>
      <c r="P15" s="76">
        <f>分析係数表!C18</f>
        <v>9.2469018112488088E-2</v>
      </c>
      <c r="Q15" s="82">
        <f t="shared" si="5"/>
        <v>2.8540671163859997E-4</v>
      </c>
      <c r="R15" s="83">
        <v>6.4705187185671307E-4</v>
      </c>
      <c r="S15" s="84">
        <f t="shared" si="6"/>
        <v>1.6908551086456402E-2</v>
      </c>
      <c r="T15" s="85">
        <f>分析係数表!F18</f>
        <v>0.45918367346938777</v>
      </c>
      <c r="U15" s="86">
        <f t="shared" si="7"/>
        <v>7.7641306009238586E-3</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投入係数表!Z16</f>
        <v>0</v>
      </c>
      <c r="E16" s="77">
        <f t="shared" si="0"/>
        <v>0</v>
      </c>
      <c r="F16" s="76">
        <f>分析係数表!C19</f>
        <v>3.1628366691376364E-2</v>
      </c>
      <c r="G16" s="77">
        <f t="shared" si="1"/>
        <v>0</v>
      </c>
      <c r="H16" s="77">
        <v>2.8858667992667018E-3</v>
      </c>
      <c r="I16" s="77">
        <f t="shared" si="2"/>
        <v>2.8858667992667018E-3</v>
      </c>
      <c r="J16" s="76">
        <f>分析係数表!G19</f>
        <v>5.8098591549295774E-2</v>
      </c>
      <c r="K16" s="78">
        <f t="shared" si="3"/>
        <v>1.6766479643626965E-4</v>
      </c>
      <c r="L16" s="79"/>
      <c r="M16" s="80"/>
      <c r="N16" s="81">
        <f>分析係数表!H19</f>
        <v>-1.1767013139831339E-4</v>
      </c>
      <c r="O16" s="82">
        <f t="shared" si="4"/>
        <v>-8.0020675202834642E-4</v>
      </c>
      <c r="P16" s="76">
        <f>分析係数表!C19</f>
        <v>3.1628366691376364E-2</v>
      </c>
      <c r="Q16" s="82">
        <f t="shared" si="5"/>
        <v>-2.5309232582067817E-5</v>
      </c>
      <c r="R16" s="83">
        <v>6.4763526158152356E-5</v>
      </c>
      <c r="S16" s="84">
        <f t="shared" si="6"/>
        <v>2.9506303254248543E-3</v>
      </c>
      <c r="T16" s="85">
        <f>分析係数表!F19</f>
        <v>0.23943661971830985</v>
      </c>
      <c r="U16" s="86">
        <f t="shared" si="7"/>
        <v>7.0648895115806368E-4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投入係数表!Z17</f>
        <v>0</v>
      </c>
      <c r="E17" s="77">
        <f t="shared" si="0"/>
        <v>0</v>
      </c>
      <c r="F17" s="76">
        <f>分析係数表!C20</f>
        <v>9.0136054421768752E-2</v>
      </c>
      <c r="G17" s="77">
        <f t="shared" si="1"/>
        <v>0</v>
      </c>
      <c r="H17" s="77">
        <v>3.3644772599289194E-3</v>
      </c>
      <c r="I17" s="77">
        <f t="shared" si="2"/>
        <v>3.3644772599289194E-3</v>
      </c>
      <c r="J17" s="76">
        <f>分析係数表!G20</f>
        <v>0.10038610038610038</v>
      </c>
      <c r="K17" s="78">
        <f t="shared" si="3"/>
        <v>3.3774675196197645E-4</v>
      </c>
      <c r="L17" s="79"/>
      <c r="M17" s="80"/>
      <c r="N17" s="81">
        <f>分析係数表!H20</f>
        <v>5.6033395903958764E-4</v>
      </c>
      <c r="O17" s="82">
        <f t="shared" si="4"/>
        <v>3.8105083429921267E-3</v>
      </c>
      <c r="P17" s="76">
        <f>分析係数表!C20</f>
        <v>9.0136054421768752E-2</v>
      </c>
      <c r="Q17" s="82">
        <f t="shared" si="5"/>
        <v>3.4346418737854218E-4</v>
      </c>
      <c r="R17" s="83">
        <v>6.6455623952280064E-4</v>
      </c>
      <c r="S17" s="84">
        <f t="shared" si="6"/>
        <v>4.02903349945172E-3</v>
      </c>
      <c r="T17" s="85">
        <f>分析係数表!F20</f>
        <v>0.22393822393822393</v>
      </c>
      <c r="U17" s="86">
        <f t="shared" si="7"/>
        <v>9.0225460605482537E-4</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投入係数表!Z18</f>
        <v>1.4282899921197792E-3</v>
      </c>
      <c r="E18" s="77">
        <f t="shared" si="0"/>
        <v>0.14282899921197792</v>
      </c>
      <c r="F18" s="76">
        <f>分析係数表!C21</f>
        <v>0.16689993002099368</v>
      </c>
      <c r="G18" s="77">
        <f t="shared" si="1"/>
        <v>2.3838149973447676E-2</v>
      </c>
      <c r="H18" s="77">
        <v>7.4716733709374858E-2</v>
      </c>
      <c r="I18" s="77">
        <f t="shared" si="2"/>
        <v>7.4716733709374858E-2</v>
      </c>
      <c r="J18" s="76">
        <f>分析係数表!G21</f>
        <v>0.28496229904680609</v>
      </c>
      <c r="K18" s="78">
        <f t="shared" si="3"/>
        <v>2.1291452215091454E-2</v>
      </c>
      <c r="L18" s="79"/>
      <c r="M18" s="80"/>
      <c r="N18" s="81">
        <f>分析係数表!H21</f>
        <v>9.3015437200571539E-4</v>
      </c>
      <c r="O18" s="82">
        <f t="shared" si="4"/>
        <v>6.3254438493669293E-3</v>
      </c>
      <c r="P18" s="76">
        <f>分析係数表!C21</f>
        <v>0.16689993002099368</v>
      </c>
      <c r="Q18" s="82">
        <f t="shared" si="5"/>
        <v>1.0557161358110655E-3</v>
      </c>
      <c r="R18" s="83">
        <v>2.3096060566565072E-3</v>
      </c>
      <c r="S18" s="84">
        <f t="shared" si="6"/>
        <v>7.7026339766031363E-2</v>
      </c>
      <c r="T18" s="85">
        <f>分析係数表!F21</f>
        <v>0.42580736946934128</v>
      </c>
      <c r="U18" s="86">
        <f t="shared" si="7"/>
        <v>3.279838311562553E-2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投入係数表!Z19</f>
        <v>0</v>
      </c>
      <c r="E19" s="77">
        <f t="shared" si="0"/>
        <v>0</v>
      </c>
      <c r="F19" s="76">
        <f>分析係数表!C22</f>
        <v>5.390334572490707E-2</v>
      </c>
      <c r="G19" s="77">
        <f t="shared" si="1"/>
        <v>0</v>
      </c>
      <c r="H19" s="77">
        <v>2.4458827606042722E-3</v>
      </c>
      <c r="I19" s="77">
        <f t="shared" si="2"/>
        <v>2.4458827606042722E-3</v>
      </c>
      <c r="J19" s="76">
        <f>分析係数表!G22</f>
        <v>0.19475277497477295</v>
      </c>
      <c r="K19" s="78">
        <f t="shared" si="3"/>
        <v>4.7634245489064028E-4</v>
      </c>
      <c r="L19" s="79"/>
      <c r="M19" s="80"/>
      <c r="N19" s="81">
        <f>分析係数表!H22</f>
        <v>4.4826716723167009E-5</v>
      </c>
      <c r="O19" s="82">
        <f t="shared" si="4"/>
        <v>3.0484066743937012E-4</v>
      </c>
      <c r="P19" s="76">
        <f>分析係数表!C22</f>
        <v>5.390334572490707E-2</v>
      </c>
      <c r="Q19" s="82">
        <f t="shared" si="5"/>
        <v>1.6431931887995788E-5</v>
      </c>
      <c r="R19" s="83">
        <v>1.7806548335042239E-4</v>
      </c>
      <c r="S19" s="84">
        <f t="shared" si="6"/>
        <v>2.6239482439546946E-3</v>
      </c>
      <c r="T19" s="85">
        <f>分析係数表!F22</f>
        <v>0.41305079044735959</v>
      </c>
      <c r="U19" s="86">
        <f t="shared" si="7"/>
        <v>1.0838238962584477E-3</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投入係数表!Z20</f>
        <v>4.9251379038613084E-5</v>
      </c>
      <c r="E20" s="77">
        <f t="shared" si="0"/>
        <v>4.9251379038613083E-3</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1.9052541714960629E-4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投入係数表!Z21</f>
        <v>0</v>
      </c>
      <c r="E21" s="77">
        <f t="shared" si="0"/>
        <v>0</v>
      </c>
      <c r="F21" s="76">
        <f>分析係数表!C24</f>
        <v>5.4415700267618217E-2</v>
      </c>
      <c r="G21" s="77">
        <f t="shared" si="1"/>
        <v>0</v>
      </c>
      <c r="H21" s="77">
        <v>7.8649859345277645E-4</v>
      </c>
      <c r="I21" s="77">
        <f t="shared" si="2"/>
        <v>7.8649859345277645E-4</v>
      </c>
      <c r="J21" s="76">
        <f>分析係数表!G24</f>
        <v>0.2097560975609756</v>
      </c>
      <c r="K21" s="78">
        <f t="shared" si="3"/>
        <v>1.6497287569985065E-4</v>
      </c>
      <c r="L21" s="79"/>
      <c r="M21" s="80"/>
      <c r="N21" s="81">
        <f>分析係数表!H24</f>
        <v>3.5301039419494021E-4</v>
      </c>
      <c r="O21" s="82">
        <f t="shared" si="4"/>
        <v>2.4006202560850395E-3</v>
      </c>
      <c r="P21" s="76">
        <f>分析係数表!C24</f>
        <v>5.4415700267618217E-2</v>
      </c>
      <c r="Q21" s="82">
        <f t="shared" si="5"/>
        <v>1.3063143231149639E-4</v>
      </c>
      <c r="R21" s="83">
        <v>4.2375037646832876E-4</v>
      </c>
      <c r="S21" s="84">
        <f t="shared" si="6"/>
        <v>1.2102489699211052E-3</v>
      </c>
      <c r="T21" s="85">
        <f>分析係数表!F24</f>
        <v>0.39512195121951221</v>
      </c>
      <c r="U21" s="86">
        <f t="shared" si="7"/>
        <v>4.7819593445663181E-4</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投入係数表!Z22</f>
        <v>0</v>
      </c>
      <c r="E22" s="77">
        <f t="shared" si="0"/>
        <v>0</v>
      </c>
      <c r="F22" s="76">
        <f>分析係数表!C25</f>
        <v>0.20008027292795505</v>
      </c>
      <c r="G22" s="77">
        <f t="shared" si="1"/>
        <v>0</v>
      </c>
      <c r="H22" s="77">
        <v>9.0745940506747388E-3</v>
      </c>
      <c r="I22" s="77">
        <f t="shared" si="2"/>
        <v>9.0745940506747388E-3</v>
      </c>
      <c r="J22" s="76">
        <f>分析係数表!G25</f>
        <v>0.19693654266958424</v>
      </c>
      <c r="K22" s="78">
        <f t="shared" si="3"/>
        <v>1.7871191784698611E-3</v>
      </c>
      <c r="L22" s="79"/>
      <c r="M22" s="80"/>
      <c r="N22" s="81">
        <f>分析係数表!H25</f>
        <v>5.2111058190681644E-4</v>
      </c>
      <c r="O22" s="82">
        <f t="shared" si="4"/>
        <v>3.5437727589826772E-3</v>
      </c>
      <c r="P22" s="76">
        <f>分析係数表!C25</f>
        <v>0.20008027292795505</v>
      </c>
      <c r="Q22" s="82">
        <f t="shared" si="5"/>
        <v>7.090390208119063E-4</v>
      </c>
      <c r="R22" s="83">
        <v>3.2161829917060772E-3</v>
      </c>
      <c r="S22" s="84">
        <f t="shared" si="6"/>
        <v>1.2290777042380817E-2</v>
      </c>
      <c r="T22" s="85">
        <f>分析係数表!F25</f>
        <v>0.35081275398562051</v>
      </c>
      <c r="U22" s="86">
        <f t="shared" si="7"/>
        <v>4.3117613428608542E-3</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投入係数表!Z23</f>
        <v>0</v>
      </c>
      <c r="E23" s="77">
        <f t="shared" si="0"/>
        <v>0</v>
      </c>
      <c r="F23" s="76">
        <f>分析係数表!C26</f>
        <v>0.134685598377282</v>
      </c>
      <c r="G23" s="77">
        <f t="shared" si="1"/>
        <v>0</v>
      </c>
      <c r="H23" s="77">
        <v>6.1947702855756443E-3</v>
      </c>
      <c r="I23" s="77">
        <f t="shared" si="2"/>
        <v>6.1947702855756443E-3</v>
      </c>
      <c r="J23" s="76">
        <f>分析係数表!G26</f>
        <v>0.19653333333333334</v>
      </c>
      <c r="K23" s="78">
        <f t="shared" si="3"/>
        <v>1.2174788534584666E-3</v>
      </c>
      <c r="L23" s="79"/>
      <c r="M23" s="80"/>
      <c r="N23" s="81">
        <f>分析係数表!H26</f>
        <v>1.0932115540862354E-2</v>
      </c>
      <c r="O23" s="82">
        <f t="shared" si="4"/>
        <v>7.4343017771776376E-2</v>
      </c>
      <c r="P23" s="76">
        <f>分析係数表!C26</f>
        <v>0.134685598377282</v>
      </c>
      <c r="Q23" s="82">
        <f t="shared" si="5"/>
        <v>1.0012933833764611E-2</v>
      </c>
      <c r="R23" s="83">
        <v>1.0624933949190495E-2</v>
      </c>
      <c r="S23" s="84">
        <f t="shared" si="6"/>
        <v>1.6819704234766138E-2</v>
      </c>
      <c r="T23" s="85">
        <f>分析係数表!F26</f>
        <v>0.3352</v>
      </c>
      <c r="U23" s="86">
        <f t="shared" si="7"/>
        <v>5.6379648594936096E-3</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投入係数表!Z24</f>
        <v>0</v>
      </c>
      <c r="E24" s="77">
        <f t="shared" si="0"/>
        <v>0</v>
      </c>
      <c r="F24" s="76">
        <f>分析係数表!C27</f>
        <v>0.20855231724796941</v>
      </c>
      <c r="G24" s="77">
        <f t="shared" si="1"/>
        <v>0</v>
      </c>
      <c r="H24" s="77">
        <v>1.9885243286336808E-3</v>
      </c>
      <c r="I24" s="77">
        <f t="shared" si="2"/>
        <v>1.9885243286336808E-3</v>
      </c>
      <c r="J24" s="76">
        <f>分析係数表!G27</f>
        <v>0.17064698219713417</v>
      </c>
      <c r="K24" s="78">
        <f t="shared" si="3"/>
        <v>3.393356757069199E-4</v>
      </c>
      <c r="L24" s="79"/>
      <c r="M24" s="80"/>
      <c r="N24" s="81">
        <f>分析係数表!H27</f>
        <v>1.1100215728574231E-2</v>
      </c>
      <c r="O24" s="82">
        <f t="shared" si="4"/>
        <v>7.5486170274674025E-2</v>
      </c>
      <c r="P24" s="76">
        <f>分析係数表!C27</f>
        <v>0.20855231724796941</v>
      </c>
      <c r="Q24" s="82">
        <f t="shared" si="5"/>
        <v>1.5742815730958055E-2</v>
      </c>
      <c r="R24" s="83">
        <v>1.6004490569715524E-2</v>
      </c>
      <c r="S24" s="84">
        <f t="shared" si="6"/>
        <v>1.7993014898349206E-2</v>
      </c>
      <c r="T24" s="85">
        <f>分析係数表!F27</f>
        <v>0.32175423360833694</v>
      </c>
      <c r="U24" s="86">
        <f t="shared" si="7"/>
        <v>5.7893287189217371E-3</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投入係数表!Z25</f>
        <v>0</v>
      </c>
      <c r="E25" s="77">
        <f t="shared" si="0"/>
        <v>0</v>
      </c>
      <c r="F25" s="76">
        <f>分析係数表!C28</f>
        <v>0.10397098484143963</v>
      </c>
      <c r="G25" s="77">
        <f t="shared" si="1"/>
        <v>0</v>
      </c>
      <c r="H25" s="77">
        <v>1.7869555307965277E-2</v>
      </c>
      <c r="I25" s="77">
        <f t="shared" si="2"/>
        <v>1.7869555307965277E-2</v>
      </c>
      <c r="J25" s="76">
        <f>分析係数表!G28</f>
        <v>0.12478854912166558</v>
      </c>
      <c r="K25" s="78">
        <f t="shared" si="3"/>
        <v>2.2299158803303449E-3</v>
      </c>
      <c r="L25" s="79"/>
      <c r="M25" s="80"/>
      <c r="N25" s="81">
        <f>分析係数表!H28</f>
        <v>2.0592272994704845E-2</v>
      </c>
      <c r="O25" s="82">
        <f t="shared" si="4"/>
        <v>0.14003618160496065</v>
      </c>
      <c r="P25" s="76">
        <f>分析係数表!C28</f>
        <v>0.10397098484143963</v>
      </c>
      <c r="Q25" s="82">
        <f t="shared" si="5"/>
        <v>1.455969971490245E-2</v>
      </c>
      <c r="R25" s="83">
        <v>1.6789800922033103E-2</v>
      </c>
      <c r="S25" s="84">
        <f t="shared" si="6"/>
        <v>3.4659356229998384E-2</v>
      </c>
      <c r="T25" s="85">
        <f>分析係数表!F28</f>
        <v>0.21353285621340273</v>
      </c>
      <c r="U25" s="86">
        <f t="shared" si="7"/>
        <v>7.4009113303093489E-3</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投入係数表!Z26</f>
        <v>1.3987391646966114E-2</v>
      </c>
      <c r="E26" s="77">
        <f t="shared" si="0"/>
        <v>1.3987391646966114</v>
      </c>
      <c r="F26" s="76">
        <f>分析係数表!C29</f>
        <v>0.1743148003132341</v>
      </c>
      <c r="G26" s="77">
        <f t="shared" si="1"/>
        <v>0.24382093818438969</v>
      </c>
      <c r="H26" s="77">
        <v>0.26619057696062715</v>
      </c>
      <c r="I26" s="77">
        <f t="shared" si="2"/>
        <v>0.26619057696062715</v>
      </c>
      <c r="J26" s="76">
        <f>分析係数表!G29</f>
        <v>0.23934053439454236</v>
      </c>
      <c r="K26" s="78">
        <f t="shared" si="3"/>
        <v>6.3710194940548054E-2</v>
      </c>
      <c r="L26" s="79"/>
      <c r="M26" s="80"/>
      <c r="N26" s="81">
        <f>分析係数表!H29</f>
        <v>9.9683411313142636E-3</v>
      </c>
      <c r="O26" s="82">
        <f t="shared" si="4"/>
        <v>6.7788943421829922E-2</v>
      </c>
      <c r="P26" s="76">
        <f>分析係数表!C29</f>
        <v>0.1743148003132341</v>
      </c>
      <c r="Q26" s="82">
        <f t="shared" si="5"/>
        <v>1.1816616136021406E-2</v>
      </c>
      <c r="R26" s="83">
        <v>1.6897358145620059E-2</v>
      </c>
      <c r="S26" s="84">
        <f t="shared" si="6"/>
        <v>0.28308793510624719</v>
      </c>
      <c r="T26" s="85">
        <f>分析係数表!F29</f>
        <v>0.40112076666937385</v>
      </c>
      <c r="U26" s="86">
        <f t="shared" si="7"/>
        <v>0.11355244956466783</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投入係数表!Z27</f>
        <v>2.7186761229314422E-2</v>
      </c>
      <c r="E27" s="77">
        <f t="shared" si="0"/>
        <v>2.7186761229314422</v>
      </c>
      <c r="F27" s="76">
        <f>分析係数表!C30</f>
        <v>1</v>
      </c>
      <c r="G27" s="77">
        <f t="shared" si="1"/>
        <v>2.7186761229314422</v>
      </c>
      <c r="H27" s="77">
        <v>2.7895943656585849</v>
      </c>
      <c r="I27" s="77">
        <f t="shared" si="2"/>
        <v>2.7895943656585849</v>
      </c>
      <c r="J27" s="76">
        <f>分析係数表!G30</f>
        <v>0.34450555746533745</v>
      </c>
      <c r="K27" s="78">
        <f t="shared" si="3"/>
        <v>0.96103076204337523</v>
      </c>
      <c r="L27" s="79"/>
      <c r="M27" s="80"/>
      <c r="N27" s="81">
        <f>分析係数表!H30</f>
        <v>0</v>
      </c>
      <c r="O27" s="82">
        <f t="shared" si="4"/>
        <v>0</v>
      </c>
      <c r="P27" s="76">
        <f>分析係数表!C30</f>
        <v>1</v>
      </c>
      <c r="Q27" s="82">
        <f t="shared" si="5"/>
        <v>0</v>
      </c>
      <c r="R27" s="83">
        <v>1.9834495519642201E-2</v>
      </c>
      <c r="S27" s="84">
        <f t="shared" si="6"/>
        <v>2.809428861178227</v>
      </c>
      <c r="T27" s="85">
        <f>分析係数表!F30</f>
        <v>0.44067262518620376</v>
      </c>
      <c r="U27" s="86">
        <f t="shared" si="7"/>
        <v>1.2380383915292961</v>
      </c>
      <c r="V27" s="87">
        <f>分析係数表!D30</f>
        <v>0.12002979259768534</v>
      </c>
      <c r="W27" s="167">
        <f t="shared" si="8"/>
        <v>0</v>
      </c>
      <c r="X27" s="76">
        <f>分析係数表!E30</f>
        <v>8.482296321760055E-2</v>
      </c>
      <c r="Y27" s="166">
        <f t="shared" si="9"/>
        <v>0</v>
      </c>
    </row>
    <row r="28" spans="1:25" x14ac:dyDescent="0.2">
      <c r="A28" s="6" t="s">
        <v>16</v>
      </c>
      <c r="B28" s="5" t="s">
        <v>193</v>
      </c>
      <c r="C28" s="75">
        <f>最終需要_まとめ!C29</f>
        <v>100</v>
      </c>
      <c r="D28" s="76">
        <f>投入係数表!Z28</f>
        <v>3.3146178092986603E-2</v>
      </c>
      <c r="E28" s="77">
        <f t="shared" si="0"/>
        <v>3.3146178092986602</v>
      </c>
      <c r="F28" s="76">
        <f>分析係数表!C31</f>
        <v>0.25008451656524677</v>
      </c>
      <c r="G28" s="77">
        <f t="shared" si="1"/>
        <v>0.82893459243701273</v>
      </c>
      <c r="H28" s="77">
        <v>0.8784935573297542</v>
      </c>
      <c r="I28" s="77">
        <f t="shared" si="2"/>
        <v>100.87849355732975</v>
      </c>
      <c r="J28" s="76">
        <f>分析係数表!G31</f>
        <v>7.0035460992907805E-2</v>
      </c>
      <c r="K28" s="78">
        <f t="shared" si="3"/>
        <v>7.0650718005576687</v>
      </c>
      <c r="L28" s="79"/>
      <c r="M28" s="80"/>
      <c r="N28" s="81">
        <f>分析係数表!H31</f>
        <v>2.3007312358165468E-2</v>
      </c>
      <c r="O28" s="82">
        <f t="shared" si="4"/>
        <v>0.15645947256325671</v>
      </c>
      <c r="P28" s="76">
        <f>分析係数表!C31</f>
        <v>0.25008451656524677</v>
      </c>
      <c r="Q28" s="82">
        <f t="shared" si="5"/>
        <v>3.9128091558035545E-2</v>
      </c>
      <c r="R28" s="83">
        <v>5.2828417857595338E-2</v>
      </c>
      <c r="S28" s="84">
        <f t="shared" si="6"/>
        <v>100.93132197518734</v>
      </c>
      <c r="T28" s="85">
        <f>分析係数表!F31</f>
        <v>0.24143026004728133</v>
      </c>
      <c r="U28" s="86">
        <f t="shared" si="7"/>
        <v>24.367875311385362</v>
      </c>
      <c r="V28" s="87">
        <f>分析係数表!D31</f>
        <v>9.653270291568164E-3</v>
      </c>
      <c r="W28" s="167">
        <f t="shared" si="8"/>
        <v>1</v>
      </c>
      <c r="X28" s="76">
        <f>分析係数表!E31</f>
        <v>8.2249802994483843E-3</v>
      </c>
      <c r="Y28" s="166">
        <f t="shared" si="9"/>
        <v>1</v>
      </c>
    </row>
    <row r="29" spans="1:25" x14ac:dyDescent="0.2">
      <c r="A29" s="6" t="s">
        <v>17</v>
      </c>
      <c r="B29" s="5" t="s">
        <v>273</v>
      </c>
      <c r="C29" s="90"/>
      <c r="D29" s="76">
        <f>投入係数表!Z29</f>
        <v>2.8073286052009458E-3</v>
      </c>
      <c r="E29" s="77">
        <f t="shared" si="0"/>
        <v>0.28073286052009455</v>
      </c>
      <c r="F29" s="76">
        <f>分析係数表!C32</f>
        <v>0.62913385826771662</v>
      </c>
      <c r="G29" s="77">
        <f t="shared" si="1"/>
        <v>0.17661854768153981</v>
      </c>
      <c r="H29" s="77">
        <v>0.2028286849895562</v>
      </c>
      <c r="I29" s="77">
        <f t="shared" si="2"/>
        <v>0.2028286849895562</v>
      </c>
      <c r="J29" s="76">
        <f>分析係数表!G32</f>
        <v>0.14045991298943444</v>
      </c>
      <c r="K29" s="78">
        <f t="shared" si="3"/>
        <v>2.848929944539447E-2</v>
      </c>
      <c r="L29" s="79"/>
      <c r="M29" s="80"/>
      <c r="N29" s="81">
        <f>分析係数表!H32</f>
        <v>6.5503039811727788E-3</v>
      </c>
      <c r="O29" s="82">
        <f t="shared" si="4"/>
        <v>4.4544842529577952E-2</v>
      </c>
      <c r="P29" s="76">
        <f>分析係数表!C32</f>
        <v>0.62913385826771662</v>
      </c>
      <c r="Q29" s="82">
        <f t="shared" si="5"/>
        <v>2.8024668646561252E-2</v>
      </c>
      <c r="R29" s="83">
        <v>3.6661082748820482E-2</v>
      </c>
      <c r="S29" s="84">
        <f t="shared" si="6"/>
        <v>0.23948976773837669</v>
      </c>
      <c r="T29" s="85">
        <f>分析係数表!F32</f>
        <v>0.48353014294592916</v>
      </c>
      <c r="U29" s="86">
        <f t="shared" si="7"/>
        <v>0.11580052162862466</v>
      </c>
      <c r="V29" s="87">
        <f>分析係数表!D32</f>
        <v>2.2374145431945307E-2</v>
      </c>
      <c r="W29" s="167">
        <f t="shared" si="8"/>
        <v>0</v>
      </c>
      <c r="X29" s="76">
        <f>分析係数表!E32</f>
        <v>3.3561218147917959E-2</v>
      </c>
      <c r="Y29" s="166">
        <f t="shared" si="9"/>
        <v>0</v>
      </c>
    </row>
    <row r="30" spans="1:25" x14ac:dyDescent="0.2">
      <c r="A30" s="6" t="s">
        <v>18</v>
      </c>
      <c r="B30" s="5" t="s">
        <v>274</v>
      </c>
      <c r="C30" s="90"/>
      <c r="D30" s="76">
        <f>投入係数表!Z30</f>
        <v>1.5760441292356187E-3</v>
      </c>
      <c r="E30" s="77">
        <f t="shared" si="0"/>
        <v>0.15760441292356187</v>
      </c>
      <c r="F30" s="76">
        <f>分析係数表!C33</f>
        <v>0.63745757482258569</v>
      </c>
      <c r="G30" s="77">
        <f t="shared" si="1"/>
        <v>0.10046612684359113</v>
      </c>
      <c r="H30" s="77">
        <v>0.13064890292573977</v>
      </c>
      <c r="I30" s="77">
        <f t="shared" si="2"/>
        <v>0.13064890292573977</v>
      </c>
      <c r="J30" s="76">
        <f>分析係数表!G33</f>
        <v>0.50772946859903378</v>
      </c>
      <c r="K30" s="78">
        <f t="shared" si="3"/>
        <v>6.6334298055532606E-2</v>
      </c>
      <c r="L30" s="79"/>
      <c r="M30" s="80"/>
      <c r="N30" s="81">
        <f>分析係数表!H33</f>
        <v>9.749810887288824E-4</v>
      </c>
      <c r="O30" s="82">
        <f t="shared" si="4"/>
        <v>6.6302845168062993E-3</v>
      </c>
      <c r="P30" s="76">
        <f>分析係数表!C33</f>
        <v>0.63745757482258569</v>
      </c>
      <c r="Q30" s="82">
        <f t="shared" si="5"/>
        <v>4.2265250884670827E-3</v>
      </c>
      <c r="R30" s="83">
        <v>1.6870917622906621E-2</v>
      </c>
      <c r="S30" s="84">
        <f t="shared" si="6"/>
        <v>0.1475198205486464</v>
      </c>
      <c r="T30" s="85">
        <f>分析係数表!F33</f>
        <v>0.6463768115942029</v>
      </c>
      <c r="U30" s="86">
        <f t="shared" si="7"/>
        <v>9.535339125318304E-2</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投入係数表!Z31</f>
        <v>2.7285263987391648E-2</v>
      </c>
      <c r="E31" s="77">
        <f t="shared" si="0"/>
        <v>2.7285263987391648</v>
      </c>
      <c r="F31" s="76">
        <f>分析係数表!C34</f>
        <v>0.37050679800509079</v>
      </c>
      <c r="G31" s="77">
        <f t="shared" si="1"/>
        <v>1.0109375792692095</v>
      </c>
      <c r="H31" s="77">
        <v>1.1388177230252627</v>
      </c>
      <c r="I31" s="77">
        <f t="shared" si="2"/>
        <v>1.1388177230252627</v>
      </c>
      <c r="J31" s="76">
        <f>分析係数表!G34</f>
        <v>0.42483593457785029</v>
      </c>
      <c r="K31" s="78">
        <f t="shared" si="3"/>
        <v>0.48381069167525698</v>
      </c>
      <c r="L31" s="79"/>
      <c r="M31" s="80"/>
      <c r="N31" s="81">
        <f>分析係数表!H34</f>
        <v>0.16269856834673466</v>
      </c>
      <c r="O31" s="82">
        <f t="shared" si="4"/>
        <v>1.1064192024711939</v>
      </c>
      <c r="P31" s="76">
        <f>分析係数表!C34</f>
        <v>0.37050679800509079</v>
      </c>
      <c r="Q31" s="82">
        <f t="shared" si="5"/>
        <v>0.40993583595894828</v>
      </c>
      <c r="R31" s="83">
        <v>0.44523048571282658</v>
      </c>
      <c r="S31" s="84">
        <f t="shared" si="6"/>
        <v>1.5840482087380894</v>
      </c>
      <c r="T31" s="85">
        <f>分析係数表!F34</f>
        <v>0.70009180863001119</v>
      </c>
      <c r="U31" s="86">
        <f t="shared" si="7"/>
        <v>1.1089791754125784</v>
      </c>
      <c r="V31" s="87">
        <f>分析係数表!D34</f>
        <v>0.29654187493624401</v>
      </c>
      <c r="W31" s="167">
        <f t="shared" si="8"/>
        <v>0</v>
      </c>
      <c r="X31" s="76">
        <f>分析係数表!E34</f>
        <v>0.20143493488387909</v>
      </c>
      <c r="Y31" s="166">
        <f t="shared" si="9"/>
        <v>0</v>
      </c>
    </row>
    <row r="32" spans="1:25" x14ac:dyDescent="0.2">
      <c r="A32" s="6" t="s">
        <v>20</v>
      </c>
      <c r="B32" s="5" t="s">
        <v>37</v>
      </c>
      <c r="C32" s="90"/>
      <c r="D32" s="76">
        <f>投入係数表!Z32</f>
        <v>5.7624113475177301E-3</v>
      </c>
      <c r="E32" s="77">
        <f t="shared" si="0"/>
        <v>0.57624113475177297</v>
      </c>
      <c r="F32" s="76">
        <f>分析係数表!C35</f>
        <v>0.91764041772509175</v>
      </c>
      <c r="G32" s="77">
        <f t="shared" si="1"/>
        <v>0.52878215560399788</v>
      </c>
      <c r="H32" s="77">
        <v>0.77510197675110415</v>
      </c>
      <c r="I32" s="77">
        <f t="shared" si="2"/>
        <v>0.77510197675110415</v>
      </c>
      <c r="J32" s="76">
        <f>分析係数表!G35</f>
        <v>0.31368591037545418</v>
      </c>
      <c r="K32" s="78">
        <f t="shared" si="3"/>
        <v>0.24313856921098423</v>
      </c>
      <c r="L32" s="79"/>
      <c r="M32" s="80"/>
      <c r="N32" s="81">
        <f>分析係数表!H35</f>
        <v>6.1244501723026923E-2</v>
      </c>
      <c r="O32" s="82">
        <f t="shared" si="4"/>
        <v>0.41648856188903938</v>
      </c>
      <c r="P32" s="76">
        <f>分析係数表!C35</f>
        <v>0.91764041772509175</v>
      </c>
      <c r="Q32" s="82">
        <f t="shared" si="5"/>
        <v>0.3821867379095808</v>
      </c>
      <c r="R32" s="83">
        <v>0.49956296019678037</v>
      </c>
      <c r="S32" s="84">
        <f t="shared" si="6"/>
        <v>1.2746649369478846</v>
      </c>
      <c r="T32" s="85">
        <f>分析係数表!F35</f>
        <v>0.64438548935924789</v>
      </c>
      <c r="U32" s="86">
        <f t="shared" si="7"/>
        <v>0.82137558916423747</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投入係数表!Z33</f>
        <v>6.9936958234830572E-3</v>
      </c>
      <c r="E33" s="77">
        <f t="shared" si="0"/>
        <v>0.69936958234830571</v>
      </c>
      <c r="F33" s="76">
        <f>分析係数表!C36</f>
        <v>0.797599795727296</v>
      </c>
      <c r="G33" s="77">
        <f t="shared" si="1"/>
        <v>0.55781703601889299</v>
      </c>
      <c r="H33" s="77">
        <v>0.64513397260690641</v>
      </c>
      <c r="I33" s="77">
        <f t="shared" si="2"/>
        <v>0.64513397260690641</v>
      </c>
      <c r="J33" s="76">
        <f>分析係数表!G36</f>
        <v>2.1812378081220076E-2</v>
      </c>
      <c r="K33" s="78">
        <f t="shared" si="3"/>
        <v>1.4071906123541318E-2</v>
      </c>
      <c r="L33" s="79"/>
      <c r="M33" s="80"/>
      <c r="N33" s="81">
        <f>分析係数表!H36</f>
        <v>0.17613537668450396</v>
      </c>
      <c r="O33" s="82">
        <f t="shared" si="4"/>
        <v>1.197795192536145</v>
      </c>
      <c r="P33" s="76">
        <f>分析係数表!C36</f>
        <v>0.797599795727296</v>
      </c>
      <c r="Q33" s="82">
        <f t="shared" si="5"/>
        <v>0.95536120088996646</v>
      </c>
      <c r="R33" s="83">
        <v>0.99617395562313749</v>
      </c>
      <c r="S33" s="84">
        <f t="shared" si="6"/>
        <v>1.6413079282300438</v>
      </c>
      <c r="T33" s="85">
        <f>分析係数表!F36</f>
        <v>0.87948217769107995</v>
      </c>
      <c r="U33" s="86">
        <f t="shared" si="7"/>
        <v>1.4435010709813936</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投入係数表!Z34</f>
        <v>5.8215130023640663E-2</v>
      </c>
      <c r="E34" s="77">
        <f t="shared" si="0"/>
        <v>5.8215130023640667</v>
      </c>
      <c r="F34" s="76">
        <f>分析係数表!C37</f>
        <v>0.41107468497080213</v>
      </c>
      <c r="G34" s="77">
        <f t="shared" si="1"/>
        <v>2.393076623500237</v>
      </c>
      <c r="H34" s="77">
        <v>2.5520245686332959</v>
      </c>
      <c r="I34" s="77">
        <f t="shared" si="2"/>
        <v>2.5520245686332959</v>
      </c>
      <c r="J34" s="76">
        <f>分析係数表!G37</f>
        <v>0.35489014883061659</v>
      </c>
      <c r="K34" s="78">
        <f t="shared" si="3"/>
        <v>0.90568837898166044</v>
      </c>
      <c r="L34" s="79"/>
      <c r="M34" s="80"/>
      <c r="N34" s="81">
        <f>分析係数表!H37</f>
        <v>4.9102064830639058E-2</v>
      </c>
      <c r="O34" s="82">
        <f t="shared" si="4"/>
        <v>0.33391484609639999</v>
      </c>
      <c r="P34" s="76">
        <f>分析係数表!C37</f>
        <v>0.41107468497080213</v>
      </c>
      <c r="Q34" s="82">
        <f t="shared" si="5"/>
        <v>0.13726394016615151</v>
      </c>
      <c r="R34" s="83">
        <v>0.16891277820059311</v>
      </c>
      <c r="S34" s="84">
        <f t="shared" si="6"/>
        <v>2.7209373468338889</v>
      </c>
      <c r="T34" s="85">
        <f>分析係数表!F37</f>
        <v>0.67103708953460905</v>
      </c>
      <c r="U34" s="86">
        <f t="shared" si="7"/>
        <v>1.825849878025434</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投入係数表!Z35</f>
        <v>7.1907013396375098E-3</v>
      </c>
      <c r="E35" s="77">
        <f t="shared" si="0"/>
        <v>0.71907013396375097</v>
      </c>
      <c r="F35" s="76">
        <f>分析係数表!C38</f>
        <v>8.5657149205643823E-2</v>
      </c>
      <c r="G35" s="77">
        <f t="shared" si="1"/>
        <v>6.1593497754255308E-2</v>
      </c>
      <c r="H35" s="77">
        <v>9.0218175007521453E-2</v>
      </c>
      <c r="I35" s="77">
        <f t="shared" si="2"/>
        <v>9.0218175007521453E-2</v>
      </c>
      <c r="J35" s="76">
        <f>分析係数表!G38</f>
        <v>0.23768844221105528</v>
      </c>
      <c r="K35" s="78">
        <f t="shared" si="3"/>
        <v>2.1443817476662134E-2</v>
      </c>
      <c r="L35" s="79"/>
      <c r="M35" s="80"/>
      <c r="N35" s="81">
        <f>分析係数表!H38</f>
        <v>4.3280194996217748E-2</v>
      </c>
      <c r="O35" s="82">
        <f t="shared" si="4"/>
        <v>0.29432366441271185</v>
      </c>
      <c r="P35" s="76">
        <f>分析係数表!C38</f>
        <v>8.5657149205643823E-2</v>
      </c>
      <c r="Q35" s="82">
        <f t="shared" si="5"/>
        <v>2.5210926037351498E-2</v>
      </c>
      <c r="R35" s="83">
        <v>3.3362832711502158E-2</v>
      </c>
      <c r="S35" s="84">
        <f t="shared" si="6"/>
        <v>0.12358100771902361</v>
      </c>
      <c r="T35" s="85">
        <f>分析係数表!F38</f>
        <v>0.42412060301507537</v>
      </c>
      <c r="U35" s="86">
        <f t="shared" si="7"/>
        <v>5.2413251515002979E-2</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投入係数表!Z36</f>
        <v>0</v>
      </c>
      <c r="E36" s="77">
        <f t="shared" si="0"/>
        <v>0</v>
      </c>
      <c r="F36" s="76">
        <f>分析係数表!C39</f>
        <v>1</v>
      </c>
      <c r="G36" s="77">
        <f t="shared" si="1"/>
        <v>0</v>
      </c>
      <c r="H36" s="77">
        <v>5.9217863869149255E-3</v>
      </c>
      <c r="I36" s="77">
        <f t="shared" si="2"/>
        <v>5.9217863869149255E-3</v>
      </c>
      <c r="J36" s="76">
        <f>分析係数表!G39</f>
        <v>0.35357454228421969</v>
      </c>
      <c r="K36" s="78">
        <f t="shared" si="3"/>
        <v>2.0937929112583679E-3</v>
      </c>
      <c r="L36" s="79"/>
      <c r="M36" s="80"/>
      <c r="N36" s="81">
        <f>分析係数表!H39</f>
        <v>3.8775109965539459E-3</v>
      </c>
      <c r="O36" s="82">
        <f t="shared" si="4"/>
        <v>2.636871773350551E-2</v>
      </c>
      <c r="P36" s="76">
        <f>分析係数表!C39</f>
        <v>1</v>
      </c>
      <c r="Q36" s="82">
        <f t="shared" si="5"/>
        <v>2.636871773350551E-2</v>
      </c>
      <c r="R36" s="83">
        <v>2.947434117957401E-2</v>
      </c>
      <c r="S36" s="84">
        <f t="shared" si="6"/>
        <v>3.5396127566488939E-2</v>
      </c>
      <c r="T36" s="85">
        <f>分析係数表!F39</f>
        <v>0.70431560592850917</v>
      </c>
      <c r="U36" s="86">
        <f t="shared" si="7"/>
        <v>2.4930045034514462E-2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投入係数表!Z37</f>
        <v>3.4475965327029158E-4</v>
      </c>
      <c r="E37" s="77">
        <f t="shared" si="0"/>
        <v>3.4475965327029158E-2</v>
      </c>
      <c r="F37" s="76">
        <f>分析係数表!C40</f>
        <v>0.65826444414328944</v>
      </c>
      <c r="G37" s="77">
        <f t="shared" si="1"/>
        <v>2.2694302152300169E-2</v>
      </c>
      <c r="H37" s="77">
        <v>3.0205882378142524E-2</v>
      </c>
      <c r="I37" s="77">
        <f t="shared" si="2"/>
        <v>3.0205882378142524E-2</v>
      </c>
      <c r="J37" s="76">
        <f>分析係数表!G40</f>
        <v>0.50866941886313111</v>
      </c>
      <c r="K37" s="78">
        <f t="shared" si="3"/>
        <v>1.536480863553785E-2</v>
      </c>
      <c r="L37" s="79"/>
      <c r="M37" s="80"/>
      <c r="N37" s="81">
        <f>分析係数表!H40</f>
        <v>2.9977866808617935E-2</v>
      </c>
      <c r="O37" s="82">
        <f t="shared" si="4"/>
        <v>0.20386219635007874</v>
      </c>
      <c r="P37" s="76">
        <f>分析係数表!C40</f>
        <v>0.65826444414328944</v>
      </c>
      <c r="Q37" s="82">
        <f t="shared" si="5"/>
        <v>0.1341952353622147</v>
      </c>
      <c r="R37" s="83">
        <v>0.13491903106768841</v>
      </c>
      <c r="S37" s="84">
        <f t="shared" si="6"/>
        <v>0.16512491344583094</v>
      </c>
      <c r="T37" s="85">
        <f>分析係数表!F40</f>
        <v>0.70612892981899011</v>
      </c>
      <c r="U37" s="86">
        <f t="shared" si="7"/>
        <v>0.11659947841795797</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投入係数表!Z38</f>
        <v>0</v>
      </c>
      <c r="E38" s="77">
        <f t="shared" si="0"/>
        <v>0</v>
      </c>
      <c r="F38" s="76">
        <f>分析係数表!C41</f>
        <v>0.70759650636187188</v>
      </c>
      <c r="G38" s="77">
        <f t="shared" si="1"/>
        <v>0</v>
      </c>
      <c r="H38" s="77">
        <v>5.7259808385299563E-4</v>
      </c>
      <c r="I38" s="77">
        <f t="shared" si="2"/>
        <v>5.7259808385299563E-4</v>
      </c>
      <c r="J38" s="76">
        <f>分析係数表!G41</f>
        <v>0.45936542752335213</v>
      </c>
      <c r="K38" s="78">
        <f t="shared" si="3"/>
        <v>2.6303176358818356E-4</v>
      </c>
      <c r="L38" s="79"/>
      <c r="M38" s="80"/>
      <c r="N38" s="81">
        <f>分析係数表!H41</f>
        <v>5.1332193987616619E-2</v>
      </c>
      <c r="O38" s="82">
        <f t="shared" si="4"/>
        <v>0.34908066930150866</v>
      </c>
      <c r="P38" s="76">
        <f>分析係数表!C41</f>
        <v>0.70759650636187188</v>
      </c>
      <c r="Q38" s="82">
        <f t="shared" si="5"/>
        <v>0.24700826203621146</v>
      </c>
      <c r="R38" s="83">
        <v>0.25073835349898466</v>
      </c>
      <c r="S38" s="84">
        <f t="shared" si="6"/>
        <v>0.25131095158283767</v>
      </c>
      <c r="T38" s="85">
        <f>分析係数表!F41</f>
        <v>0.56264417804333855</v>
      </c>
      <c r="U38" s="86">
        <f t="shared" si="7"/>
        <v>0.14139864378661496</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投入係数表!Z39</f>
        <v>3.7923561859732071E-3</v>
      </c>
      <c r="E39" s="77">
        <f>$C$28*D39</f>
        <v>0.37923561859732069</v>
      </c>
      <c r="F39" s="76">
        <f>分析係数表!C42</f>
        <v>0.74805928016937195</v>
      </c>
      <c r="G39" s="77">
        <f>E39*F39</f>
        <v>0.28369072386249822</v>
      </c>
      <c r="H39" s="77">
        <v>0.29653964278327627</v>
      </c>
      <c r="I39" s="77">
        <f>C39+H39</f>
        <v>0.29653964278327627</v>
      </c>
      <c r="J39" s="76">
        <f>分析係数表!G42</f>
        <v>0.48689138576779029</v>
      </c>
      <c r="K39" s="78">
        <f>I39*J39</f>
        <v>0.14438259760983491</v>
      </c>
      <c r="L39" s="79"/>
      <c r="M39" s="80"/>
      <c r="N39" s="81">
        <f>分析係数表!H42</f>
        <v>1.3363964923094164E-2</v>
      </c>
      <c r="O39" s="82">
        <f t="shared" si="4"/>
        <v>9.0880623980362216E-2</v>
      </c>
      <c r="P39" s="76">
        <f>分析係数表!C42</f>
        <v>0.74805928016937195</v>
      </c>
      <c r="Q39" s="82">
        <f>O39*P39</f>
        <v>6.7984094156093119E-2</v>
      </c>
      <c r="R39" s="83">
        <v>7.1253658439717496E-2</v>
      </c>
      <c r="S39" s="84">
        <f>I39+R39</f>
        <v>0.36779330122299375</v>
      </c>
      <c r="T39" s="85">
        <f>分析係数表!F42</f>
        <v>0.55945692883895126</v>
      </c>
      <c r="U39" s="86">
        <f>S39*T39</f>
        <v>0.20576451074975538</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投入係数表!Z40</f>
        <v>4.0287628053585503E-2</v>
      </c>
      <c r="E40" s="77">
        <f>$C$28*D40</f>
        <v>4.02876280535855</v>
      </c>
      <c r="F40" s="76">
        <f>分析係数表!C43</f>
        <v>0.45392782766037354</v>
      </c>
      <c r="G40" s="77">
        <f>E40*F40</f>
        <v>1.828767548395319</v>
      </c>
      <c r="H40" s="77">
        <v>2.2956026638882454</v>
      </c>
      <c r="I40" s="77">
        <f>C40+H40</f>
        <v>2.2956026638882454</v>
      </c>
      <c r="J40" s="76">
        <f>分析係数表!G43</f>
        <v>0.33057238224749658</v>
      </c>
      <c r="K40" s="78">
        <f>I40*J40</f>
        <v>0.75886284129523651</v>
      </c>
      <c r="L40" s="79"/>
      <c r="M40" s="80"/>
      <c r="N40" s="81">
        <f>分析係数表!H43</f>
        <v>3.6399293979211607E-2</v>
      </c>
      <c r="O40" s="82">
        <f t="shared" si="4"/>
        <v>0.2475306219607685</v>
      </c>
      <c r="P40" s="76">
        <f>分析係数表!C43</f>
        <v>0.45392782766037354</v>
      </c>
      <c r="Q40" s="82">
        <f>O40*P40</f>
        <v>0.11236103750607279</v>
      </c>
      <c r="R40" s="83">
        <v>0.20726081516397524</v>
      </c>
      <c r="S40" s="84">
        <f>I40+R40</f>
        <v>2.5028634790522206</v>
      </c>
      <c r="T40" s="85">
        <f>分析係数表!F43</f>
        <v>0.59568549882556554</v>
      </c>
      <c r="U40" s="86">
        <f>S40*T40</f>
        <v>1.4909194800115124</v>
      </c>
      <c r="V40" s="87">
        <f>分析係数表!D43</f>
        <v>0.1984794164915317</v>
      </c>
      <c r="W40" s="167">
        <f>ROUND(S40*V40,0)</f>
        <v>0</v>
      </c>
      <c r="X40" s="76">
        <f>分析係数表!E43</f>
        <v>0.16343182099146988</v>
      </c>
      <c r="Y40" s="166">
        <f>ROUND(S40*X40,0)</f>
        <v>0</v>
      </c>
    </row>
    <row r="41" spans="1:25" x14ac:dyDescent="0.2">
      <c r="A41" s="6" t="s">
        <v>341</v>
      </c>
      <c r="B41" s="5" t="s">
        <v>42</v>
      </c>
      <c r="C41" s="90"/>
      <c r="D41" s="76">
        <f>投入係数表!Z41</f>
        <v>4.9251379038613084E-5</v>
      </c>
      <c r="E41" s="77">
        <f>$C$28*D41</f>
        <v>4.9251379038613083E-3</v>
      </c>
      <c r="F41" s="76">
        <f>分析係数表!C44</f>
        <v>0.56717687074829937</v>
      </c>
      <c r="G41" s="77">
        <f>E41*F41</f>
        <v>2.7934243043158955E-3</v>
      </c>
      <c r="H41" s="77">
        <v>9.6339338332951802E-3</v>
      </c>
      <c r="I41" s="77">
        <f>C41+H41</f>
        <v>9.6339338332951802E-3</v>
      </c>
      <c r="J41" s="76">
        <f>分析係数表!G44</f>
        <v>0.26470888557600014</v>
      </c>
      <c r="K41" s="78">
        <f>I41*J41</f>
        <v>2.5501878887244905E-3</v>
      </c>
      <c r="L41" s="79"/>
      <c r="M41" s="80"/>
      <c r="N41" s="81">
        <f>分析係数表!H44</f>
        <v>0.11401115064578489</v>
      </c>
      <c r="O41" s="82">
        <f t="shared" si="4"/>
        <v>0.77532413254860788</v>
      </c>
      <c r="P41" s="76">
        <f>分析係数表!C44</f>
        <v>0.56717687074829937</v>
      </c>
      <c r="Q41" s="82">
        <f>O41*P41</f>
        <v>0.43974591531455909</v>
      </c>
      <c r="R41" s="83">
        <v>0.44815358315927684</v>
      </c>
      <c r="S41" s="84">
        <f>I41+R41</f>
        <v>0.45778751699257203</v>
      </c>
      <c r="T41" s="85">
        <f>分析係数表!F44</f>
        <v>0.48034390507893071</v>
      </c>
      <c r="U41" s="86">
        <f>S41*T41</f>
        <v>0.21989544360859939</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投入係数表!Z42</f>
        <v>9.8502758077226169E-5</v>
      </c>
      <c r="E42" s="77">
        <f>$C$28*D42</f>
        <v>9.8502758077226166E-3</v>
      </c>
      <c r="F42" s="76">
        <f>分析係数表!C45</f>
        <v>1</v>
      </c>
      <c r="G42" s="77">
        <f>E42*F42</f>
        <v>9.8502758077226166E-3</v>
      </c>
      <c r="H42" s="77">
        <v>2.5565225540297887E-2</v>
      </c>
      <c r="I42" s="77">
        <f>C42+H42</f>
        <v>2.5565225540297887E-2</v>
      </c>
      <c r="J42" s="76">
        <f>分析係数表!G45</f>
        <v>0</v>
      </c>
      <c r="K42" s="78">
        <f>I42*J42</f>
        <v>0</v>
      </c>
      <c r="L42" s="79"/>
      <c r="M42" s="80"/>
      <c r="N42" s="81">
        <f>分析係数表!H45</f>
        <v>0</v>
      </c>
      <c r="O42" s="82">
        <f t="shared" si="4"/>
        <v>0</v>
      </c>
      <c r="P42" s="76">
        <f>分析係数表!C45</f>
        <v>1</v>
      </c>
      <c r="Q42" s="82">
        <f>O42*P42</f>
        <v>0</v>
      </c>
      <c r="R42" s="83">
        <v>5.2783046776082431E-3</v>
      </c>
      <c r="S42" s="84">
        <f>I42+R42</f>
        <v>3.0843530217906132E-2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2.1670606776989757E-3</v>
      </c>
      <c r="E43" s="77">
        <f>$C$28*D43</f>
        <v>0.21670606776989756</v>
      </c>
      <c r="F43" s="76">
        <f>分析係数表!C46</f>
        <v>9.5571095571095555E-2</v>
      </c>
      <c r="G43" s="77">
        <f>E43*F43</f>
        <v>2.0710836313673191E-2</v>
      </c>
      <c r="H43" s="77">
        <v>3.1446727709824089E-2</v>
      </c>
      <c r="I43" s="77">
        <f>C43+H43</f>
        <v>3.1446727709824089E-2</v>
      </c>
      <c r="J43" s="76">
        <f>分析係数表!G46</f>
        <v>9.74025974025974E-3</v>
      </c>
      <c r="K43" s="78">
        <f>I43*J43</f>
        <v>3.0629929587490997E-4</v>
      </c>
      <c r="L43" s="79"/>
      <c r="M43" s="80"/>
      <c r="N43" s="81">
        <f>分析係数表!H46</f>
        <v>2.2385341663631524E-2</v>
      </c>
      <c r="O43" s="82">
        <f t="shared" si="4"/>
        <v>0.15222980830253544</v>
      </c>
      <c r="P43" s="76">
        <f>分析係数表!C46</f>
        <v>9.5571095571095555E-2</v>
      </c>
      <c r="Q43" s="82">
        <f>O43*P43</f>
        <v>1.4548769558051169E-2</v>
      </c>
      <c r="R43" s="83">
        <v>1.6491931403260298E-2</v>
      </c>
      <c r="S43" s="84">
        <f>I43+R43</f>
        <v>4.7938659113084384E-2</v>
      </c>
      <c r="T43" s="85">
        <f>分析係数表!F46</f>
        <v>0.31493506493506496</v>
      </c>
      <c r="U43" s="86">
        <f>S43*T43</f>
        <v>1.5097564720679173E-2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投入係数表!Z44</f>
        <v>0.74901497241922776</v>
      </c>
      <c r="E44" s="91">
        <f>SUM(E5:E43)</f>
        <v>74.901497241922783</v>
      </c>
      <c r="F44" s="92">
        <f>分析係数表!C47</f>
        <v>0.47742146938417629</v>
      </c>
      <c r="G44" s="91">
        <f>SUM(G5:G43)</f>
        <v>10.892690726403485</v>
      </c>
      <c r="H44" s="91">
        <f>SUM(H5:H43)</f>
        <v>12.465775689207181</v>
      </c>
      <c r="I44" s="91">
        <f>SUM(I5:I43)</f>
        <v>112.46577568920718</v>
      </c>
      <c r="J44" s="92">
        <f>分析係数表!G47</f>
        <v>0.27235298925258467</v>
      </c>
      <c r="K44" s="93">
        <f>SUM(K5:K43)</f>
        <v>10.840207833667742</v>
      </c>
      <c r="L44" s="94">
        <f>最終需要_まとめ!$L$33</f>
        <v>0.62733333333333341</v>
      </c>
      <c r="M44" s="91">
        <f>K44*L44</f>
        <v>6.8004237143208979</v>
      </c>
      <c r="N44" s="95">
        <f>分析係数表!H47</f>
        <v>1</v>
      </c>
      <c r="O44" s="96">
        <f>SUM(O5:O43)</f>
        <v>6.800423714320897</v>
      </c>
      <c r="P44" s="92">
        <f>分析係数表!C47</f>
        <v>0.47742146938417629</v>
      </c>
      <c r="Q44" s="96">
        <f>SUM(Q5:Q43)</f>
        <v>3.2064081935879742</v>
      </c>
      <c r="R44" s="91">
        <f>SUM(R7:R43)</f>
        <v>3.5675433934342107</v>
      </c>
      <c r="S44" s="97">
        <f>SUM(S5:S43)</f>
        <v>116.14590714425167</v>
      </c>
      <c r="T44" s="98">
        <f>分析係数表!F47</f>
        <v>0.52570900249274655</v>
      </c>
      <c r="U44" s="99">
        <f>SUM(U5:U43)</f>
        <v>33.603801310534614</v>
      </c>
      <c r="V44" s="100">
        <f>分析係数表!D47</f>
        <v>0.1239937068366638</v>
      </c>
      <c r="W44" s="164">
        <f>SUM(W5:W43)</f>
        <v>1</v>
      </c>
      <c r="X44" s="92">
        <f>分析係数表!E47</f>
        <v>9.5199419721302761E-2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0.95102319236016375</v>
      </c>
      <c r="G5" s="77">
        <f t="shared" ref="G5:G38" si="1">E5*F5</f>
        <v>0</v>
      </c>
      <c r="H5" s="77">
        <f t="array" ref="H5:H43">MMULT(逆行列係数!C5:AO43,'25'!G5:G43)</f>
        <v>8.2924961177609849E-3</v>
      </c>
      <c r="I5" s="77">
        <f t="shared" ref="I5:I38" si="2">C5+H5</f>
        <v>8.2924961177609849E-3</v>
      </c>
      <c r="J5" s="76">
        <f>分析係数表!G8</f>
        <v>0.119707121641224</v>
      </c>
      <c r="K5" s="78">
        <f t="shared" ref="K5:K38" si="3">I5*J5</f>
        <v>9.92670841478192E-4</v>
      </c>
      <c r="L5" s="79" t="s">
        <v>185</v>
      </c>
      <c r="M5" s="80" t="s">
        <v>185</v>
      </c>
      <c r="N5" s="81">
        <f>分析係数表!H8</f>
        <v>1.1795029837783319E-2</v>
      </c>
      <c r="O5" s="82">
        <f t="shared" ref="O5:O43" si="4">$M$44*N5</f>
        <v>0.15611864349549778</v>
      </c>
      <c r="P5" s="76">
        <f>分析係数表!C8</f>
        <v>0.95102319236016375</v>
      </c>
      <c r="Q5" s="82">
        <f t="shared" ref="Q5:Q38" si="5">O5*P5</f>
        <v>0.14847245072402662</v>
      </c>
      <c r="R5" s="83">
        <f t="array" ref="R5:R43">MMULT(逆行列係数!C5:AO43,'25'!Q5:Q43)</f>
        <v>0.20765251163999782</v>
      </c>
      <c r="S5" s="84">
        <f t="shared" ref="S5:S38" si="6">I5+R5</f>
        <v>0.21594500775775879</v>
      </c>
      <c r="T5" s="85">
        <f>分析係数表!F8</f>
        <v>0.45161290322580644</v>
      </c>
      <c r="U5" s="86">
        <f t="shared" ref="U5:U38" si="7">S5*T5</f>
        <v>9.7523551890600746E-2</v>
      </c>
      <c r="V5" s="87">
        <f>分析係数表!D8</f>
        <v>0.18719347931201216</v>
      </c>
      <c r="W5" s="167">
        <f t="shared" ref="W5:W38" si="8">ROUND(S5*V5,0)</f>
        <v>0</v>
      </c>
      <c r="X5" s="76">
        <f>分析係数表!E8</f>
        <v>0.11238516267182427</v>
      </c>
      <c r="Y5" s="166">
        <f t="shared" ref="Y5:Y38" si="9">ROUND(S5*X5,0)</f>
        <v>0</v>
      </c>
    </row>
    <row r="6" spans="1:25" x14ac:dyDescent="0.2">
      <c r="A6" s="6" t="s">
        <v>220</v>
      </c>
      <c r="B6" s="5" t="s">
        <v>266</v>
      </c>
      <c r="C6" s="90"/>
      <c r="D6" s="76">
        <f>投入係数表!AA6</f>
        <v>0</v>
      </c>
      <c r="E6" s="77">
        <f t="shared" si="0"/>
        <v>0</v>
      </c>
      <c r="F6" s="76">
        <f>分析係数表!C9</f>
        <v>1</v>
      </c>
      <c r="G6" s="77">
        <f t="shared" si="1"/>
        <v>0</v>
      </c>
      <c r="H6" s="77">
        <v>6.8282257130463913E-3</v>
      </c>
      <c r="I6" s="77">
        <f t="shared" si="2"/>
        <v>6.8282257130463913E-3</v>
      </c>
      <c r="J6" s="76">
        <f>分析係数表!G9</f>
        <v>0.24911032028469751</v>
      </c>
      <c r="K6" s="78">
        <f t="shared" si="3"/>
        <v>1.7009814943531936E-3</v>
      </c>
      <c r="L6" s="79"/>
      <c r="M6" s="80"/>
      <c r="N6" s="81">
        <f>分析係数表!H9</f>
        <v>6.1636735494354639E-4</v>
      </c>
      <c r="O6" s="82">
        <f t="shared" si="4"/>
        <v>8.1582189000022586E-3</v>
      </c>
      <c r="P6" s="76">
        <f>分析係数表!C9</f>
        <v>1</v>
      </c>
      <c r="Q6" s="82">
        <f t="shared" si="5"/>
        <v>8.1582189000022586E-3</v>
      </c>
      <c r="R6" s="83">
        <v>1.1482662955581693E-2</v>
      </c>
      <c r="S6" s="84">
        <f t="shared" si="6"/>
        <v>1.8310888668628084E-2</v>
      </c>
      <c r="T6" s="85">
        <f>分析係数表!F9</f>
        <v>0.6773428232502966</v>
      </c>
      <c r="U6" s="86">
        <f t="shared" si="7"/>
        <v>1.2402749027030412E-2</v>
      </c>
      <c r="V6" s="87">
        <f>分析係数表!D9</f>
        <v>0.14590747330960854</v>
      </c>
      <c r="W6" s="167">
        <f t="shared" si="8"/>
        <v>0</v>
      </c>
      <c r="X6" s="76">
        <f>分析係数表!E9</f>
        <v>0.10201660735468565</v>
      </c>
      <c r="Y6" s="166">
        <f t="shared" si="9"/>
        <v>0</v>
      </c>
    </row>
    <row r="7" spans="1:25" x14ac:dyDescent="0.2">
      <c r="A7" s="6" t="s">
        <v>221</v>
      </c>
      <c r="B7" s="5" t="s">
        <v>267</v>
      </c>
      <c r="C7" s="90"/>
      <c r="D7" s="76">
        <f>投入係数表!AA7</f>
        <v>0</v>
      </c>
      <c r="E7" s="77">
        <f t="shared" si="0"/>
        <v>0</v>
      </c>
      <c r="F7" s="76">
        <f>分析係数表!C10</f>
        <v>1</v>
      </c>
      <c r="G7" s="77">
        <f t="shared" si="1"/>
        <v>0</v>
      </c>
      <c r="H7" s="77">
        <v>1.9923920034533939E-4</v>
      </c>
      <c r="I7" s="77">
        <f t="shared" si="2"/>
        <v>1.9923920034533939E-4</v>
      </c>
      <c r="J7" s="76">
        <f>分析係数表!G10</f>
        <v>0.17950310559006211</v>
      </c>
      <c r="K7" s="78">
        <f t="shared" si="3"/>
        <v>3.5764055217268995E-5</v>
      </c>
      <c r="L7" s="79"/>
      <c r="M7" s="80"/>
      <c r="N7" s="81">
        <f>分析係数表!H10</f>
        <v>1.1935113327543217E-3</v>
      </c>
      <c r="O7" s="82">
        <f t="shared" si="4"/>
        <v>1.5797278415458922E-2</v>
      </c>
      <c r="P7" s="76">
        <f>分析係数表!C10</f>
        <v>1</v>
      </c>
      <c r="Q7" s="82">
        <f t="shared" si="5"/>
        <v>1.5797278415458922E-2</v>
      </c>
      <c r="R7" s="83">
        <v>2.3679163549437214E-2</v>
      </c>
      <c r="S7" s="84">
        <f t="shared" si="6"/>
        <v>2.3878402749782552E-2</v>
      </c>
      <c r="T7" s="85">
        <f>分析係数表!F10</f>
        <v>0.51863354037267084</v>
      </c>
      <c r="U7" s="86">
        <f t="shared" si="7"/>
        <v>1.2384140556564244E-2</v>
      </c>
      <c r="V7" s="87">
        <f>分析係数表!D10</f>
        <v>0.10062111801242236</v>
      </c>
      <c r="W7" s="167">
        <f t="shared" si="8"/>
        <v>0</v>
      </c>
      <c r="X7" s="76">
        <f>分析係数表!E10</f>
        <v>6.273291925465839E-2</v>
      </c>
      <c r="Y7" s="166">
        <f t="shared" si="9"/>
        <v>0</v>
      </c>
    </row>
    <row r="8" spans="1:25" x14ac:dyDescent="0.2">
      <c r="A8" s="6" t="s">
        <v>222</v>
      </c>
      <c r="B8" s="5" t="s">
        <v>27</v>
      </c>
      <c r="C8" s="90"/>
      <c r="D8" s="76">
        <f>投入係数表!AA8</f>
        <v>0</v>
      </c>
      <c r="E8" s="77">
        <f t="shared" si="0"/>
        <v>0</v>
      </c>
      <c r="F8" s="76">
        <f>分析係数表!C11</f>
        <v>5.7355893318034035E-4</v>
      </c>
      <c r="G8" s="77">
        <f t="shared" si="1"/>
        <v>0</v>
      </c>
      <c r="H8" s="77">
        <v>3.5627191391376456E-4</v>
      </c>
      <c r="I8" s="77">
        <f t="shared" si="2"/>
        <v>3.5627191391376456E-4</v>
      </c>
      <c r="J8" s="76">
        <f>分析係数表!G11</f>
        <v>0.5</v>
      </c>
      <c r="K8" s="78">
        <f t="shared" si="3"/>
        <v>1.7813595695688228E-4</v>
      </c>
      <c r="L8" s="79"/>
      <c r="M8" s="80"/>
      <c r="N8" s="81">
        <f>分析係数表!H11</f>
        <v>-2.2413358361583505E-5</v>
      </c>
      <c r="O8" s="82">
        <f t="shared" si="4"/>
        <v>-2.9666250545462759E-4</v>
      </c>
      <c r="P8" s="76">
        <f>分析係数表!C11</f>
        <v>5.7355893318034035E-4</v>
      </c>
      <c r="Q8" s="82">
        <f t="shared" si="5"/>
        <v>-1.701534301431631E-7</v>
      </c>
      <c r="R8" s="83">
        <v>2.9649643333237736E-5</v>
      </c>
      <c r="S8" s="84">
        <f t="shared" si="6"/>
        <v>3.8592155724700229E-4</v>
      </c>
      <c r="T8" s="85">
        <f>分析係数表!F11</f>
        <v>0.7</v>
      </c>
      <c r="U8" s="86">
        <f t="shared" si="7"/>
        <v>2.7014509007290157E-4</v>
      </c>
      <c r="V8" s="87">
        <f>分析係数表!D11</f>
        <v>1.2</v>
      </c>
      <c r="W8" s="167">
        <f t="shared" si="8"/>
        <v>0</v>
      </c>
      <c r="X8" s="76">
        <f>分析係数表!E11</f>
        <v>0</v>
      </c>
      <c r="Y8" s="166">
        <f t="shared" si="9"/>
        <v>0</v>
      </c>
    </row>
    <row r="9" spans="1:25" x14ac:dyDescent="0.2">
      <c r="A9" s="6" t="s">
        <v>223</v>
      </c>
      <c r="B9" s="5" t="s">
        <v>191</v>
      </c>
      <c r="C9" s="90"/>
      <c r="D9" s="76">
        <f>投入係数表!AA9</f>
        <v>0</v>
      </c>
      <c r="E9" s="77">
        <f t="shared" si="0"/>
        <v>0</v>
      </c>
      <c r="F9" s="76">
        <f>分析係数表!C12</f>
        <v>4.8423187189707062E-2</v>
      </c>
      <c r="G9" s="77">
        <f t="shared" si="1"/>
        <v>0</v>
      </c>
      <c r="H9" s="77">
        <v>4.7181085294930176E-4</v>
      </c>
      <c r="I9" s="77">
        <f t="shared" si="2"/>
        <v>4.7181085294930176E-4</v>
      </c>
      <c r="J9" s="76">
        <f>分析係数表!G12</f>
        <v>0.1441768393269548</v>
      </c>
      <c r="K9" s="78">
        <f t="shared" si="3"/>
        <v>6.802419753838498E-5</v>
      </c>
      <c r="L9" s="79"/>
      <c r="M9" s="80"/>
      <c r="N9" s="81">
        <f>分析係数表!H12</f>
        <v>9.2936990446306003E-2</v>
      </c>
      <c r="O9" s="82">
        <f t="shared" si="4"/>
        <v>1.2301110788676133</v>
      </c>
      <c r="P9" s="76">
        <f>分析係数表!C12</f>
        <v>4.8423187189707062E-2</v>
      </c>
      <c r="Q9" s="82">
        <f t="shared" si="5"/>
        <v>5.9565899036138945E-2</v>
      </c>
      <c r="R9" s="83">
        <v>6.787555739944931E-2</v>
      </c>
      <c r="S9" s="84">
        <f t="shared" si="6"/>
        <v>6.8347368252398608E-2</v>
      </c>
      <c r="T9" s="85">
        <f>分析係数表!F12</f>
        <v>0.28846365335972729</v>
      </c>
      <c r="U9" s="86">
        <f t="shared" si="7"/>
        <v>1.9715731543609543E-2</v>
      </c>
      <c r="V9" s="87">
        <f>分析係数表!D12</f>
        <v>0.1115143516991092</v>
      </c>
      <c r="W9" s="167">
        <f t="shared" si="8"/>
        <v>0</v>
      </c>
      <c r="X9" s="76">
        <f>分析係数表!E12</f>
        <v>0.10909490817112064</v>
      </c>
      <c r="Y9" s="166">
        <f t="shared" si="9"/>
        <v>0</v>
      </c>
    </row>
    <row r="10" spans="1:25" x14ac:dyDescent="0.2">
      <c r="A10" s="6" t="s">
        <v>224</v>
      </c>
      <c r="B10" s="5" t="s">
        <v>28</v>
      </c>
      <c r="C10" s="90"/>
      <c r="D10" s="76">
        <f>投入係数表!AA10</f>
        <v>1.243008079552517E-3</v>
      </c>
      <c r="E10" s="77">
        <f t="shared" si="0"/>
        <v>0.1243008079552517</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0.18904818160096146</v>
      </c>
      <c r="P10" s="76">
        <f>分析係数表!C13</f>
        <v>0</v>
      </c>
      <c r="Q10" s="82">
        <f t="shared" si="5"/>
        <v>0</v>
      </c>
      <c r="R10" s="83">
        <v>0</v>
      </c>
      <c r="S10" s="84">
        <f t="shared" si="6"/>
        <v>0</v>
      </c>
      <c r="T10" s="85">
        <f>分析係数表!F13</f>
        <v>0.38170974155069581</v>
      </c>
      <c r="U10" s="86">
        <f t="shared" si="7"/>
        <v>0</v>
      </c>
      <c r="V10" s="87">
        <f>分析係数表!D13</f>
        <v>0.44532803180914515</v>
      </c>
      <c r="W10" s="167">
        <f t="shared" si="8"/>
        <v>0</v>
      </c>
      <c r="X10" s="76">
        <f>分析係数表!E13</f>
        <v>0.32206759443339961</v>
      </c>
      <c r="Y10" s="166">
        <f t="shared" si="9"/>
        <v>0</v>
      </c>
    </row>
    <row r="11" spans="1:25" x14ac:dyDescent="0.2">
      <c r="A11" s="6" t="s">
        <v>225</v>
      </c>
      <c r="B11" s="5" t="s">
        <v>268</v>
      </c>
      <c r="C11" s="90"/>
      <c r="D11" s="76">
        <f>投入係数表!AA11</f>
        <v>3.1075201988812928E-3</v>
      </c>
      <c r="E11" s="77">
        <f t="shared" si="0"/>
        <v>0.31075201988812928</v>
      </c>
      <c r="F11" s="76">
        <f>分析係数表!C14</f>
        <v>0.13711248892825512</v>
      </c>
      <c r="G11" s="77">
        <f t="shared" si="1"/>
        <v>4.2607982886344042E-2</v>
      </c>
      <c r="H11" s="77">
        <v>9.1723087994570296E-2</v>
      </c>
      <c r="I11" s="77">
        <f t="shared" si="2"/>
        <v>9.1723087994570296E-2</v>
      </c>
      <c r="J11" s="76">
        <f>分析係数表!G14</f>
        <v>0.16281628162816281</v>
      </c>
      <c r="K11" s="78">
        <f t="shared" si="3"/>
        <v>1.4934012126728716E-2</v>
      </c>
      <c r="L11" s="79"/>
      <c r="M11" s="80"/>
      <c r="N11" s="81">
        <f>分析係数表!H14</f>
        <v>1.1654946348023422E-3</v>
      </c>
      <c r="O11" s="82">
        <f t="shared" si="4"/>
        <v>1.5426450283640635E-2</v>
      </c>
      <c r="P11" s="76">
        <f>分析係数表!C14</f>
        <v>0.13711248892825512</v>
      </c>
      <c r="Q11" s="82">
        <f t="shared" si="5"/>
        <v>2.1151589937179545E-3</v>
      </c>
      <c r="R11" s="83">
        <v>8.6669833722212847E-3</v>
      </c>
      <c r="S11" s="84">
        <f t="shared" si="6"/>
        <v>0.10039007136679158</v>
      </c>
      <c r="T11" s="85">
        <f>分析係数表!F14</f>
        <v>0.337000366703337</v>
      </c>
      <c r="U11" s="86">
        <f t="shared" si="7"/>
        <v>3.3831490863982933E-2</v>
      </c>
      <c r="V11" s="87">
        <f>分析係数表!D14</f>
        <v>0.17491749174917492</v>
      </c>
      <c r="W11" s="167">
        <f t="shared" si="8"/>
        <v>0</v>
      </c>
      <c r="X11" s="76">
        <f>分析係数表!E14</f>
        <v>0.13458012467913458</v>
      </c>
      <c r="Y11" s="166">
        <f t="shared" si="9"/>
        <v>0</v>
      </c>
    </row>
    <row r="12" spans="1:25" x14ac:dyDescent="0.2">
      <c r="A12" s="6" t="s">
        <v>226</v>
      </c>
      <c r="B12" s="5" t="s">
        <v>29</v>
      </c>
      <c r="C12" s="90"/>
      <c r="D12" s="76">
        <f>投入係数表!AA12</f>
        <v>8.7010565568676201E-3</v>
      </c>
      <c r="E12" s="77">
        <f t="shared" si="0"/>
        <v>0.87010565568676201</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0.11332507708366775</v>
      </c>
      <c r="P12" s="76">
        <f>分析係数表!C15</f>
        <v>0</v>
      </c>
      <c r="Q12" s="82">
        <f t="shared" si="5"/>
        <v>0</v>
      </c>
      <c r="R12" s="83">
        <v>0</v>
      </c>
      <c r="S12" s="84">
        <f t="shared" si="6"/>
        <v>0</v>
      </c>
      <c r="T12" s="85">
        <f>分析係数表!F15</f>
        <v>0.3036816830551109</v>
      </c>
      <c r="U12" s="86">
        <f t="shared" si="7"/>
        <v>0</v>
      </c>
      <c r="V12" s="87">
        <f>分析係数表!D15</f>
        <v>3.7502858449576952E-2</v>
      </c>
      <c r="W12" s="167">
        <f t="shared" si="8"/>
        <v>0</v>
      </c>
      <c r="X12" s="76">
        <f>分析係数表!E15</f>
        <v>3.5216098788017382E-2</v>
      </c>
      <c r="Y12" s="166">
        <f t="shared" si="9"/>
        <v>0</v>
      </c>
    </row>
    <row r="13" spans="1:25" x14ac:dyDescent="0.2">
      <c r="A13" s="6" t="s">
        <v>227</v>
      </c>
      <c r="B13" s="5" t="s">
        <v>30</v>
      </c>
      <c r="C13" s="90"/>
      <c r="D13" s="76">
        <f>投入係数表!AA13</f>
        <v>1.1808576755748913E-2</v>
      </c>
      <c r="E13" s="77">
        <f t="shared" si="0"/>
        <v>1.1808576755748912</v>
      </c>
      <c r="F13" s="76">
        <f>分析係数表!C16</f>
        <v>1.385979049153907E-2</v>
      </c>
      <c r="G13" s="77">
        <f t="shared" si="1"/>
        <v>1.6366439983793803E-2</v>
      </c>
      <c r="H13" s="77">
        <v>1.9283963331682929E-2</v>
      </c>
      <c r="I13" s="77">
        <f t="shared" si="2"/>
        <v>1.9283963331682929E-2</v>
      </c>
      <c r="J13" s="76">
        <f>分析係数表!G16</f>
        <v>3.1914893617021274E-2</v>
      </c>
      <c r="K13" s="78">
        <f t="shared" si="3"/>
        <v>6.154456382451998E-4</v>
      </c>
      <c r="L13" s="79"/>
      <c r="M13" s="80"/>
      <c r="N13" s="81">
        <f>分析係数表!H16</f>
        <v>1.6877258846272378E-2</v>
      </c>
      <c r="O13" s="82">
        <f t="shared" si="4"/>
        <v>0.22338686660733456</v>
      </c>
      <c r="P13" s="76">
        <f>分析係数表!C16</f>
        <v>1.385979049153907E-2</v>
      </c>
      <c r="Q13" s="82">
        <f t="shared" si="5"/>
        <v>3.0960951697390424E-3</v>
      </c>
      <c r="R13" s="83">
        <v>3.5091635823621039E-3</v>
      </c>
      <c r="S13" s="84">
        <f t="shared" si="6"/>
        <v>2.2793126914045031E-2</v>
      </c>
      <c r="T13" s="85">
        <f>分析係数表!F16</f>
        <v>0.28191489361702127</v>
      </c>
      <c r="U13" s="86">
        <f t="shared" si="7"/>
        <v>6.4257219491722691E-3</v>
      </c>
      <c r="V13" s="87">
        <f>分析係数表!D16</f>
        <v>0</v>
      </c>
      <c r="W13" s="167">
        <f t="shared" si="8"/>
        <v>0</v>
      </c>
      <c r="X13" s="76">
        <f>分析係数表!E16</f>
        <v>0</v>
      </c>
      <c r="Y13" s="166">
        <f t="shared" si="9"/>
        <v>0</v>
      </c>
    </row>
    <row r="14" spans="1:25" x14ac:dyDescent="0.2">
      <c r="A14" s="6" t="s">
        <v>2</v>
      </c>
      <c r="B14" s="5" t="s">
        <v>365</v>
      </c>
      <c r="C14" s="90"/>
      <c r="D14" s="76">
        <f>投入係数表!AA14</f>
        <v>3.853325046612803E-2</v>
      </c>
      <c r="E14" s="77">
        <f t="shared" si="0"/>
        <v>3.8533250466128028</v>
      </c>
      <c r="F14" s="76">
        <f>分析係数表!C17</f>
        <v>0.32300986464785497</v>
      </c>
      <c r="G14" s="77">
        <f t="shared" si="1"/>
        <v>1.2446620017505909</v>
      </c>
      <c r="H14" s="77">
        <v>1.5167732286372322</v>
      </c>
      <c r="I14" s="77">
        <f t="shared" si="2"/>
        <v>1.5167732286372322</v>
      </c>
      <c r="J14" s="76">
        <f>分析係数表!G17</f>
        <v>0.21187484602118747</v>
      </c>
      <c r="K14" s="78">
        <f t="shared" si="3"/>
        <v>0.32136609426657298</v>
      </c>
      <c r="L14" s="79"/>
      <c r="M14" s="80"/>
      <c r="N14" s="81">
        <f>分析係数表!H17</f>
        <v>2.8857198890538762E-3</v>
      </c>
      <c r="O14" s="82">
        <f t="shared" si="4"/>
        <v>3.8195297577283308E-2</v>
      </c>
      <c r="P14" s="76">
        <f>分析係数表!C17</f>
        <v>0.32300986464785497</v>
      </c>
      <c r="Q14" s="82">
        <f t="shared" si="5"/>
        <v>1.2337457900622824E-2</v>
      </c>
      <c r="R14" s="83">
        <v>2.6089650707570178E-2</v>
      </c>
      <c r="S14" s="84">
        <f t="shared" si="6"/>
        <v>1.5428628793448023</v>
      </c>
      <c r="T14" s="85">
        <f>分析係数表!F17</f>
        <v>0.32156935205715692</v>
      </c>
      <c r="U14" s="86">
        <f t="shared" si="7"/>
        <v>0.49613741642394754</v>
      </c>
      <c r="V14" s="87">
        <f>分析係数表!D17</f>
        <v>5.6541019955654102E-2</v>
      </c>
      <c r="W14" s="167">
        <f t="shared" si="8"/>
        <v>0</v>
      </c>
      <c r="X14" s="76">
        <f>分析係数表!E17</f>
        <v>5.444690810544469E-2</v>
      </c>
      <c r="Y14" s="166">
        <f t="shared" si="9"/>
        <v>0</v>
      </c>
    </row>
    <row r="15" spans="1:25" x14ac:dyDescent="0.2">
      <c r="A15" s="6" t="s">
        <v>3</v>
      </c>
      <c r="B15" s="5" t="s">
        <v>31</v>
      </c>
      <c r="C15" s="90"/>
      <c r="D15" s="76">
        <f>投入係数表!AA15</f>
        <v>4.972032318210068E-3</v>
      </c>
      <c r="E15" s="77">
        <f t="shared" si="0"/>
        <v>0.49720323182100679</v>
      </c>
      <c r="F15" s="76">
        <f>分析係数表!C18</f>
        <v>9.2469018112488088E-2</v>
      </c>
      <c r="G15" s="77">
        <f t="shared" si="1"/>
        <v>4.5975894648844287E-2</v>
      </c>
      <c r="H15" s="77">
        <v>6.8414879482642355E-2</v>
      </c>
      <c r="I15" s="77">
        <f t="shared" si="2"/>
        <v>6.8414879482642355E-2</v>
      </c>
      <c r="J15" s="76">
        <f>分析係数表!G18</f>
        <v>0.21541950113378686</v>
      </c>
      <c r="K15" s="78">
        <f t="shared" si="3"/>
        <v>1.4737899208278966E-2</v>
      </c>
      <c r="L15" s="79"/>
      <c r="M15" s="80"/>
      <c r="N15" s="81">
        <f>分析係数表!H18</f>
        <v>4.5387050682206597E-4</v>
      </c>
      <c r="O15" s="82">
        <f t="shared" si="4"/>
        <v>6.0074157354562093E-3</v>
      </c>
      <c r="P15" s="76">
        <f>分析係数表!C18</f>
        <v>9.2469018112488088E-2</v>
      </c>
      <c r="Q15" s="82">
        <f t="shared" si="5"/>
        <v>5.5549983445114619E-4</v>
      </c>
      <c r="R15" s="83">
        <v>1.2593859676041906E-3</v>
      </c>
      <c r="S15" s="84">
        <f t="shared" si="6"/>
        <v>6.9674265450246547E-2</v>
      </c>
      <c r="T15" s="85">
        <f>分析係数表!F18</f>
        <v>0.45918367346938777</v>
      </c>
      <c r="U15" s="86">
        <f t="shared" si="7"/>
        <v>3.1993285155725457E-2</v>
      </c>
      <c r="V15" s="87">
        <f>分析係数表!D18</f>
        <v>0.12244897959183673</v>
      </c>
      <c r="W15" s="167">
        <f t="shared" si="8"/>
        <v>0</v>
      </c>
      <c r="X15" s="76">
        <f>分析係数表!E18</f>
        <v>0.11734693877551021</v>
      </c>
      <c r="Y15" s="166">
        <f t="shared" si="9"/>
        <v>0</v>
      </c>
    </row>
    <row r="16" spans="1:25" x14ac:dyDescent="0.2">
      <c r="A16" s="6" t="s">
        <v>4</v>
      </c>
      <c r="B16" s="5" t="s">
        <v>32</v>
      </c>
      <c r="C16" s="90"/>
      <c r="D16" s="76">
        <f>投入係数表!AA16</f>
        <v>0</v>
      </c>
      <c r="E16" s="77">
        <f t="shared" si="0"/>
        <v>0</v>
      </c>
      <c r="F16" s="76">
        <f>分析係数表!C19</f>
        <v>3.1628366691376364E-2</v>
      </c>
      <c r="G16" s="77">
        <f t="shared" si="1"/>
        <v>0</v>
      </c>
      <c r="H16" s="77">
        <v>3.7020924535236949E-3</v>
      </c>
      <c r="I16" s="77">
        <f t="shared" si="2"/>
        <v>3.7020924535236949E-3</v>
      </c>
      <c r="J16" s="76">
        <f>分析係数表!G19</f>
        <v>5.8098591549295774E-2</v>
      </c>
      <c r="K16" s="78">
        <f t="shared" si="3"/>
        <v>2.150863573350034E-4</v>
      </c>
      <c r="L16" s="79"/>
      <c r="M16" s="80"/>
      <c r="N16" s="81">
        <f>分析係数表!H19</f>
        <v>-1.1767013139831339E-4</v>
      </c>
      <c r="O16" s="82">
        <f t="shared" si="4"/>
        <v>-1.5574781536367949E-3</v>
      </c>
      <c r="P16" s="76">
        <f>分析係数表!C19</f>
        <v>3.1628366691376364E-2</v>
      </c>
      <c r="Q16" s="82">
        <f t="shared" si="5"/>
        <v>-4.9260490157032359E-5</v>
      </c>
      <c r="R16" s="83">
        <v>1.2605214450906585E-4</v>
      </c>
      <c r="S16" s="84">
        <f t="shared" si="6"/>
        <v>3.8281445980327608E-3</v>
      </c>
      <c r="T16" s="85">
        <f>分析係数表!F19</f>
        <v>0.23943661971830985</v>
      </c>
      <c r="U16" s="86">
        <f t="shared" si="7"/>
        <v>9.1659800234587222E-4</v>
      </c>
      <c r="V16" s="87">
        <f>分析係数表!D19</f>
        <v>5.9859154929577461E-2</v>
      </c>
      <c r="W16" s="167">
        <f t="shared" si="8"/>
        <v>0</v>
      </c>
      <c r="X16" s="76">
        <f>分析係数表!E19</f>
        <v>4.5774647887323945E-2</v>
      </c>
      <c r="Y16" s="166">
        <f t="shared" si="9"/>
        <v>0</v>
      </c>
    </row>
    <row r="17" spans="1:25" x14ac:dyDescent="0.2">
      <c r="A17" s="6" t="s">
        <v>5</v>
      </c>
      <c r="B17" s="5" t="s">
        <v>33</v>
      </c>
      <c r="C17" s="90"/>
      <c r="D17" s="76">
        <f>投入係数表!AA17</f>
        <v>0</v>
      </c>
      <c r="E17" s="77">
        <f t="shared" si="0"/>
        <v>0</v>
      </c>
      <c r="F17" s="76">
        <f>分析係数表!C20</f>
        <v>9.0136054421768752E-2</v>
      </c>
      <c r="G17" s="77">
        <f t="shared" si="1"/>
        <v>0</v>
      </c>
      <c r="H17" s="77">
        <v>4.8902948749784151E-3</v>
      </c>
      <c r="I17" s="77">
        <f t="shared" si="2"/>
        <v>4.8902948749784151E-3</v>
      </c>
      <c r="J17" s="76">
        <f>分析係数表!G20</f>
        <v>0.10038610038610038</v>
      </c>
      <c r="K17" s="78">
        <f t="shared" si="3"/>
        <v>4.9091763223721538E-4</v>
      </c>
      <c r="L17" s="79"/>
      <c r="M17" s="80"/>
      <c r="N17" s="81">
        <f>分析係数表!H20</f>
        <v>5.6033395903958764E-4</v>
      </c>
      <c r="O17" s="82">
        <f t="shared" si="4"/>
        <v>7.4165626363656909E-3</v>
      </c>
      <c r="P17" s="76">
        <f>分析係数表!C20</f>
        <v>9.0136054421768752E-2</v>
      </c>
      <c r="Q17" s="82">
        <f t="shared" si="5"/>
        <v>6.6849969341391464E-4</v>
      </c>
      <c r="R17" s="83">
        <v>1.2934555004643572E-3</v>
      </c>
      <c r="S17" s="84">
        <f t="shared" si="6"/>
        <v>6.1837503754427724E-3</v>
      </c>
      <c r="T17" s="85">
        <f>分析係数表!F20</f>
        <v>0.22393822393822393</v>
      </c>
      <c r="U17" s="86">
        <f t="shared" si="7"/>
        <v>1.3847780763539799E-3</v>
      </c>
      <c r="V17" s="87">
        <f>分析係数表!D20</f>
        <v>0.27258687258687259</v>
      </c>
      <c r="W17" s="167">
        <f t="shared" si="8"/>
        <v>0</v>
      </c>
      <c r="X17" s="76">
        <f>分析係数表!E20</f>
        <v>0.29498069498069496</v>
      </c>
      <c r="Y17" s="166">
        <f t="shared" si="9"/>
        <v>0</v>
      </c>
    </row>
    <row r="18" spans="1:25" x14ac:dyDescent="0.2">
      <c r="A18" s="6" t="s">
        <v>6</v>
      </c>
      <c r="B18" s="5" t="s">
        <v>34</v>
      </c>
      <c r="C18" s="90"/>
      <c r="D18" s="76">
        <f>投入係数表!AA18</f>
        <v>6.215040397762585E-4</v>
      </c>
      <c r="E18" s="77">
        <f t="shared" si="0"/>
        <v>6.2150403977625848E-2</v>
      </c>
      <c r="F18" s="76">
        <f>分析係数表!C21</f>
        <v>0.16689993002099368</v>
      </c>
      <c r="G18" s="77">
        <f t="shared" si="1"/>
        <v>1.0372898074642242E-2</v>
      </c>
      <c r="H18" s="77">
        <v>7.2857233519432338E-2</v>
      </c>
      <c r="I18" s="77">
        <f t="shared" si="2"/>
        <v>7.2857233519432338E-2</v>
      </c>
      <c r="J18" s="76">
        <f>分析係数表!G21</f>
        <v>0.28496229904680609</v>
      </c>
      <c r="K18" s="78">
        <f t="shared" si="3"/>
        <v>2.0761564765887461E-2</v>
      </c>
      <c r="L18" s="79"/>
      <c r="M18" s="80"/>
      <c r="N18" s="81">
        <f>分析係数表!H21</f>
        <v>9.3015437200571539E-4</v>
      </c>
      <c r="O18" s="82">
        <f t="shared" si="4"/>
        <v>1.2311493976367044E-2</v>
      </c>
      <c r="P18" s="76">
        <f>分析係数表!C21</f>
        <v>0.16689993002099368</v>
      </c>
      <c r="Q18" s="82">
        <f t="shared" si="5"/>
        <v>2.0547874831095447E-3</v>
      </c>
      <c r="R18" s="83">
        <v>4.4952894581703172E-3</v>
      </c>
      <c r="S18" s="84">
        <f t="shared" si="6"/>
        <v>7.7352522977602658E-2</v>
      </c>
      <c r="T18" s="85">
        <f>分析係数表!F21</f>
        <v>0.42580736946934128</v>
      </c>
      <c r="U18" s="86">
        <f t="shared" si="7"/>
        <v>3.2937274330909767E-2</v>
      </c>
      <c r="V18" s="87">
        <f>分析係数表!D21</f>
        <v>9.4323516858728126E-2</v>
      </c>
      <c r="W18" s="167">
        <f t="shared" si="8"/>
        <v>0</v>
      </c>
      <c r="X18" s="76">
        <f>分析係数表!E21</f>
        <v>8.3795703514013373E-2</v>
      </c>
      <c r="Y18" s="166">
        <f t="shared" si="9"/>
        <v>0</v>
      </c>
    </row>
    <row r="19" spans="1:25" x14ac:dyDescent="0.2">
      <c r="A19" s="6" t="s">
        <v>7</v>
      </c>
      <c r="B19" s="5" t="s">
        <v>269</v>
      </c>
      <c r="C19" s="90"/>
      <c r="D19" s="76">
        <f>投入係数表!AA19</f>
        <v>1.0565568676196395E-2</v>
      </c>
      <c r="E19" s="77">
        <f t="shared" si="0"/>
        <v>1.0565568676196395</v>
      </c>
      <c r="F19" s="76">
        <f>分析係数表!C22</f>
        <v>5.390334572490707E-2</v>
      </c>
      <c r="G19" s="77">
        <f t="shared" si="1"/>
        <v>5.6951950113326301E-2</v>
      </c>
      <c r="H19" s="77">
        <v>6.6362613018841068E-2</v>
      </c>
      <c r="I19" s="77">
        <f t="shared" si="2"/>
        <v>6.6362613018841068E-2</v>
      </c>
      <c r="J19" s="76">
        <f>分析係数表!G22</f>
        <v>0.19475277497477295</v>
      </c>
      <c r="K19" s="78">
        <f t="shared" si="3"/>
        <v>1.2924303039996293E-2</v>
      </c>
      <c r="L19" s="79"/>
      <c r="M19" s="80"/>
      <c r="N19" s="81">
        <f>分析係数表!H22</f>
        <v>4.4826716723167009E-5</v>
      </c>
      <c r="O19" s="82">
        <f t="shared" si="4"/>
        <v>5.9332501090925518E-4</v>
      </c>
      <c r="P19" s="76">
        <f>分析係数表!C22</f>
        <v>5.390334572490707E-2</v>
      </c>
      <c r="Q19" s="82">
        <f t="shared" si="5"/>
        <v>3.1982203190275843E-5</v>
      </c>
      <c r="R19" s="83">
        <v>3.4657680597180841E-4</v>
      </c>
      <c r="S19" s="84">
        <f t="shared" si="6"/>
        <v>6.6709189824812873E-2</v>
      </c>
      <c r="T19" s="85">
        <f>分析係数表!F22</f>
        <v>0.41305079044735959</v>
      </c>
      <c r="U19" s="86">
        <f t="shared" si="7"/>
        <v>2.7554283587241914E-2</v>
      </c>
      <c r="V19" s="87">
        <f>分析係数表!D22</f>
        <v>5.2808610830810628E-2</v>
      </c>
      <c r="W19" s="167">
        <f t="shared" si="8"/>
        <v>0</v>
      </c>
      <c r="X19" s="76">
        <f>分析係数表!E22</f>
        <v>5.6844937773292969E-2</v>
      </c>
      <c r="Y19" s="166">
        <f t="shared" si="9"/>
        <v>0</v>
      </c>
    </row>
    <row r="20" spans="1:25" x14ac:dyDescent="0.2">
      <c r="A20" s="6" t="s">
        <v>8</v>
      </c>
      <c r="B20" s="5" t="s">
        <v>270</v>
      </c>
      <c r="C20" s="90"/>
      <c r="D20" s="76">
        <f>投入係数表!AA20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3.708281318182845E-4</v>
      </c>
      <c r="P20" s="76">
        <f>分析係数表!C23</f>
        <v>0</v>
      </c>
      <c r="Q20" s="82">
        <f t="shared" si="5"/>
        <v>0</v>
      </c>
      <c r="R20" s="83">
        <v>0</v>
      </c>
      <c r="S20" s="84">
        <f t="shared" si="6"/>
        <v>0</v>
      </c>
      <c r="T20" s="85">
        <f>分析係数表!F23</f>
        <v>0.44067796610169491</v>
      </c>
      <c r="U20" s="86">
        <f t="shared" si="7"/>
        <v>0</v>
      </c>
      <c r="V20" s="87">
        <f>分析係数表!D23</f>
        <v>9.3220338983050849E-2</v>
      </c>
      <c r="W20" s="167">
        <f t="shared" si="8"/>
        <v>0</v>
      </c>
      <c r="X20" s="76">
        <f>分析係数表!E23</f>
        <v>9.3220338983050849E-2</v>
      </c>
      <c r="Y20" s="166">
        <f t="shared" si="9"/>
        <v>0</v>
      </c>
    </row>
    <row r="21" spans="1:25" x14ac:dyDescent="0.2">
      <c r="A21" s="6" t="s">
        <v>9</v>
      </c>
      <c r="B21" s="5" t="s">
        <v>271</v>
      </c>
      <c r="C21" s="90"/>
      <c r="D21" s="76">
        <f>投入係数表!AA21</f>
        <v>0</v>
      </c>
      <c r="E21" s="77">
        <f t="shared" si="0"/>
        <v>0</v>
      </c>
      <c r="F21" s="76">
        <f>分析係数表!C24</f>
        <v>5.4415700267618217E-2</v>
      </c>
      <c r="G21" s="77">
        <f t="shared" si="1"/>
        <v>0</v>
      </c>
      <c r="H21" s="77">
        <v>2.3655030856214432E-3</v>
      </c>
      <c r="I21" s="77">
        <f t="shared" si="2"/>
        <v>2.3655030856214432E-3</v>
      </c>
      <c r="J21" s="76">
        <f>分析係数表!G24</f>
        <v>0.2097560975609756</v>
      </c>
      <c r="K21" s="78">
        <f t="shared" si="3"/>
        <v>4.9617869600840022E-4</v>
      </c>
      <c r="L21" s="79"/>
      <c r="M21" s="80"/>
      <c r="N21" s="81">
        <f>分析係数表!H24</f>
        <v>3.5301039419494021E-4</v>
      </c>
      <c r="O21" s="82">
        <f t="shared" si="4"/>
        <v>4.672434460910385E-3</v>
      </c>
      <c r="P21" s="76">
        <f>分析係数表!C24</f>
        <v>5.4415700267618217E-2</v>
      </c>
      <c r="Q21" s="82">
        <f t="shared" si="5"/>
        <v>2.5425379314498981E-4</v>
      </c>
      <c r="R21" s="83">
        <v>8.2476429031857275E-4</v>
      </c>
      <c r="S21" s="84">
        <f t="shared" si="6"/>
        <v>3.1902673759400162E-3</v>
      </c>
      <c r="T21" s="85">
        <f>分析係数表!F24</f>
        <v>0.39512195121951221</v>
      </c>
      <c r="U21" s="86">
        <f t="shared" si="7"/>
        <v>1.2605446704933724E-3</v>
      </c>
      <c r="V21" s="87">
        <f>分析係数表!D24</f>
        <v>0.89756097560975612</v>
      </c>
      <c r="W21" s="167">
        <f t="shared" si="8"/>
        <v>0</v>
      </c>
      <c r="X21" s="76">
        <f>分析係数表!E24</f>
        <v>0.92682926829268297</v>
      </c>
      <c r="Y21" s="166">
        <f t="shared" si="9"/>
        <v>0</v>
      </c>
    </row>
    <row r="22" spans="1:25" x14ac:dyDescent="0.2">
      <c r="A22" s="6" t="s">
        <v>10</v>
      </c>
      <c r="B22" s="5" t="s">
        <v>272</v>
      </c>
      <c r="C22" s="90"/>
      <c r="D22" s="76">
        <f>投入係数表!AA22</f>
        <v>0</v>
      </c>
      <c r="E22" s="77">
        <f t="shared" si="0"/>
        <v>0</v>
      </c>
      <c r="F22" s="76">
        <f>分析係数表!C25</f>
        <v>0.20008027292795505</v>
      </c>
      <c r="G22" s="77">
        <f t="shared" si="1"/>
        <v>0</v>
      </c>
      <c r="H22" s="77">
        <v>3.123507641145027E-2</v>
      </c>
      <c r="I22" s="77">
        <f t="shared" si="2"/>
        <v>3.123507641145027E-2</v>
      </c>
      <c r="J22" s="76">
        <f>分析係数表!G25</f>
        <v>0.19693654266958424</v>
      </c>
      <c r="K22" s="78">
        <f t="shared" si="3"/>
        <v>6.1513279584913001E-3</v>
      </c>
      <c r="L22" s="79"/>
      <c r="M22" s="80"/>
      <c r="N22" s="81">
        <f>分析係数表!H25</f>
        <v>5.2111058190681644E-4</v>
      </c>
      <c r="O22" s="82">
        <f t="shared" si="4"/>
        <v>6.8974032518200916E-3</v>
      </c>
      <c r="P22" s="76">
        <f>分析係数表!C25</f>
        <v>0.20008027292795505</v>
      </c>
      <c r="Q22" s="82">
        <f t="shared" si="5"/>
        <v>1.3800343251183286E-3</v>
      </c>
      <c r="R22" s="83">
        <v>6.2598006514983789E-3</v>
      </c>
      <c r="S22" s="84">
        <f t="shared" si="6"/>
        <v>3.7494877062948649E-2</v>
      </c>
      <c r="T22" s="85">
        <f>分析係数表!F25</f>
        <v>0.35081275398562051</v>
      </c>
      <c r="U22" s="86">
        <f t="shared" si="7"/>
        <v>1.3153681082805289E-2</v>
      </c>
      <c r="V22" s="87">
        <f>分析係数表!D25</f>
        <v>2.0787746170678335E-2</v>
      </c>
      <c r="W22" s="167">
        <f t="shared" si="8"/>
        <v>0</v>
      </c>
      <c r="X22" s="76">
        <f>分析係数表!E25</f>
        <v>2.031884964051266E-2</v>
      </c>
      <c r="Y22" s="166">
        <f t="shared" si="9"/>
        <v>0</v>
      </c>
    </row>
    <row r="23" spans="1:25" x14ac:dyDescent="0.2">
      <c r="A23" s="6" t="s">
        <v>11</v>
      </c>
      <c r="B23" s="5" t="s">
        <v>35</v>
      </c>
      <c r="C23" s="90"/>
      <c r="D23" s="76">
        <f>投入係数表!AA23</f>
        <v>0</v>
      </c>
      <c r="E23" s="77">
        <f t="shared" si="0"/>
        <v>0</v>
      </c>
      <c r="F23" s="76">
        <f>分析係数表!C26</f>
        <v>0.134685598377282</v>
      </c>
      <c r="G23" s="77">
        <f t="shared" si="1"/>
        <v>0</v>
      </c>
      <c r="H23" s="77">
        <v>1.3107855985109827E-2</v>
      </c>
      <c r="I23" s="77">
        <f t="shared" si="2"/>
        <v>1.3107855985109827E-2</v>
      </c>
      <c r="J23" s="76">
        <f>分析係数表!G26</f>
        <v>0.19653333333333334</v>
      </c>
      <c r="K23" s="78">
        <f t="shared" si="3"/>
        <v>2.5761306296069181E-3</v>
      </c>
      <c r="L23" s="79"/>
      <c r="M23" s="80"/>
      <c r="N23" s="81">
        <f>分析係数表!H26</f>
        <v>1.0932115540862354E-2</v>
      </c>
      <c r="O23" s="82">
        <f t="shared" si="4"/>
        <v>0.14469713703549461</v>
      </c>
      <c r="P23" s="76">
        <f>分析係数表!C26</f>
        <v>0.134685598377282</v>
      </c>
      <c r="Q23" s="82">
        <f t="shared" si="5"/>
        <v>1.9488620485105163E-2</v>
      </c>
      <c r="R23" s="83">
        <v>2.0679783653102593E-2</v>
      </c>
      <c r="S23" s="84">
        <f t="shared" si="6"/>
        <v>3.3787639638212422E-2</v>
      </c>
      <c r="T23" s="85">
        <f>分析係数表!F26</f>
        <v>0.3352</v>
      </c>
      <c r="U23" s="86">
        <f t="shared" si="7"/>
        <v>1.1325616806728804E-2</v>
      </c>
      <c r="V23" s="87">
        <f>分析係数表!D26</f>
        <v>6.5333333333333327E-2</v>
      </c>
      <c r="W23" s="167">
        <f t="shared" si="8"/>
        <v>0</v>
      </c>
      <c r="X23" s="76">
        <f>分析係数表!E26</f>
        <v>6.826666666666667E-2</v>
      </c>
      <c r="Y23" s="166">
        <f t="shared" si="9"/>
        <v>0</v>
      </c>
    </row>
    <row r="24" spans="1:25" x14ac:dyDescent="0.2">
      <c r="A24" s="6" t="s">
        <v>12</v>
      </c>
      <c r="B24" s="5" t="s">
        <v>366</v>
      </c>
      <c r="C24" s="90"/>
      <c r="D24" s="76">
        <f>投入係数表!AA24</f>
        <v>0</v>
      </c>
      <c r="E24" s="77">
        <f t="shared" si="0"/>
        <v>0</v>
      </c>
      <c r="F24" s="76">
        <f>分析係数表!C27</f>
        <v>0.20855231724796941</v>
      </c>
      <c r="G24" s="77">
        <f t="shared" si="1"/>
        <v>0</v>
      </c>
      <c r="H24" s="77">
        <v>3.9499848943274109E-3</v>
      </c>
      <c r="I24" s="77">
        <f t="shared" si="2"/>
        <v>3.9499848943274109E-3</v>
      </c>
      <c r="J24" s="76">
        <f>分析係数表!G27</f>
        <v>0.17064698219713417</v>
      </c>
      <c r="K24" s="78">
        <f t="shared" si="3"/>
        <v>6.740530019412386E-4</v>
      </c>
      <c r="L24" s="79"/>
      <c r="M24" s="80"/>
      <c r="N24" s="81">
        <f>分析係数表!H27</f>
        <v>1.1100215728574231E-2</v>
      </c>
      <c r="O24" s="82">
        <f t="shared" si="4"/>
        <v>0.14692210582640433</v>
      </c>
      <c r="P24" s="76">
        <f>分析係数表!C27</f>
        <v>0.20855231724796941</v>
      </c>
      <c r="Q24" s="82">
        <f t="shared" si="5"/>
        <v>3.0640945625048013E-2</v>
      </c>
      <c r="R24" s="83">
        <v>3.1150255055002376E-2</v>
      </c>
      <c r="S24" s="84">
        <f t="shared" si="6"/>
        <v>3.5100239949329787E-2</v>
      </c>
      <c r="T24" s="85">
        <f>分析係数表!F27</f>
        <v>0.32175423360833694</v>
      </c>
      <c r="U24" s="86">
        <f t="shared" si="7"/>
        <v>1.1293650804365337E-2</v>
      </c>
      <c r="V24" s="87">
        <f>分析係数表!D27</f>
        <v>5.2105948762483714E-3</v>
      </c>
      <c r="W24" s="167">
        <f t="shared" si="8"/>
        <v>0</v>
      </c>
      <c r="X24" s="76">
        <f>分析係数表!E27</f>
        <v>3.9079461571862786E-3</v>
      </c>
      <c r="Y24" s="166">
        <f t="shared" si="9"/>
        <v>0</v>
      </c>
    </row>
    <row r="25" spans="1:25" x14ac:dyDescent="0.2">
      <c r="A25" s="6" t="s">
        <v>13</v>
      </c>
      <c r="B25" s="5" t="s">
        <v>192</v>
      </c>
      <c r="C25" s="90"/>
      <c r="D25" s="76">
        <f>投入係数表!AA25</f>
        <v>0</v>
      </c>
      <c r="E25" s="77">
        <f t="shared" si="0"/>
        <v>0</v>
      </c>
      <c r="F25" s="76">
        <f>分析係数表!C28</f>
        <v>0.10397098484143963</v>
      </c>
      <c r="G25" s="77">
        <f t="shared" si="1"/>
        <v>0</v>
      </c>
      <c r="H25" s="77">
        <v>3.1961982949850413E-2</v>
      </c>
      <c r="I25" s="77">
        <f t="shared" si="2"/>
        <v>3.1961982949850413E-2</v>
      </c>
      <c r="J25" s="76">
        <f>分析係数表!G28</f>
        <v>0.12478854912166558</v>
      </c>
      <c r="K25" s="78">
        <f t="shared" si="3"/>
        <v>3.9884894793632457E-3</v>
      </c>
      <c r="L25" s="79"/>
      <c r="M25" s="80"/>
      <c r="N25" s="81">
        <f>分析係数表!H28</f>
        <v>2.0592272994704845E-2</v>
      </c>
      <c r="O25" s="82">
        <f t="shared" si="4"/>
        <v>0.27255867688643909</v>
      </c>
      <c r="P25" s="76">
        <f>分析係数表!C28</f>
        <v>0.10397098484143963</v>
      </c>
      <c r="Q25" s="82">
        <f t="shared" si="5"/>
        <v>2.8338194062962799E-2</v>
      </c>
      <c r="R25" s="83">
        <v>3.267873968033095E-2</v>
      </c>
      <c r="S25" s="84">
        <f t="shared" si="6"/>
        <v>6.4640722630181363E-2</v>
      </c>
      <c r="T25" s="85">
        <f>分析係数表!F28</f>
        <v>0.21353285621340273</v>
      </c>
      <c r="U25" s="86">
        <f t="shared" si="7"/>
        <v>1.3802918130920966E-2</v>
      </c>
      <c r="V25" s="87">
        <f>分析係数表!D28</f>
        <v>3.7345478204294076E-2</v>
      </c>
      <c r="W25" s="167">
        <f t="shared" si="8"/>
        <v>0</v>
      </c>
      <c r="X25" s="76">
        <f>分析係数表!E28</f>
        <v>3.5653871177618736E-2</v>
      </c>
      <c r="Y25" s="166">
        <f t="shared" si="9"/>
        <v>0</v>
      </c>
    </row>
    <row r="26" spans="1:25" x14ac:dyDescent="0.2">
      <c r="A26" s="6" t="s">
        <v>14</v>
      </c>
      <c r="B26" s="5" t="s">
        <v>50</v>
      </c>
      <c r="C26" s="90"/>
      <c r="D26" s="76">
        <f>投入係数表!AA26</f>
        <v>3.7290242386575512E-3</v>
      </c>
      <c r="E26" s="77">
        <f t="shared" si="0"/>
        <v>0.37290242386575512</v>
      </c>
      <c r="F26" s="76">
        <f>分析係数表!C29</f>
        <v>0.1743148003132341</v>
      </c>
      <c r="G26" s="77">
        <f t="shared" si="1"/>
        <v>6.5002411552480086E-2</v>
      </c>
      <c r="H26" s="77">
        <v>0.10850882652565817</v>
      </c>
      <c r="I26" s="77">
        <f t="shared" si="2"/>
        <v>0.10850882652565817</v>
      </c>
      <c r="J26" s="76">
        <f>分析係数表!G29</f>
        <v>0.23934053439454236</v>
      </c>
      <c r="K26" s="78">
        <f t="shared" si="3"/>
        <v>2.597056052717572E-2</v>
      </c>
      <c r="L26" s="79"/>
      <c r="M26" s="80"/>
      <c r="N26" s="81">
        <f>分析係数表!H29</f>
        <v>9.9683411313142636E-3</v>
      </c>
      <c r="O26" s="82">
        <f t="shared" si="4"/>
        <v>0.13194064930094562</v>
      </c>
      <c r="P26" s="76">
        <f>分析係数表!C29</f>
        <v>0.1743148003132341</v>
      </c>
      <c r="Q26" s="82">
        <f t="shared" si="5"/>
        <v>2.2999207936092787E-2</v>
      </c>
      <c r="R26" s="83">
        <v>3.2888083110110683E-2</v>
      </c>
      <c r="S26" s="84">
        <f t="shared" si="6"/>
        <v>0.14139690963576884</v>
      </c>
      <c r="T26" s="85">
        <f>分析係数表!F29</f>
        <v>0.40112076666937385</v>
      </c>
      <c r="U26" s="86">
        <f t="shared" si="7"/>
        <v>5.671723679777977E-2</v>
      </c>
      <c r="V26" s="87">
        <f>分析係数表!D29</f>
        <v>0.235523430520588</v>
      </c>
      <c r="W26" s="167">
        <f t="shared" si="8"/>
        <v>0</v>
      </c>
      <c r="X26" s="76">
        <f>分析係数表!E29</f>
        <v>0.17006415983107284</v>
      </c>
      <c r="Y26" s="166">
        <f t="shared" si="9"/>
        <v>0</v>
      </c>
    </row>
    <row r="27" spans="1:25" x14ac:dyDescent="0.2">
      <c r="A27" s="6" t="s">
        <v>15</v>
      </c>
      <c r="B27" s="5" t="s">
        <v>36</v>
      </c>
      <c r="C27" s="90"/>
      <c r="D27" s="76">
        <f>投入係数表!AA27</f>
        <v>3.0453697949036667E-2</v>
      </c>
      <c r="E27" s="77">
        <f t="shared" si="0"/>
        <v>3.0453697949036669</v>
      </c>
      <c r="F27" s="76">
        <f>分析係数表!C30</f>
        <v>1</v>
      </c>
      <c r="G27" s="77">
        <f t="shared" si="1"/>
        <v>3.0453697949036669</v>
      </c>
      <c r="H27" s="77">
        <v>3.3050006850373208</v>
      </c>
      <c r="I27" s="77">
        <f t="shared" si="2"/>
        <v>3.3050006850373208</v>
      </c>
      <c r="J27" s="76">
        <f>分析係数表!G30</f>
        <v>0.34450555746533745</v>
      </c>
      <c r="K27" s="78">
        <f t="shared" si="3"/>
        <v>1.1385911034221043</v>
      </c>
      <c r="L27" s="79"/>
      <c r="M27" s="80"/>
      <c r="N27" s="81">
        <f>分析係数表!H30</f>
        <v>0</v>
      </c>
      <c r="O27" s="82">
        <f t="shared" si="4"/>
        <v>0</v>
      </c>
      <c r="P27" s="76">
        <f>分析係数表!C30</f>
        <v>1</v>
      </c>
      <c r="Q27" s="82">
        <f t="shared" si="5"/>
        <v>0</v>
      </c>
      <c r="R27" s="83">
        <v>3.8604764808527016E-2</v>
      </c>
      <c r="S27" s="84">
        <f t="shared" si="6"/>
        <v>3.3436054498458478</v>
      </c>
      <c r="T27" s="85">
        <f>分析係数表!F30</f>
        <v>0.44067262518620376</v>
      </c>
      <c r="U27" s="86">
        <f t="shared" si="7"/>
        <v>1.4734353911704676</v>
      </c>
      <c r="V27" s="87">
        <f>分析係数表!D30</f>
        <v>0.12002979259768534</v>
      </c>
      <c r="W27" s="167">
        <f t="shared" si="8"/>
        <v>0</v>
      </c>
      <c r="X27" s="76">
        <f>分析係数表!E30</f>
        <v>8.482296321760055E-2</v>
      </c>
      <c r="Y27" s="166">
        <f t="shared" si="9"/>
        <v>0</v>
      </c>
    </row>
    <row r="28" spans="1:25" x14ac:dyDescent="0.2">
      <c r="A28" s="6" t="s">
        <v>16</v>
      </c>
      <c r="B28" s="5" t="s">
        <v>193</v>
      </c>
      <c r="C28" s="90"/>
      <c r="D28" s="76">
        <f>投入係数表!AA28</f>
        <v>4.3505282784338101E-2</v>
      </c>
      <c r="E28" s="77">
        <f t="shared" si="0"/>
        <v>4.35052827843381</v>
      </c>
      <c r="F28" s="76">
        <f>分析係数表!C31</f>
        <v>0.25008451656524677</v>
      </c>
      <c r="G28" s="77">
        <f t="shared" si="1"/>
        <v>1.0879997613155548</v>
      </c>
      <c r="H28" s="77">
        <v>1.2133671703813897</v>
      </c>
      <c r="I28" s="77">
        <f t="shared" si="2"/>
        <v>1.2133671703813897</v>
      </c>
      <c r="J28" s="76">
        <f>分析係数表!G31</f>
        <v>7.0035460992907805E-2</v>
      </c>
      <c r="K28" s="78">
        <f t="shared" si="3"/>
        <v>8.4978729131320735E-2</v>
      </c>
      <c r="L28" s="79"/>
      <c r="M28" s="80"/>
      <c r="N28" s="81">
        <f>分析係数表!H31</f>
        <v>2.3007312358165468E-2</v>
      </c>
      <c r="O28" s="82">
        <f t="shared" si="4"/>
        <v>0.30452406184917524</v>
      </c>
      <c r="P28" s="76">
        <f>分析係数表!C31</f>
        <v>0.25008451656524677</v>
      </c>
      <c r="Q28" s="82">
        <f t="shared" si="5"/>
        <v>7.6156752790036294E-2</v>
      </c>
      <c r="R28" s="83">
        <v>0.10282230997906651</v>
      </c>
      <c r="S28" s="84">
        <f t="shared" si="6"/>
        <v>1.3161894803604564</v>
      </c>
      <c r="T28" s="85">
        <f>分析係数表!F31</f>
        <v>0.24143026004728133</v>
      </c>
      <c r="U28" s="86">
        <f t="shared" si="7"/>
        <v>0.31776796851492106</v>
      </c>
      <c r="V28" s="87">
        <f>分析係数表!D31</f>
        <v>9.653270291568164E-3</v>
      </c>
      <c r="W28" s="167">
        <f t="shared" si="8"/>
        <v>0</v>
      </c>
      <c r="X28" s="76">
        <f>分析係数表!E31</f>
        <v>8.2249802994483843E-3</v>
      </c>
      <c r="Y28" s="166">
        <f t="shared" si="9"/>
        <v>0</v>
      </c>
    </row>
    <row r="29" spans="1:25" x14ac:dyDescent="0.2">
      <c r="A29" s="6" t="s">
        <v>17</v>
      </c>
      <c r="B29" s="5" t="s">
        <v>273</v>
      </c>
      <c r="C29" s="75">
        <f>最終需要_まとめ!C30</f>
        <v>100</v>
      </c>
      <c r="D29" s="76">
        <f>投入係数表!AA29</f>
        <v>9.1982597886886258E-2</v>
      </c>
      <c r="E29" s="77">
        <f t="shared" si="0"/>
        <v>9.1982597886886257</v>
      </c>
      <c r="F29" s="76">
        <f>分析係数表!C32</f>
        <v>0.62913385826771662</v>
      </c>
      <c r="G29" s="77">
        <f t="shared" si="1"/>
        <v>5.7869366702064671</v>
      </c>
      <c r="H29" s="77">
        <v>6.159798394525847</v>
      </c>
      <c r="I29" s="77">
        <f t="shared" si="2"/>
        <v>106.15979839452585</v>
      </c>
      <c r="J29" s="76">
        <f>分析係数表!G32</f>
        <v>0.14045991298943444</v>
      </c>
      <c r="K29" s="78">
        <f t="shared" si="3"/>
        <v>14.911196045471003</v>
      </c>
      <c r="L29" s="79"/>
      <c r="M29" s="80"/>
      <c r="N29" s="81">
        <f>分析係数表!H32</f>
        <v>6.5503039811727788E-3</v>
      </c>
      <c r="O29" s="82">
        <f t="shared" si="4"/>
        <v>8.6699617219114913E-2</v>
      </c>
      <c r="P29" s="76">
        <f>分析係数表!C32</f>
        <v>0.62913385826771662</v>
      </c>
      <c r="Q29" s="82">
        <f t="shared" si="5"/>
        <v>5.4545664691395927E-2</v>
      </c>
      <c r="R29" s="83">
        <v>7.1355103322017471E-2</v>
      </c>
      <c r="S29" s="84">
        <f t="shared" si="6"/>
        <v>106.23115349784787</v>
      </c>
      <c r="T29" s="85">
        <f>分析係数表!F32</f>
        <v>0.48353014294592916</v>
      </c>
      <c r="U29" s="86">
        <f t="shared" si="7"/>
        <v>51.365964836125322</v>
      </c>
      <c r="V29" s="87">
        <f>分析係数表!D32</f>
        <v>2.2374145431945307E-2</v>
      </c>
      <c r="W29" s="167">
        <f t="shared" si="8"/>
        <v>2</v>
      </c>
      <c r="X29" s="76">
        <f>分析係数表!E32</f>
        <v>3.3561218147917959E-2</v>
      </c>
      <c r="Y29" s="166">
        <f t="shared" si="9"/>
        <v>4</v>
      </c>
    </row>
    <row r="30" spans="1:25" x14ac:dyDescent="0.2">
      <c r="A30" s="6" t="s">
        <v>18</v>
      </c>
      <c r="B30" s="5" t="s">
        <v>274</v>
      </c>
      <c r="C30" s="90"/>
      <c r="D30" s="76">
        <f>投入係数表!AA30</f>
        <v>1.8645121193287756E-3</v>
      </c>
      <c r="E30" s="77">
        <f t="shared" si="0"/>
        <v>0.18645121193287756</v>
      </c>
      <c r="F30" s="76">
        <f>分析係数表!C33</f>
        <v>0.63745757482258569</v>
      </c>
      <c r="G30" s="77">
        <f t="shared" si="1"/>
        <v>0.11885473738146408</v>
      </c>
      <c r="H30" s="77">
        <v>0.14816814883605037</v>
      </c>
      <c r="I30" s="77">
        <f t="shared" si="2"/>
        <v>0.14816814883605037</v>
      </c>
      <c r="J30" s="76">
        <f>分析係数表!G33</f>
        <v>0.50772946859903378</v>
      </c>
      <c r="K30" s="78">
        <f t="shared" si="3"/>
        <v>7.5229335471830402E-2</v>
      </c>
      <c r="L30" s="79"/>
      <c r="M30" s="80"/>
      <c r="N30" s="81">
        <f>分析係数表!H33</f>
        <v>9.749810887288824E-4</v>
      </c>
      <c r="O30" s="82">
        <f t="shared" si="4"/>
        <v>1.2904818987276301E-2</v>
      </c>
      <c r="P30" s="76">
        <f>分析係数表!C33</f>
        <v>0.63745757482258569</v>
      </c>
      <c r="Q30" s="82">
        <f t="shared" si="5"/>
        <v>8.2262746151536073E-3</v>
      </c>
      <c r="R30" s="83">
        <v>3.2836620739426441E-2</v>
      </c>
      <c r="S30" s="84">
        <f t="shared" si="6"/>
        <v>0.18100476957547681</v>
      </c>
      <c r="T30" s="85">
        <f>分析係数表!F33</f>
        <v>0.6463768115942029</v>
      </c>
      <c r="U30" s="86">
        <f t="shared" si="7"/>
        <v>0.11699728584154009</v>
      </c>
      <c r="V30" s="87">
        <f>分析係数表!D33</f>
        <v>0.10676328502415459</v>
      </c>
      <c r="W30" s="167">
        <f t="shared" si="8"/>
        <v>0</v>
      </c>
      <c r="X30" s="76">
        <f>分析係数表!E33</f>
        <v>8.9371980676328497E-2</v>
      </c>
      <c r="Y30" s="166">
        <f t="shared" si="9"/>
        <v>0</v>
      </c>
    </row>
    <row r="31" spans="1:25" x14ac:dyDescent="0.2">
      <c r="A31" s="6" t="s">
        <v>19</v>
      </c>
      <c r="B31" s="5" t="s">
        <v>275</v>
      </c>
      <c r="C31" s="90"/>
      <c r="D31" s="76">
        <f>投入係数表!AA31</f>
        <v>1.8645121193287758E-2</v>
      </c>
      <c r="E31" s="77">
        <f t="shared" si="0"/>
        <v>1.8645121193287757</v>
      </c>
      <c r="F31" s="76">
        <f>分析係数表!C34</f>
        <v>0.37050679800509079</v>
      </c>
      <c r="G31" s="77">
        <f t="shared" si="1"/>
        <v>0.6908144151741904</v>
      </c>
      <c r="H31" s="77">
        <v>0.97304374487137002</v>
      </c>
      <c r="I31" s="77">
        <f t="shared" si="2"/>
        <v>0.97304374487137002</v>
      </c>
      <c r="J31" s="76">
        <f>分析係数表!G34</f>
        <v>0.42483593457785029</v>
      </c>
      <c r="K31" s="78">
        <f t="shared" si="3"/>
        <v>0.41338394873755979</v>
      </c>
      <c r="L31" s="79"/>
      <c r="M31" s="80"/>
      <c r="N31" s="81">
        <f>分析係数表!H34</f>
        <v>0.16269856834673466</v>
      </c>
      <c r="O31" s="82">
        <f t="shared" si="4"/>
        <v>2.1534731270951419</v>
      </c>
      <c r="P31" s="76">
        <f>分析係数表!C34</f>
        <v>0.37050679800509079</v>
      </c>
      <c r="Q31" s="82">
        <f t="shared" si="5"/>
        <v>0.79787643291003096</v>
      </c>
      <c r="R31" s="83">
        <v>0.86657198664359958</v>
      </c>
      <c r="S31" s="84">
        <f t="shared" si="6"/>
        <v>1.8396157315149697</v>
      </c>
      <c r="T31" s="85">
        <f>分析係数表!F34</f>
        <v>0.70009180863001119</v>
      </c>
      <c r="U31" s="86">
        <f t="shared" si="7"/>
        <v>1.2878999046605362</v>
      </c>
      <c r="V31" s="87">
        <f>分析係数表!D34</f>
        <v>0.29654187493624401</v>
      </c>
      <c r="W31" s="167">
        <f t="shared" si="8"/>
        <v>1</v>
      </c>
      <c r="X31" s="76">
        <f>分析係数表!E34</f>
        <v>0.20143493488387909</v>
      </c>
      <c r="Y31" s="166">
        <f t="shared" si="9"/>
        <v>0</v>
      </c>
    </row>
    <row r="32" spans="1:25" x14ac:dyDescent="0.2">
      <c r="A32" s="6" t="s">
        <v>20</v>
      </c>
      <c r="B32" s="5" t="s">
        <v>37</v>
      </c>
      <c r="C32" s="90"/>
      <c r="D32" s="76">
        <f>投入係数表!AA32</f>
        <v>2.3617153511497825E-2</v>
      </c>
      <c r="E32" s="77">
        <f t="shared" si="0"/>
        <v>2.3617153511497824</v>
      </c>
      <c r="F32" s="76">
        <f>分析係数表!C35</f>
        <v>0.91764041772509175</v>
      </c>
      <c r="G32" s="77">
        <f t="shared" si="1"/>
        <v>2.1672054613768479</v>
      </c>
      <c r="H32" s="77">
        <v>2.6046246403443121</v>
      </c>
      <c r="I32" s="77">
        <f t="shared" si="2"/>
        <v>2.6046246403443121</v>
      </c>
      <c r="J32" s="76">
        <f>分析係数表!G35</f>
        <v>0.31368591037545418</v>
      </c>
      <c r="K32" s="78">
        <f t="shared" si="3"/>
        <v>0.81703405149274544</v>
      </c>
      <c r="L32" s="79"/>
      <c r="M32" s="80"/>
      <c r="N32" s="81">
        <f>分析係数表!H35</f>
        <v>6.1244501723026923E-2</v>
      </c>
      <c r="O32" s="82">
        <f t="shared" si="4"/>
        <v>0.81063029615476989</v>
      </c>
      <c r="P32" s="76">
        <f>分析係数表!C35</f>
        <v>0.91764041772509175</v>
      </c>
      <c r="Q32" s="82">
        <f t="shared" si="5"/>
        <v>0.74386712358407792</v>
      </c>
      <c r="R32" s="83">
        <v>0.97232170923377947</v>
      </c>
      <c r="S32" s="84">
        <f t="shared" si="6"/>
        <v>3.5769463495780913</v>
      </c>
      <c r="T32" s="85">
        <f>分析係数表!F35</f>
        <v>0.64438548935924789</v>
      </c>
      <c r="U32" s="86">
        <f t="shared" si="7"/>
        <v>2.3049323238846537</v>
      </c>
      <c r="V32" s="87">
        <f>分析係数表!D35</f>
        <v>7.3937366630140153E-2</v>
      </c>
      <c r="W32" s="167">
        <f t="shared" si="8"/>
        <v>0</v>
      </c>
      <c r="X32" s="76">
        <f>分析係数表!E35</f>
        <v>6.5228675240786668E-2</v>
      </c>
      <c r="Y32" s="166">
        <f t="shared" si="9"/>
        <v>0</v>
      </c>
    </row>
    <row r="33" spans="1:25" x14ac:dyDescent="0.2">
      <c r="A33" s="6" t="s">
        <v>21</v>
      </c>
      <c r="B33" s="5" t="s">
        <v>38</v>
      </c>
      <c r="C33" s="90"/>
      <c r="D33" s="76">
        <f>投入係数表!AA33</f>
        <v>0</v>
      </c>
      <c r="E33" s="77">
        <f t="shared" si="0"/>
        <v>0</v>
      </c>
      <c r="F33" s="76">
        <f>分析係数表!C36</f>
        <v>0.797599795727296</v>
      </c>
      <c r="G33" s="77">
        <f t="shared" si="1"/>
        <v>0</v>
      </c>
      <c r="H33" s="77">
        <v>0.13115039867844253</v>
      </c>
      <c r="I33" s="77">
        <f t="shared" si="2"/>
        <v>0.13115039867844253</v>
      </c>
      <c r="J33" s="76">
        <f>分析係数表!G36</f>
        <v>2.1812378081220076E-2</v>
      </c>
      <c r="K33" s="78">
        <f t="shared" si="3"/>
        <v>2.8607020814769343E-3</v>
      </c>
      <c r="L33" s="79"/>
      <c r="M33" s="80"/>
      <c r="N33" s="81">
        <f>分析係数表!H36</f>
        <v>0.17613537668450396</v>
      </c>
      <c r="O33" s="82">
        <f t="shared" si="4"/>
        <v>2.331322299115191</v>
      </c>
      <c r="P33" s="76">
        <f>分析係数表!C36</f>
        <v>0.797599795727296</v>
      </c>
      <c r="Q33" s="82">
        <f t="shared" si="5"/>
        <v>1.8594621895487664</v>
      </c>
      <c r="R33" s="83">
        <v>1.9388978775450594</v>
      </c>
      <c r="S33" s="84">
        <f t="shared" si="6"/>
        <v>2.0700482762235017</v>
      </c>
      <c r="T33" s="85">
        <f>分析係数表!F36</f>
        <v>0.87948217769107995</v>
      </c>
      <c r="U33" s="86">
        <f t="shared" si="7"/>
        <v>1.8205705658987115</v>
      </c>
      <c r="V33" s="87">
        <f>分析係数表!D36</f>
        <v>1.4967192764674588E-2</v>
      </c>
      <c r="W33" s="167">
        <f t="shared" si="8"/>
        <v>0</v>
      </c>
      <c r="X33" s="76">
        <f>分析係数表!E36</f>
        <v>4.4334101791097709E-3</v>
      </c>
      <c r="Y33" s="166">
        <f t="shared" si="9"/>
        <v>0</v>
      </c>
    </row>
    <row r="34" spans="1:25" x14ac:dyDescent="0.2">
      <c r="A34" s="6" t="s">
        <v>22</v>
      </c>
      <c r="B34" s="5" t="s">
        <v>378</v>
      </c>
      <c r="C34" s="90"/>
      <c r="D34" s="76">
        <f>投入係数表!AA34</f>
        <v>1.2430080795525171E-2</v>
      </c>
      <c r="E34" s="77">
        <f t="shared" si="0"/>
        <v>1.2430080795525171</v>
      </c>
      <c r="F34" s="76">
        <f>分析係数表!C37</f>
        <v>0.41107468497080213</v>
      </c>
      <c r="G34" s="77">
        <f t="shared" si="1"/>
        <v>0.51096915471821269</v>
      </c>
      <c r="H34" s="77">
        <v>0.73278785984031425</v>
      </c>
      <c r="I34" s="77">
        <f t="shared" si="2"/>
        <v>0.73278785984031425</v>
      </c>
      <c r="J34" s="76">
        <f>分析係数表!G37</f>
        <v>0.35489014883061659</v>
      </c>
      <c r="K34" s="78">
        <f t="shared" si="3"/>
        <v>0.26005919263999816</v>
      </c>
      <c r="L34" s="79"/>
      <c r="M34" s="80"/>
      <c r="N34" s="81">
        <f>分析係数表!H37</f>
        <v>4.9102064830639058E-2</v>
      </c>
      <c r="O34" s="82">
        <f t="shared" si="4"/>
        <v>0.64991338382472541</v>
      </c>
      <c r="P34" s="76">
        <f>分析係数表!C37</f>
        <v>0.41107468497080213</v>
      </c>
      <c r="Q34" s="82">
        <f t="shared" si="5"/>
        <v>0.26716293951405701</v>
      </c>
      <c r="R34" s="83">
        <v>0.32876248700811012</v>
      </c>
      <c r="S34" s="84">
        <f t="shared" si="6"/>
        <v>1.0615503468484244</v>
      </c>
      <c r="T34" s="85">
        <f>分析係数表!F37</f>
        <v>0.67103708953460905</v>
      </c>
      <c r="U34" s="86">
        <f t="shared" si="7"/>
        <v>0.71233965514362152</v>
      </c>
      <c r="V34" s="87">
        <f>分析係数表!D37</f>
        <v>6.9513347507677764E-2</v>
      </c>
      <c r="W34" s="167">
        <f t="shared" si="8"/>
        <v>0</v>
      </c>
      <c r="X34" s="76">
        <f>分析係数表!E37</f>
        <v>6.27214741318214E-2</v>
      </c>
      <c r="Y34" s="166">
        <f t="shared" si="9"/>
        <v>0</v>
      </c>
    </row>
    <row r="35" spans="1:25" x14ac:dyDescent="0.2">
      <c r="A35" s="6" t="s">
        <v>23</v>
      </c>
      <c r="B35" s="5" t="s">
        <v>194</v>
      </c>
      <c r="C35" s="90"/>
      <c r="D35" s="76">
        <f>投入係数表!AA35</f>
        <v>4.0397762585456805E-2</v>
      </c>
      <c r="E35" s="77">
        <f t="shared" si="0"/>
        <v>4.0397762585456807</v>
      </c>
      <c r="F35" s="76">
        <f>分析係数表!C38</f>
        <v>8.5657149205643823E-2</v>
      </c>
      <c r="G35" s="77">
        <f t="shared" si="1"/>
        <v>0.34603571773566494</v>
      </c>
      <c r="H35" s="77">
        <v>0.43925631332101744</v>
      </c>
      <c r="I35" s="77">
        <f t="shared" si="2"/>
        <v>0.43925631332101744</v>
      </c>
      <c r="J35" s="76">
        <f>分析係数表!G38</f>
        <v>0.23768844221105528</v>
      </c>
      <c r="K35" s="78">
        <f t="shared" si="3"/>
        <v>0.10440614884464385</v>
      </c>
      <c r="L35" s="79"/>
      <c r="M35" s="80"/>
      <c r="N35" s="81">
        <f>分析係数表!H38</f>
        <v>4.3280194996217748E-2</v>
      </c>
      <c r="O35" s="82">
        <f t="shared" si="4"/>
        <v>0.57285529803288593</v>
      </c>
      <c r="P35" s="76">
        <f>分析係数表!C38</f>
        <v>8.5657149205643823E-2</v>
      </c>
      <c r="Q35" s="82">
        <f t="shared" si="5"/>
        <v>4.9069151736846471E-2</v>
      </c>
      <c r="R35" s="83">
        <v>6.4935571912998494E-2</v>
      </c>
      <c r="S35" s="84">
        <f t="shared" si="6"/>
        <v>0.50419188523401592</v>
      </c>
      <c r="T35" s="85">
        <f>分析係数表!F38</f>
        <v>0.42412060301507537</v>
      </c>
      <c r="U35" s="86">
        <f t="shared" si="7"/>
        <v>0.21383816640075851</v>
      </c>
      <c r="V35" s="87">
        <f>分析係数表!D38</f>
        <v>0.14221105527638192</v>
      </c>
      <c r="W35" s="167">
        <f t="shared" si="8"/>
        <v>0</v>
      </c>
      <c r="X35" s="76">
        <f>分析係数表!E38</f>
        <v>0.14572864321608039</v>
      </c>
      <c r="Y35" s="166">
        <f t="shared" si="9"/>
        <v>0</v>
      </c>
    </row>
    <row r="36" spans="1:25" x14ac:dyDescent="0.2">
      <c r="A36" s="6" t="s">
        <v>24</v>
      </c>
      <c r="B36" s="5" t="s">
        <v>39</v>
      </c>
      <c r="C36" s="90"/>
      <c r="D36" s="76">
        <f>投入係数表!AA36</f>
        <v>0</v>
      </c>
      <c r="E36" s="77">
        <f t="shared" si="0"/>
        <v>0</v>
      </c>
      <c r="F36" s="76">
        <f>分析係数表!C39</f>
        <v>1</v>
      </c>
      <c r="G36" s="77">
        <f t="shared" si="1"/>
        <v>0</v>
      </c>
      <c r="H36" s="77">
        <v>2.1634884267780485E-2</v>
      </c>
      <c r="I36" s="77">
        <f t="shared" si="2"/>
        <v>2.1634884267780485E-2</v>
      </c>
      <c r="J36" s="76">
        <f>分析係数表!G39</f>
        <v>0.35357454228421969</v>
      </c>
      <c r="K36" s="78">
        <f t="shared" si="3"/>
        <v>7.6495443023525504E-3</v>
      </c>
      <c r="L36" s="79"/>
      <c r="M36" s="80"/>
      <c r="N36" s="81">
        <f>分析係数表!H39</f>
        <v>3.8775109965539459E-3</v>
      </c>
      <c r="O36" s="82">
        <f t="shared" si="4"/>
        <v>5.1322613443650571E-2</v>
      </c>
      <c r="P36" s="76">
        <f>分析係数表!C39</f>
        <v>1</v>
      </c>
      <c r="Q36" s="82">
        <f t="shared" si="5"/>
        <v>5.1322613443650571E-2</v>
      </c>
      <c r="R36" s="83">
        <v>5.7367227111822364E-2</v>
      </c>
      <c r="S36" s="84">
        <f t="shared" si="6"/>
        <v>7.9002111379602849E-2</v>
      </c>
      <c r="T36" s="85">
        <f>分析係数表!F39</f>
        <v>0.70431560592850917</v>
      </c>
      <c r="U36" s="86">
        <f t="shared" si="7"/>
        <v>5.5642419945956548E-2</v>
      </c>
      <c r="V36" s="87">
        <f>分析係数表!D39</f>
        <v>6.3426329555361816E-2</v>
      </c>
      <c r="W36" s="167">
        <f t="shared" si="8"/>
        <v>0</v>
      </c>
      <c r="X36" s="76">
        <f>分析係数表!E39</f>
        <v>8.0383609415867474E-2</v>
      </c>
      <c r="Y36" s="166">
        <f t="shared" si="9"/>
        <v>0</v>
      </c>
    </row>
    <row r="37" spans="1:25" x14ac:dyDescent="0.2">
      <c r="A37" s="6" t="s">
        <v>25</v>
      </c>
      <c r="B37" s="5" t="s">
        <v>40</v>
      </c>
      <c r="C37" s="90"/>
      <c r="D37" s="76">
        <f>投入係数表!AA37</f>
        <v>0</v>
      </c>
      <c r="E37" s="77">
        <f t="shared" si="0"/>
        <v>0</v>
      </c>
      <c r="F37" s="76">
        <f>分析係数表!C40</f>
        <v>0.65826444414328944</v>
      </c>
      <c r="G37" s="77">
        <f t="shared" si="1"/>
        <v>0</v>
      </c>
      <c r="H37" s="77">
        <v>5.0961609208888935E-3</v>
      </c>
      <c r="I37" s="77">
        <f t="shared" si="2"/>
        <v>5.0961609208888935E-3</v>
      </c>
      <c r="J37" s="76">
        <f>分析係数表!G40</f>
        <v>0.50866941886313111</v>
      </c>
      <c r="K37" s="78">
        <f t="shared" si="3"/>
        <v>2.5922612140615526E-3</v>
      </c>
      <c r="L37" s="79"/>
      <c r="M37" s="80"/>
      <c r="N37" s="81">
        <f>分析係数表!H40</f>
        <v>2.9977866808617935E-2</v>
      </c>
      <c r="O37" s="82">
        <f t="shared" si="4"/>
        <v>0.39678610104556439</v>
      </c>
      <c r="P37" s="76">
        <f>分析係数表!C40</f>
        <v>0.65826444414328944</v>
      </c>
      <c r="Q37" s="82">
        <f t="shared" si="5"/>
        <v>0.26119018224854151</v>
      </c>
      <c r="R37" s="83">
        <v>0.26259893816832586</v>
      </c>
      <c r="S37" s="84">
        <f t="shared" si="6"/>
        <v>0.26769509908921474</v>
      </c>
      <c r="T37" s="85">
        <f>分析係数表!F40</f>
        <v>0.70612892981899011</v>
      </c>
      <c r="U37" s="86">
        <f t="shared" si="7"/>
        <v>0.18902725383765573</v>
      </c>
      <c r="V37" s="87">
        <f>分析係数表!D40</f>
        <v>0.15706573515401714</v>
      </c>
      <c r="W37" s="167">
        <f t="shared" si="8"/>
        <v>0</v>
      </c>
      <c r="X37" s="76">
        <f>分析係数表!E40</f>
        <v>8.8345506510003169E-2</v>
      </c>
      <c r="Y37" s="166">
        <f t="shared" si="9"/>
        <v>0</v>
      </c>
    </row>
    <row r="38" spans="1:25" x14ac:dyDescent="0.2">
      <c r="A38" s="6" t="s">
        <v>26</v>
      </c>
      <c r="B38" s="5" t="s">
        <v>277</v>
      </c>
      <c r="C38" s="90"/>
      <c r="D38" s="76">
        <f>投入係数表!AA38</f>
        <v>6.215040397762585E-4</v>
      </c>
      <c r="E38" s="77">
        <f t="shared" si="0"/>
        <v>6.2150403977625848E-2</v>
      </c>
      <c r="F38" s="76">
        <f>分析係数表!C41</f>
        <v>0.70759650636187188</v>
      </c>
      <c r="G38" s="77">
        <f t="shared" si="1"/>
        <v>4.3977408723547037E-2</v>
      </c>
      <c r="H38" s="77">
        <v>4.8234275684764641E-2</v>
      </c>
      <c r="I38" s="77">
        <f t="shared" si="2"/>
        <v>4.8234275684764641E-2</v>
      </c>
      <c r="J38" s="76">
        <f>分析係数表!G41</f>
        <v>0.45936542752335213</v>
      </c>
      <c r="K38" s="78">
        <f t="shared" si="3"/>
        <v>2.2157158671211138E-2</v>
      </c>
      <c r="L38" s="79"/>
      <c r="M38" s="80"/>
      <c r="N38" s="81">
        <f>分析係数表!H41</f>
        <v>5.1332193987616619E-2</v>
      </c>
      <c r="O38" s="82">
        <f t="shared" si="4"/>
        <v>0.67943130311746081</v>
      </c>
      <c r="P38" s="76">
        <f>分析係数表!C41</f>
        <v>0.70759650636187188</v>
      </c>
      <c r="Q38" s="82">
        <f t="shared" si="5"/>
        <v>0.48076321639880926</v>
      </c>
      <c r="R38" s="83">
        <v>0.48802326006828656</v>
      </c>
      <c r="S38" s="84">
        <f t="shared" si="6"/>
        <v>0.53625753575305124</v>
      </c>
      <c r="T38" s="85">
        <f>分析係数表!F41</f>
        <v>0.56264417804333855</v>
      </c>
      <c r="U38" s="86">
        <f t="shared" si="7"/>
        <v>0.30172218042332177</v>
      </c>
      <c r="V38" s="87">
        <f>分析係数表!D41</f>
        <v>0.18265703588851492</v>
      </c>
      <c r="W38" s="167">
        <f t="shared" si="8"/>
        <v>0</v>
      </c>
      <c r="X38" s="76">
        <f>分析係数表!E41</f>
        <v>0.17271111447263926</v>
      </c>
      <c r="Y38" s="166">
        <f t="shared" si="9"/>
        <v>0</v>
      </c>
    </row>
    <row r="39" spans="1:25" x14ac:dyDescent="0.2">
      <c r="A39" s="6" t="s">
        <v>51</v>
      </c>
      <c r="B39" s="5" t="s">
        <v>368</v>
      </c>
      <c r="C39" s="90"/>
      <c r="D39" s="76">
        <f>投入係数表!AA39</f>
        <v>9.322560596643879E-3</v>
      </c>
      <c r="E39" s="77">
        <f>$C$29*D39</f>
        <v>0.93225605966438785</v>
      </c>
      <c r="F39" s="76">
        <f>分析係数表!C42</f>
        <v>0.74805928016937195</v>
      </c>
      <c r="G39" s="77">
        <f>E39*F39</f>
        <v>0.69738279692607708</v>
      </c>
      <c r="H39" s="77">
        <v>0.7630694036859893</v>
      </c>
      <c r="I39" s="77">
        <f>C39+H39</f>
        <v>0.7630694036859893</v>
      </c>
      <c r="J39" s="76">
        <f>分析係数表!G42</f>
        <v>0.48689138576779029</v>
      </c>
      <c r="K39" s="78">
        <f>I39*J39</f>
        <v>0.37153191939767272</v>
      </c>
      <c r="L39" s="79"/>
      <c r="M39" s="80"/>
      <c r="N39" s="81">
        <f>分析係数表!H42</f>
        <v>1.3363964923094164E-2</v>
      </c>
      <c r="O39" s="82">
        <f t="shared" si="4"/>
        <v>0.17688501887732172</v>
      </c>
      <c r="P39" s="76">
        <f>分析係数表!C42</f>
        <v>0.74805928016937195</v>
      </c>
      <c r="Q39" s="82">
        <f>O39*P39</f>
        <v>0.13232047989411505</v>
      </c>
      <c r="R39" s="83">
        <v>0.13868417893907847</v>
      </c>
      <c r="S39" s="84">
        <f>I39+R39</f>
        <v>0.90175358262506777</v>
      </c>
      <c r="T39" s="85">
        <f>分析係数表!F42</f>
        <v>0.55945692883895126</v>
      </c>
      <c r="U39" s="86">
        <f>S39*T39</f>
        <v>0.50449228990494188</v>
      </c>
      <c r="V39" s="87">
        <f>分析係数表!D42</f>
        <v>0.33754681647940077</v>
      </c>
      <c r="W39" s="167">
        <f>ROUND(S39*V39,0)</f>
        <v>0</v>
      </c>
      <c r="X39" s="76">
        <f>分析係数表!E42</f>
        <v>0.2612359550561798</v>
      </c>
      <c r="Y39" s="166">
        <f>ROUND(S39*X39,0)</f>
        <v>0</v>
      </c>
    </row>
    <row r="40" spans="1:25" x14ac:dyDescent="0.2">
      <c r="A40" s="6" t="s">
        <v>195</v>
      </c>
      <c r="B40" s="5" t="s">
        <v>41</v>
      </c>
      <c r="C40" s="90"/>
      <c r="D40" s="76">
        <f>投入係数表!AA40</f>
        <v>0.1348663766314481</v>
      </c>
      <c r="E40" s="77">
        <f>$C$29*D40</f>
        <v>13.48663766314481</v>
      </c>
      <c r="F40" s="76">
        <f>分析係数表!C43</f>
        <v>0.45392782766037354</v>
      </c>
      <c r="G40" s="77">
        <f>E40*F40</f>
        <v>6.1219601368739003</v>
      </c>
      <c r="H40" s="77">
        <v>7.4231556994569319</v>
      </c>
      <c r="I40" s="77">
        <f>C40+H40</f>
        <v>7.4231556994569319</v>
      </c>
      <c r="J40" s="76">
        <f>分析係数表!G43</f>
        <v>0.33057238224749658</v>
      </c>
      <c r="K40" s="78">
        <f>I40*J40</f>
        <v>2.4538902633635598</v>
      </c>
      <c r="L40" s="79"/>
      <c r="M40" s="80"/>
      <c r="N40" s="81">
        <f>分析係数表!H43</f>
        <v>3.6399293979211607E-2</v>
      </c>
      <c r="O40" s="82">
        <f t="shared" si="4"/>
        <v>0.48177990885831518</v>
      </c>
      <c r="P40" s="76">
        <f>分析係数表!C43</f>
        <v>0.45392782766037354</v>
      </c>
      <c r="Q40" s="82">
        <f>O40*P40</f>
        <v>0.21869330743846777</v>
      </c>
      <c r="R40" s="83">
        <v>0.40340098468877977</v>
      </c>
      <c r="S40" s="84">
        <f>I40+R40</f>
        <v>7.8265566841457117</v>
      </c>
      <c r="T40" s="85">
        <f>分析係数表!F43</f>
        <v>0.59568549882556554</v>
      </c>
      <c r="U40" s="86">
        <f>S40*T40</f>
        <v>4.6621663224819025</v>
      </c>
      <c r="V40" s="87">
        <f>分析係数表!D43</f>
        <v>0.1984794164915317</v>
      </c>
      <c r="W40" s="167">
        <f>ROUND(S40*V40,0)</f>
        <v>2</v>
      </c>
      <c r="X40" s="76">
        <f>分析係数表!E43</f>
        <v>0.16343182099146988</v>
      </c>
      <c r="Y40" s="166">
        <f>ROUND(S40*X40,0)</f>
        <v>1</v>
      </c>
    </row>
    <row r="41" spans="1:25" x14ac:dyDescent="0.2">
      <c r="A41" s="6" t="s">
        <v>341</v>
      </c>
      <c r="B41" s="5" t="s">
        <v>42</v>
      </c>
      <c r="C41" s="90"/>
      <c r="D41" s="76">
        <f>投入係数表!AA41</f>
        <v>0</v>
      </c>
      <c r="E41" s="77">
        <f>$C$29*D41</f>
        <v>0</v>
      </c>
      <c r="F41" s="76">
        <f>分析係数表!C44</f>
        <v>0.56717687074829937</v>
      </c>
      <c r="G41" s="77">
        <f>E41*F41</f>
        <v>0</v>
      </c>
      <c r="H41" s="77">
        <v>1.2178445574330444E-2</v>
      </c>
      <c r="I41" s="77">
        <f>C41+H41</f>
        <v>1.2178445574330444E-2</v>
      </c>
      <c r="J41" s="76">
        <f>分析係数表!G44</f>
        <v>0.26470888557600014</v>
      </c>
      <c r="K41" s="78">
        <f>I41*J41</f>
        <v>3.2237427560289828E-3</v>
      </c>
      <c r="L41" s="79"/>
      <c r="M41" s="80"/>
      <c r="N41" s="81">
        <f>分析係数表!H44</f>
        <v>0.11401115064578489</v>
      </c>
      <c r="O41" s="82">
        <f t="shared" si="4"/>
        <v>1.5090479996213269</v>
      </c>
      <c r="P41" s="76">
        <f>分析係数表!C44</f>
        <v>0.56717687074829937</v>
      </c>
      <c r="Q41" s="82">
        <f>O41*P41</f>
        <v>0.855897122234205</v>
      </c>
      <c r="R41" s="83">
        <v>0.87226134180369774</v>
      </c>
      <c r="S41" s="84">
        <f>I41+R41</f>
        <v>0.8844397873780282</v>
      </c>
      <c r="T41" s="85">
        <f>分析係数表!F44</f>
        <v>0.48034390507893071</v>
      </c>
      <c r="U41" s="86">
        <f>S41*T41</f>
        <v>0.42483526127634125</v>
      </c>
      <c r="V41" s="87">
        <f>分析係数表!D44</f>
        <v>0.15906630996385321</v>
      </c>
      <c r="W41" s="167">
        <f>ROUND(S41*V41,0)</f>
        <v>0</v>
      </c>
      <c r="X41" s="76">
        <f>分析係数表!E44</f>
        <v>0.10558130986174362</v>
      </c>
      <c r="Y41" s="166">
        <f>ROUND(S41*X41,0)</f>
        <v>0</v>
      </c>
    </row>
    <row r="42" spans="1:25" x14ac:dyDescent="0.2">
      <c r="A42" s="6" t="s">
        <v>342</v>
      </c>
      <c r="B42" s="5" t="s">
        <v>279</v>
      </c>
      <c r="C42" s="90"/>
      <c r="D42" s="76">
        <f>投入係数表!AA42</f>
        <v>1.243008079552517E-3</v>
      </c>
      <c r="E42" s="77">
        <f>$C$29*D42</f>
        <v>0.1243008079552517</v>
      </c>
      <c r="F42" s="76">
        <f>分析係数表!C45</f>
        <v>1</v>
      </c>
      <c r="G42" s="77">
        <f>E42*F42</f>
        <v>0.1243008079552517</v>
      </c>
      <c r="H42" s="77">
        <v>0.15959617293650144</v>
      </c>
      <c r="I42" s="77">
        <f>C42+H42</f>
        <v>0.15959617293650144</v>
      </c>
      <c r="J42" s="76">
        <f>分析係数表!G45</f>
        <v>0</v>
      </c>
      <c r="K42" s="78">
        <f>I42*J42</f>
        <v>0</v>
      </c>
      <c r="L42" s="79"/>
      <c r="M42" s="80"/>
      <c r="N42" s="81">
        <f>分析係数表!H45</f>
        <v>0</v>
      </c>
      <c r="O42" s="82">
        <f t="shared" si="4"/>
        <v>0</v>
      </c>
      <c r="P42" s="76">
        <f>分析係数表!C45</f>
        <v>1</v>
      </c>
      <c r="Q42" s="82">
        <f>O42*P42</f>
        <v>0</v>
      </c>
      <c r="R42" s="83">
        <v>1.0273400221599891E-2</v>
      </c>
      <c r="S42" s="84">
        <f>I42+R42</f>
        <v>0.16986957315810133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9.9440646364201361E-3</v>
      </c>
      <c r="E43" s="77">
        <f>$C$29*D43</f>
        <v>0.99440646364201357</v>
      </c>
      <c r="F43" s="76">
        <f>分析係数表!C46</f>
        <v>9.5571095571095555E-2</v>
      </c>
      <c r="G43" s="77">
        <f>E43*F43</f>
        <v>9.5036515173246031E-2</v>
      </c>
      <c r="H43" s="77">
        <v>0.1148886957668343</v>
      </c>
      <c r="I43" s="77">
        <f>C43+H43</f>
        <v>0.1148886957668343</v>
      </c>
      <c r="J43" s="76">
        <f>分析係数表!G46</f>
        <v>9.74025974025974E-3</v>
      </c>
      <c r="K43" s="78">
        <f>I43*J43</f>
        <v>1.1190457379886458E-3</v>
      </c>
      <c r="L43" s="79"/>
      <c r="M43" s="80"/>
      <c r="N43" s="81">
        <f>分析係数表!H46</f>
        <v>2.2385341663631524E-2</v>
      </c>
      <c r="O43" s="82">
        <f t="shared" si="4"/>
        <v>0.29629167732280931</v>
      </c>
      <c r="P43" s="76">
        <f>分析係数表!C46</f>
        <v>9.5571095571095555E-2</v>
      </c>
      <c r="Q43" s="82">
        <f>O43*P43</f>
        <v>2.8316920210338416E-2</v>
      </c>
      <c r="R43" s="83">
        <v>3.2098982927533E-2</v>
      </c>
      <c r="S43" s="84">
        <f>I43+R43</f>
        <v>0.1469876786943673</v>
      </c>
      <c r="T43" s="85">
        <f>分析係数表!F46</f>
        <v>0.31493506493506496</v>
      </c>
      <c r="U43" s="86">
        <f>S43*T43</f>
        <v>4.6291574134265032E-2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92">
        <f>投入係数表!AA44</f>
        <v>0.50217526413921687</v>
      </c>
      <c r="E44" s="91">
        <f>SUM(E5:E43)</f>
        <v>50.217526413921696</v>
      </c>
      <c r="F44" s="92">
        <f>分析係数表!C47</f>
        <v>0.47742146938417629</v>
      </c>
      <c r="G44" s="91">
        <f>SUM(G5:G43)</f>
        <v>22.318782957474109</v>
      </c>
      <c r="H44" s="91">
        <f>SUM(H5:H43)</f>
        <v>26.30633576109302</v>
      </c>
      <c r="I44" s="91">
        <f>SUM(I5:I43)</f>
        <v>126.30633576109302</v>
      </c>
      <c r="J44" s="92">
        <f>分析係数表!G47</f>
        <v>0.27235298925258467</v>
      </c>
      <c r="K44" s="93">
        <f>SUM(K5:K43)</f>
        <v>21.09878083260897</v>
      </c>
      <c r="L44" s="94">
        <f>最終需要_まとめ!$L$33</f>
        <v>0.62733333333333341</v>
      </c>
      <c r="M44" s="91">
        <f>K44*L44</f>
        <v>13.235968508990029</v>
      </c>
      <c r="N44" s="95">
        <f>分析係数表!H47</f>
        <v>1</v>
      </c>
      <c r="O44" s="96">
        <f>SUM(O5:O43)</f>
        <v>13.235968508990027</v>
      </c>
      <c r="P44" s="92">
        <f>分析係数表!C47</f>
        <v>0.47742146938417629</v>
      </c>
      <c r="Q44" s="96">
        <f>SUM(Q5:Q43)</f>
        <v>6.2407755251962476</v>
      </c>
      <c r="R44" s="91">
        <f>SUM(R5:R43)</f>
        <v>7.1628042742887441</v>
      </c>
      <c r="S44" s="97">
        <f>SUM(S5:S43)</f>
        <v>133.46914003538177</v>
      </c>
      <c r="T44" s="98">
        <f>分析係数表!F47</f>
        <v>0.52570900249274655</v>
      </c>
      <c r="U44" s="99">
        <f>SUM(U5:U43)</f>
        <v>66.678954214435564</v>
      </c>
      <c r="V44" s="100">
        <f>分析係数表!D47</f>
        <v>0.1239937068366638</v>
      </c>
      <c r="W44" s="164">
        <f>SUM(W5:W43)</f>
        <v>5</v>
      </c>
      <c r="X44" s="92">
        <f>分析係数表!E47</f>
        <v>9.5199419721302761E-2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0.95102319236016375</v>
      </c>
      <c r="G5" s="77">
        <f t="shared" ref="G5:G38" si="1">E5*F5</f>
        <v>0</v>
      </c>
      <c r="H5" s="77">
        <f t="array" ref="H5:H43">MMULT(逆行列係数!C5:AO43,'26'!G5:G43)</f>
        <v>2.730213123871018E-3</v>
      </c>
      <c r="I5" s="77">
        <f t="shared" ref="I5:I38" si="2">C5+H5</f>
        <v>2.730213123871018E-3</v>
      </c>
      <c r="J5" s="76">
        <f>分析係数表!G8</f>
        <v>0.119707121641224</v>
      </c>
      <c r="K5" s="78">
        <f t="shared" ref="K5:K38" si="3">I5*J5</f>
        <v>3.2682595452569415E-4</v>
      </c>
      <c r="L5" s="79" t="s">
        <v>185</v>
      </c>
      <c r="M5" s="80" t="s">
        <v>185</v>
      </c>
      <c r="N5" s="81">
        <f>分析係数表!H8</f>
        <v>1.1795029837783319E-2</v>
      </c>
      <c r="O5" s="82">
        <f t="shared" ref="O5:O43" si="4">$M$44*N5</f>
        <v>0.40257668828859294</v>
      </c>
      <c r="P5" s="76">
        <f>分析係数表!C8</f>
        <v>0.95102319236016375</v>
      </c>
      <c r="Q5" s="82">
        <f t="shared" ref="Q5:Q38" si="5">O5*P5</f>
        <v>0.38285976726600018</v>
      </c>
      <c r="R5" s="83">
        <f t="array" ref="R5:R43">MMULT(逆行列係数!C5:AO43,'26'!Q5:Q43)</f>
        <v>0.53546494242533937</v>
      </c>
      <c r="S5" s="84">
        <f t="shared" ref="S5:S38" si="6">I5+R5</f>
        <v>0.53819515554921038</v>
      </c>
      <c r="T5" s="85">
        <f>分析係数表!F8</f>
        <v>0.45161290322580644</v>
      </c>
      <c r="U5" s="86">
        <f t="shared" ref="U5:U38" si="7">S5*T5</f>
        <v>0.2430558766996434</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投入係数表!AB6</f>
        <v>0</v>
      </c>
      <c r="E6" s="77">
        <f t="shared" si="0"/>
        <v>0</v>
      </c>
      <c r="F6" s="76">
        <f>分析係数表!C9</f>
        <v>1</v>
      </c>
      <c r="G6" s="77">
        <f t="shared" si="1"/>
        <v>0</v>
      </c>
      <c r="H6" s="77">
        <v>5.5062728511452268E-3</v>
      </c>
      <c r="I6" s="77">
        <f t="shared" si="2"/>
        <v>5.5062728511452268E-3</v>
      </c>
      <c r="J6" s="76">
        <f>分析係数表!G9</f>
        <v>0.24911032028469751</v>
      </c>
      <c r="K6" s="78">
        <f t="shared" si="3"/>
        <v>1.3716693935237219E-3</v>
      </c>
      <c r="L6" s="79"/>
      <c r="M6" s="80"/>
      <c r="N6" s="81">
        <f>分析係数表!H9</f>
        <v>6.1636735494354639E-4</v>
      </c>
      <c r="O6" s="82">
        <f t="shared" si="4"/>
        <v>2.103726162078158E-2</v>
      </c>
      <c r="P6" s="76">
        <f>分析係数表!C9</f>
        <v>1</v>
      </c>
      <c r="Q6" s="82">
        <f t="shared" si="5"/>
        <v>2.103726162078158E-2</v>
      </c>
      <c r="R6" s="83">
        <v>2.9609867994564623E-2</v>
      </c>
      <c r="S6" s="84">
        <f t="shared" si="6"/>
        <v>3.5116140845709853E-2</v>
      </c>
      <c r="T6" s="85">
        <f>分析係数表!F9</f>
        <v>0.6773428232502966</v>
      </c>
      <c r="U6" s="86">
        <f t="shared" si="7"/>
        <v>2.3785665982088169E-2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投入係数表!AB7</f>
        <v>0</v>
      </c>
      <c r="E7" s="77">
        <f t="shared" si="0"/>
        <v>0</v>
      </c>
      <c r="F7" s="76">
        <f>分析係数表!C10</f>
        <v>1</v>
      </c>
      <c r="G7" s="77">
        <f t="shared" si="1"/>
        <v>0</v>
      </c>
      <c r="H7" s="77">
        <v>1.343186945660289E-4</v>
      </c>
      <c r="I7" s="77">
        <f t="shared" si="2"/>
        <v>1.343186945660289E-4</v>
      </c>
      <c r="J7" s="76">
        <f>分析係数表!G10</f>
        <v>0.17950310559006211</v>
      </c>
      <c r="K7" s="78">
        <f t="shared" si="3"/>
        <v>2.4110622813405186E-5</v>
      </c>
      <c r="L7" s="79"/>
      <c r="M7" s="80"/>
      <c r="N7" s="81">
        <f>分析係数表!H10</f>
        <v>1.1935113327543217E-3</v>
      </c>
      <c r="O7" s="82">
        <f t="shared" si="4"/>
        <v>4.073578841114979E-2</v>
      </c>
      <c r="P7" s="76">
        <f>分析係数表!C10</f>
        <v>1</v>
      </c>
      <c r="Q7" s="82">
        <f t="shared" si="5"/>
        <v>4.073578841114979E-2</v>
      </c>
      <c r="R7" s="83">
        <v>6.1060479579758214E-2</v>
      </c>
      <c r="S7" s="84">
        <f t="shared" si="6"/>
        <v>6.1194798274324246E-2</v>
      </c>
      <c r="T7" s="85">
        <f>分析係数表!F10</f>
        <v>0.51863354037267084</v>
      </c>
      <c r="U7" s="86">
        <f t="shared" si="7"/>
        <v>3.1737674881404193E-2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投入係数表!AB8</f>
        <v>0</v>
      </c>
      <c r="E8" s="77">
        <f t="shared" si="0"/>
        <v>0</v>
      </c>
      <c r="F8" s="76">
        <f>分析係数表!C11</f>
        <v>5.7355893318034035E-4</v>
      </c>
      <c r="G8" s="77">
        <f t="shared" si="1"/>
        <v>0</v>
      </c>
      <c r="H8" s="77">
        <v>5.5306917915113056E-4</v>
      </c>
      <c r="I8" s="77">
        <f t="shared" si="2"/>
        <v>5.5306917915113056E-4</v>
      </c>
      <c r="J8" s="76">
        <f>分析係数表!G11</f>
        <v>0.5</v>
      </c>
      <c r="K8" s="78">
        <f t="shared" si="3"/>
        <v>2.7653458957556528E-4</v>
      </c>
      <c r="L8" s="79"/>
      <c r="M8" s="80"/>
      <c r="N8" s="81">
        <f>分析係数表!H11</f>
        <v>-2.2413358361583505E-5</v>
      </c>
      <c r="O8" s="82">
        <f t="shared" si="4"/>
        <v>-7.6499133166478474E-4</v>
      </c>
      <c r="P8" s="76">
        <f>分析係数表!C11</f>
        <v>5.7355893318034035E-4</v>
      </c>
      <c r="Q8" s="82">
        <f t="shared" si="5"/>
        <v>-4.3876761208186184E-7</v>
      </c>
      <c r="R8" s="83">
        <v>7.6456308835254694E-5</v>
      </c>
      <c r="S8" s="84">
        <f t="shared" si="6"/>
        <v>6.2952548798638527E-4</v>
      </c>
      <c r="T8" s="85">
        <f>分析係数表!F11</f>
        <v>0.7</v>
      </c>
      <c r="U8" s="86">
        <f t="shared" si="7"/>
        <v>4.4066784159046968E-4</v>
      </c>
      <c r="V8" s="87">
        <f>分析係数表!D11</f>
        <v>1.2</v>
      </c>
      <c r="W8" s="88">
        <f t="shared" si="8"/>
        <v>0</v>
      </c>
      <c r="X8" s="76">
        <f>分析係数表!E11</f>
        <v>0</v>
      </c>
      <c r="Y8" s="89">
        <f t="shared" si="9"/>
        <v>0</v>
      </c>
    </row>
    <row r="9" spans="1:25" x14ac:dyDescent="0.2">
      <c r="A9" s="6" t="s">
        <v>223</v>
      </c>
      <c r="B9" s="5" t="s">
        <v>191</v>
      </c>
      <c r="C9" s="90"/>
      <c r="D9" s="76">
        <f>投入係数表!AB9</f>
        <v>0</v>
      </c>
      <c r="E9" s="77">
        <f t="shared" si="0"/>
        <v>0</v>
      </c>
      <c r="F9" s="76">
        <f>分析係数表!C12</f>
        <v>4.8423187189707062E-2</v>
      </c>
      <c r="G9" s="77">
        <f t="shared" si="1"/>
        <v>0</v>
      </c>
      <c r="H9" s="77">
        <v>3.1456753489160017E-4</v>
      </c>
      <c r="I9" s="77">
        <f t="shared" si="2"/>
        <v>3.1456753489160017E-4</v>
      </c>
      <c r="J9" s="76">
        <f>分析係数表!G12</f>
        <v>0.1441768393269548</v>
      </c>
      <c r="K9" s="78">
        <f t="shared" si="3"/>
        <v>4.5353352935542483E-5</v>
      </c>
      <c r="L9" s="79"/>
      <c r="M9" s="80"/>
      <c r="N9" s="81">
        <f>分析係数表!H12</f>
        <v>9.2936990446306003E-2</v>
      </c>
      <c r="O9" s="82">
        <f t="shared" si="4"/>
        <v>3.1720365567480298</v>
      </c>
      <c r="P9" s="76">
        <f>分析係数表!C12</f>
        <v>4.8423187189707062E-2</v>
      </c>
      <c r="Q9" s="82">
        <f t="shared" si="5"/>
        <v>0.15360011996000369</v>
      </c>
      <c r="R9" s="83">
        <v>0.17502789226067425</v>
      </c>
      <c r="S9" s="84">
        <f t="shared" si="6"/>
        <v>0.17534245979556584</v>
      </c>
      <c r="T9" s="85">
        <f>分析係数表!F12</f>
        <v>0.28846365335972729</v>
      </c>
      <c r="U9" s="86">
        <f t="shared" si="7"/>
        <v>5.0579926541710021E-2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投入係数表!AB10</f>
        <v>2.4154589371980675E-3</v>
      </c>
      <c r="E10" s="77">
        <f t="shared" si="0"/>
        <v>0.24154589371980675</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0.48749072610338406</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投入係数表!AB11</f>
        <v>3.3816425120772949E-3</v>
      </c>
      <c r="E11" s="77">
        <f t="shared" si="0"/>
        <v>0.33816425120772947</v>
      </c>
      <c r="F11" s="76">
        <f>分析係数表!C14</f>
        <v>0.13711248892825512</v>
      </c>
      <c r="G11" s="77">
        <f t="shared" si="1"/>
        <v>4.6366542149651489E-2</v>
      </c>
      <c r="H11" s="77">
        <v>7.4775191896057788E-2</v>
      </c>
      <c r="I11" s="77">
        <f t="shared" si="2"/>
        <v>7.4775191896057788E-2</v>
      </c>
      <c r="J11" s="76">
        <f>分析係数表!G14</f>
        <v>0.16281628162816281</v>
      </c>
      <c r="K11" s="78">
        <f t="shared" si="3"/>
        <v>1.2174618702548462E-2</v>
      </c>
      <c r="L11" s="79"/>
      <c r="M11" s="80"/>
      <c r="N11" s="81">
        <f>分析係数表!H14</f>
        <v>1.1654946348023422E-3</v>
      </c>
      <c r="O11" s="82">
        <f t="shared" si="4"/>
        <v>3.9779549246568804E-2</v>
      </c>
      <c r="P11" s="76">
        <f>分析係数表!C14</f>
        <v>0.13711248892825512</v>
      </c>
      <c r="Q11" s="82">
        <f t="shared" si="5"/>
        <v>5.4542730056411446E-3</v>
      </c>
      <c r="R11" s="83">
        <v>2.2349191520753684E-2</v>
      </c>
      <c r="S11" s="84">
        <f t="shared" si="6"/>
        <v>9.7124383416811469E-2</v>
      </c>
      <c r="T11" s="85">
        <f>分析係数表!F14</f>
        <v>0.337000366703337</v>
      </c>
      <c r="U11" s="86">
        <f t="shared" si="7"/>
        <v>3.2730952827300965E-2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投入係数表!AB12</f>
        <v>1.4975845410628019E-2</v>
      </c>
      <c r="E12" s="77">
        <f t="shared" si="0"/>
        <v>1.4975845410628019</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0.29222668869594776</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投入係数表!AB13</f>
        <v>1.2077294685990338E-2</v>
      </c>
      <c r="E13" s="77">
        <f t="shared" si="0"/>
        <v>1.2077294685990339</v>
      </c>
      <c r="F13" s="76">
        <f>分析係数表!C16</f>
        <v>1.385979049153907E-2</v>
      </c>
      <c r="G13" s="77">
        <f t="shared" si="1"/>
        <v>1.6738877405240424E-2</v>
      </c>
      <c r="H13" s="77">
        <v>1.8944177954242896E-2</v>
      </c>
      <c r="I13" s="77">
        <f t="shared" si="2"/>
        <v>1.8944177954242896E-2</v>
      </c>
      <c r="J13" s="76">
        <f>分析係数表!G16</f>
        <v>3.1914893617021274E-2</v>
      </c>
      <c r="K13" s="78">
        <f t="shared" si="3"/>
        <v>6.0460142407158175E-4</v>
      </c>
      <c r="L13" s="79"/>
      <c r="M13" s="80"/>
      <c r="N13" s="81">
        <f>分析係数表!H16</f>
        <v>1.6877258846272378E-2</v>
      </c>
      <c r="O13" s="82">
        <f t="shared" si="4"/>
        <v>0.57603847274358289</v>
      </c>
      <c r="P13" s="76">
        <f>分析係数表!C16</f>
        <v>1.385979049153907E-2</v>
      </c>
      <c r="Q13" s="82">
        <f t="shared" si="5"/>
        <v>7.9837725472921978E-3</v>
      </c>
      <c r="R13" s="83">
        <v>9.0489349767570275E-3</v>
      </c>
      <c r="S13" s="84">
        <f t="shared" si="6"/>
        <v>2.7993112930999924E-2</v>
      </c>
      <c r="T13" s="85">
        <f>分析係数表!F16</f>
        <v>0.28191489361702127</v>
      </c>
      <c r="U13" s="86">
        <f t="shared" si="7"/>
        <v>7.8916754539521058E-3</v>
      </c>
      <c r="V13" s="87">
        <f>分析係数表!D16</f>
        <v>0</v>
      </c>
      <c r="W13" s="88">
        <f t="shared" si="8"/>
        <v>0</v>
      </c>
      <c r="X13" s="76">
        <f>分析係数表!E16</f>
        <v>0</v>
      </c>
      <c r="Y13" s="89">
        <f t="shared" si="9"/>
        <v>0</v>
      </c>
    </row>
    <row r="14" spans="1:25" x14ac:dyDescent="0.2">
      <c r="A14" s="6" t="s">
        <v>2</v>
      </c>
      <c r="B14" s="5" t="s">
        <v>365</v>
      </c>
      <c r="C14" s="90"/>
      <c r="D14" s="76">
        <f>投入係数表!AB14</f>
        <v>1.4009661835748793E-2</v>
      </c>
      <c r="E14" s="77">
        <f t="shared" si="0"/>
        <v>1.4009661835748792</v>
      </c>
      <c r="F14" s="76">
        <f>分析係数表!C17</f>
        <v>0.32300986464785497</v>
      </c>
      <c r="G14" s="77">
        <f t="shared" si="1"/>
        <v>0.45252589733274368</v>
      </c>
      <c r="H14" s="77">
        <v>0.54750234789925434</v>
      </c>
      <c r="I14" s="77">
        <f t="shared" si="2"/>
        <v>0.54750234789925434</v>
      </c>
      <c r="J14" s="76">
        <f>分析係数表!G17</f>
        <v>0.21187484602118747</v>
      </c>
      <c r="K14" s="78">
        <f t="shared" si="3"/>
        <v>0.11600197565739313</v>
      </c>
      <c r="L14" s="79"/>
      <c r="M14" s="80"/>
      <c r="N14" s="81">
        <f>分析係数表!H17</f>
        <v>2.8857198890538762E-3</v>
      </c>
      <c r="O14" s="82">
        <f t="shared" si="4"/>
        <v>9.8492633951841033E-2</v>
      </c>
      <c r="P14" s="76">
        <f>分析係数表!C17</f>
        <v>0.32300986464785497</v>
      </c>
      <c r="Q14" s="82">
        <f t="shared" si="5"/>
        <v>3.1814092361594895E-2</v>
      </c>
      <c r="R14" s="83">
        <v>6.7276303107019E-2</v>
      </c>
      <c r="S14" s="84">
        <f t="shared" si="6"/>
        <v>0.61477865100627338</v>
      </c>
      <c r="T14" s="85">
        <f>分析係数表!F17</f>
        <v>0.32156935205715692</v>
      </c>
      <c r="U14" s="86">
        <f t="shared" si="7"/>
        <v>0.19769397246266032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投入係数表!AB15</f>
        <v>4.8309178743961351E-4</v>
      </c>
      <c r="E15" s="77">
        <f t="shared" si="0"/>
        <v>4.8309178743961352E-2</v>
      </c>
      <c r="F15" s="76">
        <f>分析係数表!C18</f>
        <v>9.2469018112488088E-2</v>
      </c>
      <c r="G15" s="77">
        <f t="shared" si="1"/>
        <v>4.4671023242747864E-3</v>
      </c>
      <c r="H15" s="77">
        <v>7.8120812534081818E-3</v>
      </c>
      <c r="I15" s="77">
        <f t="shared" si="2"/>
        <v>7.8120812534081818E-3</v>
      </c>
      <c r="J15" s="76">
        <f>分析係数表!G18</f>
        <v>0.21541950113378686</v>
      </c>
      <c r="K15" s="78">
        <f t="shared" si="3"/>
        <v>1.682874646425799E-3</v>
      </c>
      <c r="L15" s="79"/>
      <c r="M15" s="80"/>
      <c r="N15" s="81">
        <f>分析係数表!H18</f>
        <v>4.5387050682206597E-4</v>
      </c>
      <c r="O15" s="82">
        <f t="shared" si="4"/>
        <v>1.5491074466211891E-2</v>
      </c>
      <c r="P15" s="76">
        <f>分析係数表!C18</f>
        <v>9.2469018112488088E-2</v>
      </c>
      <c r="Q15" s="82">
        <f t="shared" si="5"/>
        <v>1.4324444453980491E-3</v>
      </c>
      <c r="R15" s="83">
        <v>3.2475265014062292E-3</v>
      </c>
      <c r="S15" s="84">
        <f t="shared" si="6"/>
        <v>1.1059607754814411E-2</v>
      </c>
      <c r="T15" s="85">
        <f>分析係数表!F18</f>
        <v>0.45918367346938777</v>
      </c>
      <c r="U15" s="86">
        <f t="shared" si="7"/>
        <v>5.0783913159862092E-3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投入係数表!AB16</f>
        <v>0</v>
      </c>
      <c r="E16" s="77">
        <f t="shared" si="0"/>
        <v>0</v>
      </c>
      <c r="F16" s="76">
        <f>分析係数表!C19</f>
        <v>3.1628366691376364E-2</v>
      </c>
      <c r="G16" s="77">
        <f t="shared" si="1"/>
        <v>0</v>
      </c>
      <c r="H16" s="77">
        <v>5.4285475297011134E-4</v>
      </c>
      <c r="I16" s="77">
        <f t="shared" si="2"/>
        <v>5.4285475297011134E-4</v>
      </c>
      <c r="J16" s="76">
        <f>分析係数表!G19</f>
        <v>5.8098591549295774E-2</v>
      </c>
      <c r="K16" s="78">
        <f t="shared" si="3"/>
        <v>3.1539096563404358E-5</v>
      </c>
      <c r="L16" s="79"/>
      <c r="M16" s="80"/>
      <c r="N16" s="81">
        <f>分析係数表!H19</f>
        <v>-1.1767013139831339E-4</v>
      </c>
      <c r="O16" s="82">
        <f t="shared" si="4"/>
        <v>-4.0162044912401195E-3</v>
      </c>
      <c r="P16" s="76">
        <f>分析係数表!C19</f>
        <v>3.1628366691376364E-2</v>
      </c>
      <c r="Q16" s="82">
        <f t="shared" si="5"/>
        <v>-1.2702598835649515E-4</v>
      </c>
      <c r="R16" s="83">
        <v>3.2504545102326815E-4</v>
      </c>
      <c r="S16" s="84">
        <f t="shared" si="6"/>
        <v>8.6790020399337949E-4</v>
      </c>
      <c r="T16" s="85">
        <f>分析係数表!F19</f>
        <v>0.23943661971830985</v>
      </c>
      <c r="U16" s="86">
        <f t="shared" si="7"/>
        <v>2.0780709109700633E-4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投入係数表!AB17</f>
        <v>0</v>
      </c>
      <c r="E17" s="77">
        <f t="shared" si="0"/>
        <v>0</v>
      </c>
      <c r="F17" s="76">
        <f>分析係数表!C20</f>
        <v>9.0136054421768752E-2</v>
      </c>
      <c r="G17" s="77">
        <f t="shared" si="1"/>
        <v>0</v>
      </c>
      <c r="H17" s="77">
        <v>1.0437315116066245E-3</v>
      </c>
      <c r="I17" s="77">
        <f t="shared" si="2"/>
        <v>1.0437315116066245E-3</v>
      </c>
      <c r="J17" s="76">
        <f>分析係数表!G20</f>
        <v>0.10038610038610038</v>
      </c>
      <c r="K17" s="78">
        <f t="shared" si="3"/>
        <v>1.047761363002789E-4</v>
      </c>
      <c r="L17" s="79"/>
      <c r="M17" s="80"/>
      <c r="N17" s="81">
        <f>分析係数表!H20</f>
        <v>5.6033395903958764E-4</v>
      </c>
      <c r="O17" s="82">
        <f t="shared" si="4"/>
        <v>1.912478329161962E-2</v>
      </c>
      <c r="P17" s="76">
        <f>分析係数表!C20</f>
        <v>9.0136054421768752E-2</v>
      </c>
      <c r="Q17" s="82">
        <f t="shared" si="5"/>
        <v>1.7238325075779597E-3</v>
      </c>
      <c r="R17" s="83">
        <v>3.3353801965402179E-3</v>
      </c>
      <c r="S17" s="84">
        <f t="shared" si="6"/>
        <v>4.3791117081468421E-3</v>
      </c>
      <c r="T17" s="85">
        <f>分析係数表!F20</f>
        <v>0.22393822393822393</v>
      </c>
      <c r="U17" s="86">
        <f t="shared" si="7"/>
        <v>9.8065049834948582E-4</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投入係数表!AB18</f>
        <v>0</v>
      </c>
      <c r="E18" s="77">
        <f t="shared" si="0"/>
        <v>0</v>
      </c>
      <c r="F18" s="76">
        <f>分析係数表!C21</f>
        <v>0.16689993002099368</v>
      </c>
      <c r="G18" s="77">
        <f t="shared" si="1"/>
        <v>0</v>
      </c>
      <c r="H18" s="77">
        <v>9.8126353711344462E-3</v>
      </c>
      <c r="I18" s="77">
        <f t="shared" si="2"/>
        <v>9.8126353711344462E-3</v>
      </c>
      <c r="J18" s="76">
        <f>分析係数表!G21</f>
        <v>0.28496229904680609</v>
      </c>
      <c r="K18" s="78">
        <f t="shared" si="3"/>
        <v>2.7962311350664812E-3</v>
      </c>
      <c r="L18" s="79"/>
      <c r="M18" s="80"/>
      <c r="N18" s="81">
        <f>分析係数表!H21</f>
        <v>9.3015437200571539E-4</v>
      </c>
      <c r="O18" s="82">
        <f t="shared" si="4"/>
        <v>3.1747140264088564E-2</v>
      </c>
      <c r="P18" s="76">
        <f>分析係数表!C21</f>
        <v>0.16689993002099368</v>
      </c>
      <c r="Q18" s="82">
        <f t="shared" si="5"/>
        <v>5.2985954884430522E-3</v>
      </c>
      <c r="R18" s="83">
        <v>1.1591816982582345E-2</v>
      </c>
      <c r="S18" s="84">
        <f t="shared" si="6"/>
        <v>2.1404452353716789E-2</v>
      </c>
      <c r="T18" s="85">
        <f>分析係数表!F21</f>
        <v>0.42580736946934128</v>
      </c>
      <c r="U18" s="86">
        <f t="shared" si="7"/>
        <v>9.1141735516679957E-3</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投入係数表!AB19</f>
        <v>0</v>
      </c>
      <c r="E19" s="77">
        <f t="shared" si="0"/>
        <v>0</v>
      </c>
      <c r="F19" s="76">
        <f>分析係数表!C22</f>
        <v>5.390334572490707E-2</v>
      </c>
      <c r="G19" s="77">
        <f t="shared" si="1"/>
        <v>0</v>
      </c>
      <c r="H19" s="77">
        <v>2.372526778826487E-3</v>
      </c>
      <c r="I19" s="77">
        <f t="shared" si="2"/>
        <v>2.372526778826487E-3</v>
      </c>
      <c r="J19" s="76">
        <f>分析係数表!G22</f>
        <v>0.19475277497477295</v>
      </c>
      <c r="K19" s="78">
        <f t="shared" si="3"/>
        <v>4.6205617387841771E-4</v>
      </c>
      <c r="L19" s="79"/>
      <c r="M19" s="80"/>
      <c r="N19" s="81">
        <f>分析係数表!H22</f>
        <v>4.4826716723167009E-5</v>
      </c>
      <c r="O19" s="82">
        <f t="shared" si="4"/>
        <v>1.5299826633295695E-3</v>
      </c>
      <c r="P19" s="76">
        <f>分析係数表!C22</f>
        <v>5.390334572490707E-2</v>
      </c>
      <c r="Q19" s="82">
        <f t="shared" si="5"/>
        <v>8.2471184454567889E-5</v>
      </c>
      <c r="R19" s="83">
        <v>8.9370327375277601E-4</v>
      </c>
      <c r="S19" s="84">
        <f t="shared" si="6"/>
        <v>3.2662300525792632E-3</v>
      </c>
      <c r="T19" s="85">
        <f>分析係数表!F22</f>
        <v>0.41305079044735959</v>
      </c>
      <c r="U19" s="86">
        <f t="shared" si="7"/>
        <v>1.3491189050007855E-3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9.5623916458098079E-4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投入係数表!AB21</f>
        <v>0</v>
      </c>
      <c r="E21" s="77">
        <f t="shared" si="0"/>
        <v>0</v>
      </c>
      <c r="F21" s="76">
        <f>分析係数表!C24</f>
        <v>5.4415700267618217E-2</v>
      </c>
      <c r="G21" s="77">
        <f t="shared" si="1"/>
        <v>0</v>
      </c>
      <c r="H21" s="77">
        <v>1.132487272542587E-3</v>
      </c>
      <c r="I21" s="77">
        <f t="shared" si="2"/>
        <v>1.132487272542587E-3</v>
      </c>
      <c r="J21" s="76">
        <f>分析係数表!G24</f>
        <v>0.2097560975609756</v>
      </c>
      <c r="K21" s="78">
        <f t="shared" si="3"/>
        <v>2.3754611082600602E-4</v>
      </c>
      <c r="L21" s="79"/>
      <c r="M21" s="80"/>
      <c r="N21" s="81">
        <f>分析係数表!H24</f>
        <v>3.5301039419494021E-4</v>
      </c>
      <c r="O21" s="82">
        <f t="shared" si="4"/>
        <v>1.2048613473720359E-2</v>
      </c>
      <c r="P21" s="76">
        <f>分析係数表!C24</f>
        <v>5.4415700267618217E-2</v>
      </c>
      <c r="Q21" s="82">
        <f t="shared" si="5"/>
        <v>6.5563373942635346E-4</v>
      </c>
      <c r="R21" s="83">
        <v>2.1267855598855359E-3</v>
      </c>
      <c r="S21" s="84">
        <f t="shared" si="6"/>
        <v>3.2592728324281227E-3</v>
      </c>
      <c r="T21" s="85">
        <f>分析係数表!F24</f>
        <v>0.39512195121951221</v>
      </c>
      <c r="U21" s="86">
        <f t="shared" si="7"/>
        <v>1.2878102411057462E-3</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投入係数表!AB22</f>
        <v>0</v>
      </c>
      <c r="E22" s="77">
        <f t="shared" si="0"/>
        <v>0</v>
      </c>
      <c r="F22" s="76">
        <f>分析係数表!C25</f>
        <v>0.20008027292795505</v>
      </c>
      <c r="G22" s="77">
        <f t="shared" si="1"/>
        <v>0</v>
      </c>
      <c r="H22" s="77">
        <v>2.3364335960500741E-2</v>
      </c>
      <c r="I22" s="77">
        <f t="shared" si="2"/>
        <v>2.3364335960500741E-2</v>
      </c>
      <c r="J22" s="76">
        <f>分析係数表!G25</f>
        <v>0.19693654266958424</v>
      </c>
      <c r="K22" s="78">
        <f t="shared" si="3"/>
        <v>4.6012915458316555E-3</v>
      </c>
      <c r="L22" s="79"/>
      <c r="M22" s="80"/>
      <c r="N22" s="81">
        <f>分析係数表!H25</f>
        <v>5.2111058190681644E-4</v>
      </c>
      <c r="O22" s="82">
        <f t="shared" si="4"/>
        <v>1.7786048461206242E-2</v>
      </c>
      <c r="P22" s="76">
        <f>分析係数表!C25</f>
        <v>0.20008027292795505</v>
      </c>
      <c r="Q22" s="82">
        <f t="shared" si="5"/>
        <v>3.5586374304279801E-3</v>
      </c>
      <c r="R22" s="83">
        <v>1.6141889009557448E-2</v>
      </c>
      <c r="S22" s="84">
        <f t="shared" si="6"/>
        <v>3.9506224970058193E-2</v>
      </c>
      <c r="T22" s="85">
        <f>分析係数表!F25</f>
        <v>0.35081275398562051</v>
      </c>
      <c r="U22" s="86">
        <f t="shared" si="7"/>
        <v>1.3859287581321603E-2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投入係数表!AB23</f>
        <v>0</v>
      </c>
      <c r="E23" s="77">
        <f t="shared" si="0"/>
        <v>0</v>
      </c>
      <c r="F23" s="76">
        <f>分析係数表!C26</f>
        <v>0.134685598377282</v>
      </c>
      <c r="G23" s="77">
        <f t="shared" si="1"/>
        <v>0</v>
      </c>
      <c r="H23" s="77">
        <v>4.6951441780658451E-3</v>
      </c>
      <c r="I23" s="77">
        <f t="shared" si="2"/>
        <v>4.6951441780658451E-3</v>
      </c>
      <c r="J23" s="76">
        <f>分析係数表!G26</f>
        <v>0.19653333333333334</v>
      </c>
      <c r="K23" s="78">
        <f t="shared" si="3"/>
        <v>9.2275233579587406E-4</v>
      </c>
      <c r="L23" s="79"/>
      <c r="M23" s="80"/>
      <c r="N23" s="81">
        <f>分析係数表!H26</f>
        <v>1.0932115540862354E-2</v>
      </c>
      <c r="O23" s="82">
        <f t="shared" si="4"/>
        <v>0.37312452201949875</v>
      </c>
      <c r="P23" s="76">
        <f>分析係数表!C26</f>
        <v>0.134685598377282</v>
      </c>
      <c r="Q23" s="82">
        <f t="shared" si="5"/>
        <v>5.0254499517433521E-2</v>
      </c>
      <c r="R23" s="83">
        <v>5.3326102707462394E-2</v>
      </c>
      <c r="S23" s="84">
        <f t="shared" si="6"/>
        <v>5.802124688552824E-2</v>
      </c>
      <c r="T23" s="85">
        <f>分析係数表!F26</f>
        <v>0.3352</v>
      </c>
      <c r="U23" s="86">
        <f t="shared" si="7"/>
        <v>1.9448721956029067E-2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投入係数表!AB24</f>
        <v>0</v>
      </c>
      <c r="E24" s="77">
        <f t="shared" si="0"/>
        <v>0</v>
      </c>
      <c r="F24" s="76">
        <f>分析係数表!C27</f>
        <v>0.20855231724796941</v>
      </c>
      <c r="G24" s="77">
        <f t="shared" si="1"/>
        <v>0</v>
      </c>
      <c r="H24" s="77">
        <v>1.5069977183502247E-3</v>
      </c>
      <c r="I24" s="77">
        <f t="shared" si="2"/>
        <v>1.5069977183502247E-3</v>
      </c>
      <c r="J24" s="76">
        <f>分析係数表!G27</f>
        <v>0.17064698219713417</v>
      </c>
      <c r="K24" s="78">
        <f t="shared" si="3"/>
        <v>2.571646128144326E-4</v>
      </c>
      <c r="L24" s="79"/>
      <c r="M24" s="80"/>
      <c r="N24" s="81">
        <f>分析係数表!H27</f>
        <v>1.1100215728574231E-2</v>
      </c>
      <c r="O24" s="82">
        <f t="shared" si="4"/>
        <v>0.37886195700698461</v>
      </c>
      <c r="P24" s="76">
        <f>分析係数表!C27</f>
        <v>0.20855231724796941</v>
      </c>
      <c r="Q24" s="82">
        <f t="shared" si="5"/>
        <v>7.9012539050907202E-2</v>
      </c>
      <c r="R24" s="83">
        <v>8.0325874210849801E-2</v>
      </c>
      <c r="S24" s="84">
        <f t="shared" si="6"/>
        <v>8.1832871929200024E-2</v>
      </c>
      <c r="T24" s="85">
        <f>分析係数表!F27</f>
        <v>0.32175423360833694</v>
      </c>
      <c r="U24" s="86">
        <f t="shared" si="7"/>
        <v>2.6330072991548943E-2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投入係数表!AB25</f>
        <v>0</v>
      </c>
      <c r="E25" s="77">
        <f t="shared" si="0"/>
        <v>0</v>
      </c>
      <c r="F25" s="76">
        <f>分析係数表!C28</f>
        <v>0.10397098484143963</v>
      </c>
      <c r="G25" s="77">
        <f t="shared" si="1"/>
        <v>0</v>
      </c>
      <c r="H25" s="77">
        <v>2.0009036411835917E-2</v>
      </c>
      <c r="I25" s="77">
        <f t="shared" si="2"/>
        <v>2.0009036411835917E-2</v>
      </c>
      <c r="J25" s="76">
        <f>分析係数表!G28</f>
        <v>0.12478854912166558</v>
      </c>
      <c r="K25" s="78">
        <f t="shared" si="3"/>
        <v>2.4968986231555814E-3</v>
      </c>
      <c r="L25" s="79"/>
      <c r="M25" s="80"/>
      <c r="N25" s="81">
        <f>分析係数表!H28</f>
        <v>2.0592272994704845E-2</v>
      </c>
      <c r="O25" s="82">
        <f t="shared" si="4"/>
        <v>0.7028357859670209</v>
      </c>
      <c r="P25" s="76">
        <f>分析係数表!C28</f>
        <v>0.10397098484143963</v>
      </c>
      <c r="Q25" s="82">
        <f t="shared" si="5"/>
        <v>7.3074528848798434E-2</v>
      </c>
      <c r="R25" s="83">
        <v>8.4267314289930076E-2</v>
      </c>
      <c r="S25" s="84">
        <f t="shared" si="6"/>
        <v>0.104276350701766</v>
      </c>
      <c r="T25" s="85">
        <f>分析係数表!F28</f>
        <v>0.21353285621340273</v>
      </c>
      <c r="U25" s="86">
        <f t="shared" si="7"/>
        <v>2.2266427000858555E-2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投入係数表!AB26</f>
        <v>3.8647342995169081E-3</v>
      </c>
      <c r="E26" s="77">
        <f t="shared" si="0"/>
        <v>0.38647342995169082</v>
      </c>
      <c r="F26" s="76">
        <f>分析係数表!C29</f>
        <v>0.1743148003132341</v>
      </c>
      <c r="G26" s="77">
        <f t="shared" si="1"/>
        <v>6.7368038768399655E-2</v>
      </c>
      <c r="H26" s="77">
        <v>9.5079672199025245E-2</v>
      </c>
      <c r="I26" s="77">
        <f t="shared" si="2"/>
        <v>9.5079672199025245E-2</v>
      </c>
      <c r="J26" s="76">
        <f>分析係数表!G29</f>
        <v>0.23934053439454236</v>
      </c>
      <c r="K26" s="78">
        <f t="shared" si="3"/>
        <v>2.2756419554172614E-2</v>
      </c>
      <c r="L26" s="79"/>
      <c r="M26" s="80"/>
      <c r="N26" s="81">
        <f>分析係数表!H29</f>
        <v>9.9683411313142636E-3</v>
      </c>
      <c r="O26" s="82">
        <f t="shared" si="4"/>
        <v>0.34022989475791299</v>
      </c>
      <c r="P26" s="76">
        <f>分析係数表!C29</f>
        <v>0.1743148003132341</v>
      </c>
      <c r="Q26" s="82">
        <f t="shared" si="5"/>
        <v>5.9307106165318257E-2</v>
      </c>
      <c r="R26" s="83">
        <v>8.4807139533019271E-2</v>
      </c>
      <c r="S26" s="84">
        <f t="shared" si="6"/>
        <v>0.17988681173204452</v>
      </c>
      <c r="T26" s="85">
        <f>分析係数表!F29</f>
        <v>0.40112076666937385</v>
      </c>
      <c r="U26" s="86">
        <f t="shared" si="7"/>
        <v>7.215633583566701E-2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投入係数表!AB27</f>
        <v>2.8985507246376812E-3</v>
      </c>
      <c r="E27" s="77">
        <f t="shared" si="0"/>
        <v>0.28985507246376813</v>
      </c>
      <c r="F27" s="76">
        <f>分析係数表!C30</f>
        <v>1</v>
      </c>
      <c r="G27" s="77">
        <f t="shared" si="1"/>
        <v>0.28985507246376813</v>
      </c>
      <c r="H27" s="77">
        <v>0.39892345781137462</v>
      </c>
      <c r="I27" s="77">
        <f t="shared" si="2"/>
        <v>0.39892345781137462</v>
      </c>
      <c r="J27" s="76">
        <f>分析係数表!G30</f>
        <v>0.34450555746533745</v>
      </c>
      <c r="K27" s="78">
        <f t="shared" si="3"/>
        <v>0.13743134821930764</v>
      </c>
      <c r="L27" s="79"/>
      <c r="M27" s="80"/>
      <c r="N27" s="81">
        <f>分析係数表!H30</f>
        <v>0</v>
      </c>
      <c r="O27" s="82">
        <f t="shared" si="4"/>
        <v>0</v>
      </c>
      <c r="P27" s="76">
        <f>分析係数表!C30</f>
        <v>1</v>
      </c>
      <c r="Q27" s="82">
        <f t="shared" si="5"/>
        <v>0</v>
      </c>
      <c r="R27" s="83">
        <v>9.9548510163842238E-2</v>
      </c>
      <c r="S27" s="84">
        <f t="shared" si="6"/>
        <v>0.49847196797521687</v>
      </c>
      <c r="T27" s="85">
        <f>分析係数表!F30</f>
        <v>0.44067262518620376</v>
      </c>
      <c r="U27" s="86">
        <f t="shared" si="7"/>
        <v>0.21966295070937211</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投入係数表!AB28</f>
        <v>7.6811594202898556E-2</v>
      </c>
      <c r="E28" s="77">
        <f t="shared" si="0"/>
        <v>7.6811594202898554</v>
      </c>
      <c r="F28" s="76">
        <f>分析係数表!C31</f>
        <v>0.25008451656524677</v>
      </c>
      <c r="G28" s="77">
        <f t="shared" si="1"/>
        <v>1.9209390402837796</v>
      </c>
      <c r="H28" s="77">
        <v>1.9799261439868594</v>
      </c>
      <c r="I28" s="77">
        <f t="shared" si="2"/>
        <v>1.9799261439868594</v>
      </c>
      <c r="J28" s="76">
        <f>分析係数表!G31</f>
        <v>7.0035460992907805E-2</v>
      </c>
      <c r="K28" s="78">
        <f t="shared" si="3"/>
        <v>0.13866504022603005</v>
      </c>
      <c r="L28" s="79"/>
      <c r="M28" s="80"/>
      <c r="N28" s="81">
        <f>分析係数表!H31</f>
        <v>2.3007312358165468E-2</v>
      </c>
      <c r="O28" s="82">
        <f t="shared" si="4"/>
        <v>0.78526360195390155</v>
      </c>
      <c r="P28" s="76">
        <f>分析係数表!C31</f>
        <v>0.25008451656524677</v>
      </c>
      <c r="Q28" s="82">
        <f t="shared" si="5"/>
        <v>0.19638226827092584</v>
      </c>
      <c r="R28" s="83">
        <v>0.26514363759988396</v>
      </c>
      <c r="S28" s="84">
        <f t="shared" si="6"/>
        <v>2.2450697815867433</v>
      </c>
      <c r="T28" s="85">
        <f>分析係数表!F31</f>
        <v>0.24143026004728133</v>
      </c>
      <c r="U28" s="86">
        <f t="shared" si="7"/>
        <v>0.5420277811927805</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投入係数表!AB29</f>
        <v>9.1787439613526568E-3</v>
      </c>
      <c r="E29" s="77">
        <f t="shared" si="0"/>
        <v>0.91787439613526567</v>
      </c>
      <c r="F29" s="76">
        <f>分析係数表!C32</f>
        <v>0.62913385826771662</v>
      </c>
      <c r="G29" s="77">
        <f t="shared" si="1"/>
        <v>0.57746586024573021</v>
      </c>
      <c r="H29" s="77">
        <v>0.62874512944206506</v>
      </c>
      <c r="I29" s="77">
        <f t="shared" si="2"/>
        <v>0.62874512944206506</v>
      </c>
      <c r="J29" s="76">
        <f>分析係数表!G32</f>
        <v>0.14045991298943444</v>
      </c>
      <c r="K29" s="78">
        <f t="shared" si="3"/>
        <v>8.831348617396316E-2</v>
      </c>
      <c r="L29" s="79"/>
      <c r="M29" s="80"/>
      <c r="N29" s="81">
        <f>分析係数表!H32</f>
        <v>6.5503039811727788E-3</v>
      </c>
      <c r="O29" s="82">
        <f t="shared" si="4"/>
        <v>0.2235687166790333</v>
      </c>
      <c r="P29" s="76">
        <f>分析係数表!C32</f>
        <v>0.62913385826771662</v>
      </c>
      <c r="Q29" s="82">
        <f t="shared" si="5"/>
        <v>0.14065464931224222</v>
      </c>
      <c r="R29" s="83">
        <v>0.18400045340322588</v>
      </c>
      <c r="S29" s="84">
        <f t="shared" si="6"/>
        <v>0.81274558284529097</v>
      </c>
      <c r="T29" s="85">
        <f>分析係数表!F32</f>
        <v>0.48353014294592916</v>
      </c>
      <c r="U29" s="86">
        <f t="shared" si="7"/>
        <v>0.39298698785185604</v>
      </c>
      <c r="V29" s="87">
        <f>分析係数表!D32</f>
        <v>2.2374145431945307E-2</v>
      </c>
      <c r="W29" s="88">
        <f t="shared" si="8"/>
        <v>0</v>
      </c>
      <c r="X29" s="76">
        <f>分析係数表!E32</f>
        <v>3.3561218147917959E-2</v>
      </c>
      <c r="Y29" s="89">
        <f t="shared" si="9"/>
        <v>0</v>
      </c>
    </row>
    <row r="30" spans="1:25" x14ac:dyDescent="0.2">
      <c r="A30" s="6" t="s">
        <v>18</v>
      </c>
      <c r="B30" s="5" t="s">
        <v>274</v>
      </c>
      <c r="C30" s="75">
        <f>最終需要_まとめ!C31</f>
        <v>100</v>
      </c>
      <c r="D30" s="76">
        <f>投入係数表!AB30</f>
        <v>0</v>
      </c>
      <c r="E30" s="77">
        <f t="shared" si="0"/>
        <v>0</v>
      </c>
      <c r="F30" s="76">
        <f>分析係数表!C33</f>
        <v>0.63745757482258569</v>
      </c>
      <c r="G30" s="77">
        <f t="shared" si="1"/>
        <v>0</v>
      </c>
      <c r="H30" s="77">
        <v>3.0079513219443972E-2</v>
      </c>
      <c r="I30" s="77">
        <f t="shared" si="2"/>
        <v>100.03007951321945</v>
      </c>
      <c r="J30" s="76">
        <f>分析係数表!G33</f>
        <v>0.50772946859903378</v>
      </c>
      <c r="K30" s="78">
        <f t="shared" si="3"/>
        <v>50.788219115166008</v>
      </c>
      <c r="L30" s="79"/>
      <c r="M30" s="80"/>
      <c r="N30" s="81">
        <f>分析係数表!H33</f>
        <v>9.749810887288824E-4</v>
      </c>
      <c r="O30" s="82">
        <f t="shared" si="4"/>
        <v>3.3277122927418135E-2</v>
      </c>
      <c r="P30" s="76">
        <f>分析係数表!C33</f>
        <v>0.63745757482258569</v>
      </c>
      <c r="Q30" s="82">
        <f t="shared" si="5"/>
        <v>2.1212754078385028E-2</v>
      </c>
      <c r="R30" s="83">
        <v>8.4674435646425836E-2</v>
      </c>
      <c r="S30" s="84">
        <f t="shared" si="6"/>
        <v>100.11475394886587</v>
      </c>
      <c r="T30" s="85">
        <f>分析係数表!F33</f>
        <v>0.6463768115942029</v>
      </c>
      <c r="U30" s="86">
        <f t="shared" si="7"/>
        <v>64.711855451006059</v>
      </c>
      <c r="V30" s="87">
        <f>分析係数表!D33</f>
        <v>0.10676328502415459</v>
      </c>
      <c r="W30" s="88">
        <f t="shared" si="8"/>
        <v>11</v>
      </c>
      <c r="X30" s="76">
        <f>分析係数表!E33</f>
        <v>8.9371980676328497E-2</v>
      </c>
      <c r="Y30" s="89">
        <f t="shared" si="9"/>
        <v>9</v>
      </c>
    </row>
    <row r="31" spans="1:25" x14ac:dyDescent="0.2">
      <c r="A31" s="6" t="s">
        <v>19</v>
      </c>
      <c r="B31" s="5" t="s">
        <v>275</v>
      </c>
      <c r="C31" s="90"/>
      <c r="D31" s="76">
        <f>投入係数表!AB31</f>
        <v>1.5458937198067632E-2</v>
      </c>
      <c r="E31" s="77">
        <f t="shared" si="0"/>
        <v>1.5458937198067633</v>
      </c>
      <c r="F31" s="76">
        <f>分析係数表!C34</f>
        <v>0.37050679800509079</v>
      </c>
      <c r="G31" s="77">
        <f t="shared" si="1"/>
        <v>0.5727641321817829</v>
      </c>
      <c r="H31" s="77">
        <v>0.70498493124288453</v>
      </c>
      <c r="I31" s="77">
        <f t="shared" si="2"/>
        <v>0.70498493124288453</v>
      </c>
      <c r="J31" s="76">
        <f>分析係数表!G34</f>
        <v>0.42483593457785029</v>
      </c>
      <c r="K31" s="78">
        <f t="shared" si="3"/>
        <v>0.29950293212787238</v>
      </c>
      <c r="L31" s="79"/>
      <c r="M31" s="80"/>
      <c r="N31" s="81">
        <f>分析係数表!H34</f>
        <v>0.16269856834673466</v>
      </c>
      <c r="O31" s="82">
        <f t="shared" si="4"/>
        <v>5.5530720765546722</v>
      </c>
      <c r="P31" s="76">
        <f>分析係数表!C34</f>
        <v>0.37050679800509079</v>
      </c>
      <c r="Q31" s="82">
        <f t="shared" si="5"/>
        <v>2.057450954175752</v>
      </c>
      <c r="R31" s="83">
        <v>2.2345933370648825</v>
      </c>
      <c r="S31" s="84">
        <f t="shared" si="6"/>
        <v>2.9395782683077671</v>
      </c>
      <c r="T31" s="85">
        <f>分析係数表!F34</f>
        <v>0.70009180863001119</v>
      </c>
      <c r="U31" s="86">
        <f t="shared" si="7"/>
        <v>2.057974666469061</v>
      </c>
      <c r="V31" s="87">
        <f>分析係数表!D34</f>
        <v>0.29654187493624401</v>
      </c>
      <c r="W31" s="88">
        <f t="shared" si="8"/>
        <v>1</v>
      </c>
      <c r="X31" s="76">
        <f>分析係数表!E34</f>
        <v>0.20143493488387909</v>
      </c>
      <c r="Y31" s="89">
        <f t="shared" si="9"/>
        <v>1</v>
      </c>
    </row>
    <row r="32" spans="1:25" x14ac:dyDescent="0.2">
      <c r="A32" s="6" t="s">
        <v>20</v>
      </c>
      <c r="B32" s="5" t="s">
        <v>37</v>
      </c>
      <c r="C32" s="90"/>
      <c r="D32" s="76">
        <f>投入係数表!AB32</f>
        <v>2.6570048309178744E-2</v>
      </c>
      <c r="E32" s="77">
        <f t="shared" si="0"/>
        <v>2.6570048309178742</v>
      </c>
      <c r="F32" s="76">
        <f>分析係数表!C35</f>
        <v>0.91764041772509175</v>
      </c>
      <c r="G32" s="77">
        <f t="shared" si="1"/>
        <v>2.4381750229410648</v>
      </c>
      <c r="H32" s="77">
        <v>2.703260680906614</v>
      </c>
      <c r="I32" s="77">
        <f t="shared" si="2"/>
        <v>2.703260680906614</v>
      </c>
      <c r="J32" s="76">
        <f>分析係数表!G35</f>
        <v>0.31368591037545418</v>
      </c>
      <c r="K32" s="78">
        <f t="shared" si="3"/>
        <v>0.84797478767236134</v>
      </c>
      <c r="L32" s="79"/>
      <c r="M32" s="80"/>
      <c r="N32" s="81">
        <f>分析係数表!H35</f>
        <v>6.1244501723026923E-2</v>
      </c>
      <c r="O32" s="82">
        <f t="shared" si="4"/>
        <v>2.0903388137740242</v>
      </c>
      <c r="P32" s="76">
        <f>分析係数表!C35</f>
        <v>0.91764041772509175</v>
      </c>
      <c r="Q32" s="82">
        <f t="shared" si="5"/>
        <v>1.9181793822585684</v>
      </c>
      <c r="R32" s="83">
        <v>2.5072857724755186</v>
      </c>
      <c r="S32" s="84">
        <f t="shared" si="6"/>
        <v>5.2105464533821326</v>
      </c>
      <c r="T32" s="85">
        <f>分析係数表!F35</f>
        <v>0.64438548935924789</v>
      </c>
      <c r="U32" s="86">
        <f t="shared" si="7"/>
        <v>3.3576005261917392</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投入係数表!AB33</f>
        <v>9.6618357487922703E-4</v>
      </c>
      <c r="E33" s="77">
        <f t="shared" si="0"/>
        <v>9.6618357487922704E-2</v>
      </c>
      <c r="F33" s="76">
        <f>分析係数表!C36</f>
        <v>0.797599795727296</v>
      </c>
      <c r="G33" s="77">
        <f t="shared" si="1"/>
        <v>7.7062782195874008E-2</v>
      </c>
      <c r="H33" s="77">
        <v>0.17480834105506965</v>
      </c>
      <c r="I33" s="77">
        <f t="shared" si="2"/>
        <v>0.17480834105506965</v>
      </c>
      <c r="J33" s="76">
        <f>分析係数表!G36</f>
        <v>2.1812378081220076E-2</v>
      </c>
      <c r="K33" s="78">
        <f t="shared" si="3"/>
        <v>3.8129856268440446E-3</v>
      </c>
      <c r="L33" s="79"/>
      <c r="M33" s="80"/>
      <c r="N33" s="81">
        <f>分析係数表!H36</f>
        <v>0.17613537668450396</v>
      </c>
      <c r="O33" s="82">
        <f t="shared" si="4"/>
        <v>6.0116843798877104</v>
      </c>
      <c r="P33" s="76">
        <f>分析係数表!C36</f>
        <v>0.797599795727296</v>
      </c>
      <c r="Q33" s="82">
        <f t="shared" si="5"/>
        <v>4.7949182333754141</v>
      </c>
      <c r="R33" s="83">
        <v>4.999755756232803</v>
      </c>
      <c r="S33" s="84">
        <f t="shared" si="6"/>
        <v>5.174564097287873</v>
      </c>
      <c r="T33" s="85">
        <f>分析係数表!F36</f>
        <v>0.87948217769107995</v>
      </c>
      <c r="U33" s="86">
        <f t="shared" si="7"/>
        <v>4.5509369008848157</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投入係数表!AB34</f>
        <v>4.3478260869565216E-2</v>
      </c>
      <c r="E34" s="77">
        <f t="shared" si="0"/>
        <v>4.3478260869565215</v>
      </c>
      <c r="F34" s="76">
        <f>分析係数表!C37</f>
        <v>0.41107468497080213</v>
      </c>
      <c r="G34" s="77">
        <f t="shared" si="1"/>
        <v>1.7872812390034873</v>
      </c>
      <c r="H34" s="77">
        <v>1.9706170091731086</v>
      </c>
      <c r="I34" s="77">
        <f t="shared" si="2"/>
        <v>1.9706170091731086</v>
      </c>
      <c r="J34" s="76">
        <f>分析係数表!G37</f>
        <v>0.35489014883061659</v>
      </c>
      <c r="K34" s="78">
        <f t="shared" si="3"/>
        <v>0.699352563673589</v>
      </c>
      <c r="L34" s="79"/>
      <c r="M34" s="80"/>
      <c r="N34" s="81">
        <f>分析係数表!H37</f>
        <v>4.9102064830639058E-2</v>
      </c>
      <c r="O34" s="82">
        <f t="shared" si="4"/>
        <v>1.6759047598446268</v>
      </c>
      <c r="P34" s="76">
        <f>分析係数表!C37</f>
        <v>0.41107468497080213</v>
      </c>
      <c r="Q34" s="82">
        <f t="shared" si="5"/>
        <v>0.68892202119419776</v>
      </c>
      <c r="R34" s="83">
        <v>0.84776622631276799</v>
      </c>
      <c r="S34" s="84">
        <f t="shared" si="6"/>
        <v>2.8183832354858764</v>
      </c>
      <c r="T34" s="85">
        <f>分析係数表!F37</f>
        <v>0.67103708953460905</v>
      </c>
      <c r="U34" s="86">
        <f t="shared" si="7"/>
        <v>1.8912396835335772</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投入係数表!AB35</f>
        <v>8.6956521739130436E-3</v>
      </c>
      <c r="E35" s="77">
        <f t="shared" si="0"/>
        <v>0.86956521739130432</v>
      </c>
      <c r="F35" s="76">
        <f>分析係数表!C38</f>
        <v>8.5657149205643823E-2</v>
      </c>
      <c r="G35" s="77">
        <f t="shared" si="1"/>
        <v>7.4484477570125066E-2</v>
      </c>
      <c r="H35" s="77">
        <v>0.11733700408554927</v>
      </c>
      <c r="I35" s="77">
        <f t="shared" si="2"/>
        <v>0.11733700408554927</v>
      </c>
      <c r="J35" s="76">
        <f>分析係数表!G38</f>
        <v>0.23768844221105528</v>
      </c>
      <c r="K35" s="78">
        <f t="shared" si="3"/>
        <v>2.7889649714806435E-2</v>
      </c>
      <c r="L35" s="79"/>
      <c r="M35" s="80"/>
      <c r="N35" s="81">
        <f>分析係数表!H38</f>
        <v>4.3280194996217748E-2</v>
      </c>
      <c r="O35" s="82">
        <f t="shared" si="4"/>
        <v>1.4771982614446992</v>
      </c>
      <c r="P35" s="76">
        <f>分析係数表!C38</f>
        <v>8.5657149205643823E-2</v>
      </c>
      <c r="Q35" s="82">
        <f t="shared" si="5"/>
        <v>0.12653259188688626</v>
      </c>
      <c r="R35" s="83">
        <v>0.16744667329635482</v>
      </c>
      <c r="S35" s="84">
        <f t="shared" si="6"/>
        <v>0.28478367738190408</v>
      </c>
      <c r="T35" s="85">
        <f>分析係数表!F38</f>
        <v>0.42412060301507537</v>
      </c>
      <c r="U35" s="86">
        <f t="shared" si="7"/>
        <v>0.12078262498006384</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投入係数表!AB36</f>
        <v>0</v>
      </c>
      <c r="E36" s="77">
        <f t="shared" si="0"/>
        <v>0</v>
      </c>
      <c r="F36" s="76">
        <f>分析係数表!C39</f>
        <v>1</v>
      </c>
      <c r="G36" s="77">
        <f t="shared" si="1"/>
        <v>0</v>
      </c>
      <c r="H36" s="77">
        <v>4.7671095844597541E-2</v>
      </c>
      <c r="I36" s="77">
        <f t="shared" si="2"/>
        <v>4.7671095844597541E-2</v>
      </c>
      <c r="J36" s="76">
        <f>分析係数表!G39</f>
        <v>0.35357454228421969</v>
      </c>
      <c r="K36" s="78">
        <f t="shared" si="3"/>
        <v>1.6855285893440743E-2</v>
      </c>
      <c r="L36" s="79"/>
      <c r="M36" s="80"/>
      <c r="N36" s="81">
        <f>分析係数表!H39</f>
        <v>3.8775109965539459E-3</v>
      </c>
      <c r="O36" s="82">
        <f t="shared" si="4"/>
        <v>0.13234350037800774</v>
      </c>
      <c r="P36" s="76">
        <f>分析係数表!C39</f>
        <v>1</v>
      </c>
      <c r="Q36" s="82">
        <f t="shared" si="5"/>
        <v>0.13234350037800774</v>
      </c>
      <c r="R36" s="83">
        <v>0.14793049561465763</v>
      </c>
      <c r="S36" s="84">
        <f t="shared" si="6"/>
        <v>0.19560159145925515</v>
      </c>
      <c r="T36" s="85">
        <f>分析係数表!F39</f>
        <v>0.70431560592850917</v>
      </c>
      <c r="U36" s="86">
        <f t="shared" si="7"/>
        <v>0.13776525340920601</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投入係数表!AB37</f>
        <v>0</v>
      </c>
      <c r="E37" s="77">
        <f t="shared" si="0"/>
        <v>0</v>
      </c>
      <c r="F37" s="76">
        <f>分析係数表!C40</f>
        <v>0.65826444414328944</v>
      </c>
      <c r="G37" s="77">
        <f t="shared" si="1"/>
        <v>0</v>
      </c>
      <c r="H37" s="77">
        <v>6.6076550690000006E-3</v>
      </c>
      <c r="I37" s="77">
        <f t="shared" si="2"/>
        <v>6.6076550690000006E-3</v>
      </c>
      <c r="J37" s="76">
        <f>分析係数表!G40</f>
        <v>0.50866941886313111</v>
      </c>
      <c r="K37" s="78">
        <f t="shared" si="3"/>
        <v>3.3611120639962526E-3</v>
      </c>
      <c r="L37" s="79"/>
      <c r="M37" s="80"/>
      <c r="N37" s="81">
        <f>分析係数表!H40</f>
        <v>2.9977866808617935E-2</v>
      </c>
      <c r="O37" s="82">
        <f t="shared" si="4"/>
        <v>1.0231759061016494</v>
      </c>
      <c r="P37" s="76">
        <f>分析係数表!C40</f>
        <v>0.65826444414328944</v>
      </c>
      <c r="Q37" s="82">
        <f t="shared" si="5"/>
        <v>0.67352031909080878</v>
      </c>
      <c r="R37" s="83">
        <v>0.67715301970936215</v>
      </c>
      <c r="S37" s="84">
        <f t="shared" si="6"/>
        <v>0.68376067477836211</v>
      </c>
      <c r="T37" s="85">
        <f>分析係数表!F40</f>
        <v>0.70612892981899011</v>
      </c>
      <c r="U37" s="86">
        <f t="shared" si="7"/>
        <v>0.48282319353355541</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投入係数表!AB38</f>
        <v>0</v>
      </c>
      <c r="E38" s="77">
        <f t="shared" si="0"/>
        <v>0</v>
      </c>
      <c r="F38" s="76">
        <f>分析係数表!C41</f>
        <v>0.70759650636187188</v>
      </c>
      <c r="G38" s="77">
        <f t="shared" si="1"/>
        <v>0</v>
      </c>
      <c r="H38" s="77">
        <v>1.2458602849123074E-3</v>
      </c>
      <c r="I38" s="77">
        <f t="shared" si="2"/>
        <v>1.2458602849123074E-3</v>
      </c>
      <c r="J38" s="76">
        <f>分析係数表!G41</f>
        <v>0.45936542752335213</v>
      </c>
      <c r="K38" s="78">
        <f t="shared" si="3"/>
        <v>5.7230514241310741E-4</v>
      </c>
      <c r="L38" s="79"/>
      <c r="M38" s="80"/>
      <c r="N38" s="81">
        <f>分析係数表!H41</f>
        <v>5.1332193987616619E-2</v>
      </c>
      <c r="O38" s="82">
        <f t="shared" si="4"/>
        <v>1.752021397345273</v>
      </c>
      <c r="P38" s="76">
        <f>分析係数表!C41</f>
        <v>0.70759650636187188</v>
      </c>
      <c r="Q38" s="82">
        <f t="shared" si="5"/>
        <v>1.23972421983276</v>
      </c>
      <c r="R38" s="83">
        <v>1.2584453941387168</v>
      </c>
      <c r="S38" s="84">
        <f t="shared" si="6"/>
        <v>1.2596912544236292</v>
      </c>
      <c r="T38" s="85">
        <f>分析係数表!F41</f>
        <v>0.56264417804333855</v>
      </c>
      <c r="U38" s="86">
        <f t="shared" si="7"/>
        <v>0.70875795043356493</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投入係数表!AB39</f>
        <v>1.9323671497584541E-3</v>
      </c>
      <c r="E39" s="77">
        <f>$C$30*D39</f>
        <v>0.19323671497584541</v>
      </c>
      <c r="F39" s="76">
        <f>分析係数表!C42</f>
        <v>0.74805928016937195</v>
      </c>
      <c r="G39" s="77">
        <f>E39*F39</f>
        <v>0.14455251790712501</v>
      </c>
      <c r="H39" s="77">
        <v>0.16735304488192954</v>
      </c>
      <c r="I39" s="77">
        <f>C39+H39</f>
        <v>0.16735304488192954</v>
      </c>
      <c r="J39" s="76">
        <f>分析係数表!G42</f>
        <v>0.48689138576779029</v>
      </c>
      <c r="K39" s="78">
        <f>I39*J39</f>
        <v>8.1482755935021869E-2</v>
      </c>
      <c r="L39" s="79"/>
      <c r="M39" s="80"/>
      <c r="N39" s="81">
        <f>分析係数表!H42</f>
        <v>1.3363964923094164E-2</v>
      </c>
      <c r="O39" s="82">
        <f t="shared" si="4"/>
        <v>0.45612608150512784</v>
      </c>
      <c r="P39" s="76">
        <f>分析係数表!C42</f>
        <v>0.74805928016937195</v>
      </c>
      <c r="Q39" s="82">
        <f>O39*P39</f>
        <v>0.34120934819720222</v>
      </c>
      <c r="R39" s="83">
        <v>0.35761915569633368</v>
      </c>
      <c r="S39" s="84">
        <f>I39+R39</f>
        <v>0.52497220057826322</v>
      </c>
      <c r="T39" s="85">
        <f>分析係数表!F42</f>
        <v>0.55945692883895126</v>
      </c>
      <c r="U39" s="86">
        <f>S39*T39</f>
        <v>0.29369933506134105</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投入係数表!AB40</f>
        <v>6.1352657004830918E-2</v>
      </c>
      <c r="E40" s="77">
        <f>$C$30*D40</f>
        <v>6.1352657004830915</v>
      </c>
      <c r="F40" s="76">
        <f>分析係数表!C43</f>
        <v>0.45392782766037354</v>
      </c>
      <c r="G40" s="77">
        <f>E40*F40</f>
        <v>2.7849678315394897</v>
      </c>
      <c r="H40" s="77">
        <v>3.3327009352817032</v>
      </c>
      <c r="I40" s="77">
        <f>C40+H40</f>
        <v>3.3327009352817032</v>
      </c>
      <c r="J40" s="76">
        <f>分析係数表!G43</f>
        <v>0.33057238224749658</v>
      </c>
      <c r="K40" s="78">
        <f>I40*J40</f>
        <v>1.1016988874945326</v>
      </c>
      <c r="L40" s="79"/>
      <c r="M40" s="80"/>
      <c r="N40" s="81">
        <f>分析係数表!H43</f>
        <v>3.6399293979211607E-2</v>
      </c>
      <c r="O40" s="82">
        <f t="shared" si="4"/>
        <v>1.2423459226236102</v>
      </c>
      <c r="P40" s="76">
        <f>分析係数表!C43</f>
        <v>0.45392782766037354</v>
      </c>
      <c r="Q40" s="82">
        <f>O40*P40</f>
        <v>0.56393538585925784</v>
      </c>
      <c r="R40" s="83">
        <v>1.0402334329342906</v>
      </c>
      <c r="S40" s="84">
        <f>I40+R40</f>
        <v>4.3729343682159936</v>
      </c>
      <c r="T40" s="85">
        <f>分析係数表!F43</f>
        <v>0.59568549882556554</v>
      </c>
      <c r="U40" s="86">
        <f>S40*T40</f>
        <v>2.6048935904622033</v>
      </c>
      <c r="V40" s="87">
        <f>分析係数表!D43</f>
        <v>0.1984794164915317</v>
      </c>
      <c r="W40" s="88">
        <f>ROUND(S40*V40,0)</f>
        <v>1</v>
      </c>
      <c r="X40" s="76">
        <f>分析係数表!E43</f>
        <v>0.16343182099146988</v>
      </c>
      <c r="Y40" s="89">
        <f>ROUND(S40*X40,0)</f>
        <v>1</v>
      </c>
    </row>
    <row r="41" spans="1:25" x14ac:dyDescent="0.2">
      <c r="A41" s="6" t="s">
        <v>341</v>
      </c>
      <c r="B41" s="5" t="s">
        <v>42</v>
      </c>
      <c r="C41" s="90"/>
      <c r="D41" s="76">
        <f>投入係数表!AB41</f>
        <v>0</v>
      </c>
      <c r="E41" s="77">
        <f>$C$30*D41</f>
        <v>0</v>
      </c>
      <c r="F41" s="76">
        <f>分析係数表!C44</f>
        <v>0.56717687074829937</v>
      </c>
      <c r="G41" s="77">
        <f>E41*F41</f>
        <v>0</v>
      </c>
      <c r="H41" s="77">
        <v>6.7249790749742255E-3</v>
      </c>
      <c r="I41" s="77">
        <f>C41+H41</f>
        <v>6.7249790749742255E-3</v>
      </c>
      <c r="J41" s="76">
        <f>分析係数表!G44</f>
        <v>0.26470888557600014</v>
      </c>
      <c r="K41" s="78">
        <f>I41*J41</f>
        <v>1.7801617164583475E-3</v>
      </c>
      <c r="L41" s="79"/>
      <c r="M41" s="80"/>
      <c r="N41" s="81">
        <f>分析係数表!H44</f>
        <v>0.11401115064578489</v>
      </c>
      <c r="O41" s="82">
        <f t="shared" si="4"/>
        <v>3.8913196563458436</v>
      </c>
      <c r="P41" s="76">
        <f>分析係数表!C44</f>
        <v>0.56717687074829937</v>
      </c>
      <c r="Q41" s="82">
        <f>O41*P41</f>
        <v>2.2070665057675831</v>
      </c>
      <c r="R41" s="83">
        <v>2.2492642418816802</v>
      </c>
      <c r="S41" s="84">
        <f>I41+R41</f>
        <v>2.2559892209566543</v>
      </c>
      <c r="T41" s="85">
        <f>分析係数表!F44</f>
        <v>0.48034390507893071</v>
      </c>
      <c r="U41" s="86">
        <f>S41*T41</f>
        <v>1.0836506722102941</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投入係数表!AB42</f>
        <v>2.8985507246376812E-3</v>
      </c>
      <c r="E42" s="77">
        <f>$C$30*D42</f>
        <v>0.28985507246376813</v>
      </c>
      <c r="F42" s="76">
        <f>分析係数表!C45</f>
        <v>1</v>
      </c>
      <c r="G42" s="77">
        <f>E42*F42</f>
        <v>0.28985507246376813</v>
      </c>
      <c r="H42" s="77">
        <v>0.30903534923270432</v>
      </c>
      <c r="I42" s="77">
        <f>C42+H42</f>
        <v>0.30903534923270432</v>
      </c>
      <c r="J42" s="76">
        <f>分析係数表!G45</f>
        <v>0</v>
      </c>
      <c r="K42" s="78">
        <f>I42*J42</f>
        <v>0</v>
      </c>
      <c r="L42" s="79"/>
      <c r="M42" s="80"/>
      <c r="N42" s="81">
        <f>分析係数表!H45</f>
        <v>0</v>
      </c>
      <c r="O42" s="82">
        <f t="shared" si="4"/>
        <v>0</v>
      </c>
      <c r="P42" s="76">
        <f>分析係数表!C45</f>
        <v>1</v>
      </c>
      <c r="Q42" s="82">
        <f>O42*P42</f>
        <v>0</v>
      </c>
      <c r="R42" s="83">
        <v>2.6491592202402478E-2</v>
      </c>
      <c r="S42" s="84">
        <f>I42+R42</f>
        <v>0.33552694143510681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2.5603864734299518E-2</v>
      </c>
      <c r="E43" s="77">
        <f>$C$30*D43</f>
        <v>2.560386473429952</v>
      </c>
      <c r="F43" s="76">
        <f>分析係数表!C46</f>
        <v>9.5571095571095555E-2</v>
      </c>
      <c r="G43" s="77">
        <f>E43*F43</f>
        <v>0.24469894035111425</v>
      </c>
      <c r="H43" s="77">
        <v>0.25314995724372485</v>
      </c>
      <c r="I43" s="77">
        <f>C43+H43</f>
        <v>0.25314995724372485</v>
      </c>
      <c r="J43" s="76">
        <f>分析係数表!G46</f>
        <v>9.74025974025974E-3</v>
      </c>
      <c r="K43" s="78">
        <f>I43*J43</f>
        <v>2.4657463367895277E-3</v>
      </c>
      <c r="L43" s="79"/>
      <c r="M43" s="80"/>
      <c r="N43" s="81">
        <f>分析係数表!H46</f>
        <v>2.2385341663631524E-2</v>
      </c>
      <c r="O43" s="82">
        <f t="shared" si="4"/>
        <v>0.76403509250020374</v>
      </c>
      <c r="P43" s="76">
        <f>分析係数表!C46</f>
        <v>9.5571095571095555E-2</v>
      </c>
      <c r="Q43" s="82">
        <f>O43*P43</f>
        <v>7.3019670845007809E-2</v>
      </c>
      <c r="R43" s="83">
        <v>8.2772319532554609E-2</v>
      </c>
      <c r="S43" s="84">
        <f>I43+R43</f>
        <v>0.33592227677627945</v>
      </c>
      <c r="T43" s="85">
        <f>分析係数表!F46</f>
        <v>0.31493506493506496</v>
      </c>
      <c r="U43" s="86">
        <f>S43*T43</f>
        <v>0.10579370404967244</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投入係数表!AB44</f>
        <v>0.32705314009661834</v>
      </c>
      <c r="E44" s="91">
        <f>SUM(E5:E43)</f>
        <v>32.705314009661841</v>
      </c>
      <c r="F44" s="92">
        <f>分析係数表!C47</f>
        <v>0.47742146938417629</v>
      </c>
      <c r="G44" s="91">
        <f>SUM(G5:G43)</f>
        <v>11.789568447127419</v>
      </c>
      <c r="H44" s="91">
        <f>SUM(H5:H43)</f>
        <v>13.651002750377963</v>
      </c>
      <c r="I44" s="91">
        <f>SUM(I5:I43)</f>
        <v>113.65100275037797</v>
      </c>
      <c r="J44" s="92">
        <f>分析係数表!G47</f>
        <v>0.27235298925258467</v>
      </c>
      <c r="K44" s="93">
        <f>SUM(K5:K43)</f>
        <v>54.406553402851664</v>
      </c>
      <c r="L44" s="94">
        <f>最終需要_まとめ!$L$33</f>
        <v>0.62733333333333341</v>
      </c>
      <c r="M44" s="91">
        <f>K44*L44</f>
        <v>34.131044501388949</v>
      </c>
      <c r="N44" s="95">
        <f>分析係数表!H47</f>
        <v>1</v>
      </c>
      <c r="O44" s="96">
        <f>SUM(O5:O43)</f>
        <v>34.131044501388949</v>
      </c>
      <c r="P44" s="92">
        <f>分析係数表!C47</f>
        <v>0.47742146938417629</v>
      </c>
      <c r="Q44" s="96">
        <f>SUM(Q5:Q43)</f>
        <v>16.092829703317676</v>
      </c>
      <c r="R44" s="91">
        <f>SUM(R5:R43)</f>
        <v>18.470427099795412</v>
      </c>
      <c r="S44" s="97">
        <f>SUM(S5:S43)</f>
        <v>132.12142985017337</v>
      </c>
      <c r="T44" s="98">
        <f>分析係数表!F47</f>
        <v>0.52570900249274655</v>
      </c>
      <c r="U44" s="99">
        <f>SUM(U5:U43)</f>
        <v>84.02244648163817</v>
      </c>
      <c r="V44" s="100">
        <f>分析係数表!D47</f>
        <v>0.1239937068366638</v>
      </c>
      <c r="W44" s="101">
        <f>SUM(W5:W43)</f>
        <v>13</v>
      </c>
      <c r="X44" s="92">
        <f>分析係数表!E47</f>
        <v>9.5199419721302761E-2</v>
      </c>
      <c r="Y44" s="102">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1.0200958890135672E-4</v>
      </c>
      <c r="E5" s="77">
        <f t="shared" ref="E5:E38" si="0">$C$31*D5</f>
        <v>1.0200958890135671E-2</v>
      </c>
      <c r="F5" s="76">
        <f>分析係数表!C8</f>
        <v>0.95102319236016375</v>
      </c>
      <c r="G5" s="77">
        <f t="shared" ref="G5:G38" si="1">E5*F5</f>
        <v>9.7013484888316195E-3</v>
      </c>
      <c r="H5" s="77">
        <f t="array" ref="H5:H43">MMULT(逆行列係数!C5:AO43,'27'!G5:G43)</f>
        <v>1.5463475750183357E-2</v>
      </c>
      <c r="I5" s="77">
        <f t="shared" ref="I5:I38" si="2">C5+H5</f>
        <v>1.5463475750183357E-2</v>
      </c>
      <c r="J5" s="76">
        <f>分析係数表!G8</f>
        <v>0.119707121641224</v>
      </c>
      <c r="K5" s="78">
        <f t="shared" ref="K5:K38" si="3">I5*J5</f>
        <v>1.8510881726233168E-3</v>
      </c>
      <c r="L5" s="79" t="s">
        <v>185</v>
      </c>
      <c r="M5" s="80" t="s">
        <v>185</v>
      </c>
      <c r="N5" s="81">
        <f>分析係数表!H8</f>
        <v>1.1795029837783319E-2</v>
      </c>
      <c r="O5" s="82">
        <f t="shared" ref="O5:O43" si="4">$M$44*N5</f>
        <v>0.33822456727555883</v>
      </c>
      <c r="P5" s="76">
        <f>分析係数表!C8</f>
        <v>0.95102319236016375</v>
      </c>
      <c r="Q5" s="82">
        <f t="shared" ref="Q5:Q38" si="5">O5*P5</f>
        <v>0.32165940770503693</v>
      </c>
      <c r="R5" s="83">
        <f t="array" ref="R5:R43">MMULT(逆行列係数!C5:AO43,'27'!Q5:Q43)</f>
        <v>0.449870555627436</v>
      </c>
      <c r="S5" s="84">
        <f t="shared" ref="S5:S38" si="6">I5+R5</f>
        <v>0.46533403137761936</v>
      </c>
      <c r="T5" s="85">
        <f>分析係数表!F8</f>
        <v>0.45161290322580644</v>
      </c>
      <c r="U5" s="86">
        <f t="shared" ref="U5:U38" si="7">S5*T5</f>
        <v>0.21015085288021518</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投入係数表!AC6</f>
        <v>0</v>
      </c>
      <c r="E6" s="77">
        <f t="shared" si="0"/>
        <v>0</v>
      </c>
      <c r="F6" s="76">
        <f>分析係数表!C9</f>
        <v>1</v>
      </c>
      <c r="G6" s="77">
        <f t="shared" si="1"/>
        <v>0</v>
      </c>
      <c r="H6" s="77">
        <v>1.0232887931685183E-2</v>
      </c>
      <c r="I6" s="77">
        <f t="shared" si="2"/>
        <v>1.0232887931685183E-2</v>
      </c>
      <c r="J6" s="76">
        <f>分析係数表!G9</f>
        <v>0.24911032028469751</v>
      </c>
      <c r="K6" s="78">
        <f t="shared" si="3"/>
        <v>2.549117990099512E-3</v>
      </c>
      <c r="L6" s="79"/>
      <c r="M6" s="80"/>
      <c r="N6" s="81">
        <f>分析係数表!H9</f>
        <v>6.1636735494354639E-4</v>
      </c>
      <c r="O6" s="82">
        <f t="shared" si="4"/>
        <v>1.767444294551614E-2</v>
      </c>
      <c r="P6" s="76">
        <f>分析係数表!C9</f>
        <v>1</v>
      </c>
      <c r="Q6" s="82">
        <f t="shared" si="5"/>
        <v>1.767444294551614E-2</v>
      </c>
      <c r="R6" s="83">
        <v>2.4876713135383515E-2</v>
      </c>
      <c r="S6" s="84">
        <f t="shared" si="6"/>
        <v>3.5109601067068702E-2</v>
      </c>
      <c r="T6" s="85">
        <f>分析係数表!F9</f>
        <v>0.6773428232502966</v>
      </c>
      <c r="U6" s="86">
        <f t="shared" si="7"/>
        <v>2.378123630995994E-2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投入係数表!AC7</f>
        <v>0</v>
      </c>
      <c r="E7" s="77">
        <f t="shared" si="0"/>
        <v>0</v>
      </c>
      <c r="F7" s="76">
        <f>分析係数表!C10</f>
        <v>1</v>
      </c>
      <c r="G7" s="77">
        <f t="shared" si="1"/>
        <v>0</v>
      </c>
      <c r="H7" s="77">
        <v>4.7046211157253886E-4</v>
      </c>
      <c r="I7" s="77">
        <f t="shared" si="2"/>
        <v>4.7046211157253886E-4</v>
      </c>
      <c r="J7" s="76">
        <f>分析係数表!G10</f>
        <v>0.17950310559006211</v>
      </c>
      <c r="K7" s="78">
        <f t="shared" si="3"/>
        <v>8.4449410089729025E-5</v>
      </c>
      <c r="L7" s="79"/>
      <c r="M7" s="80"/>
      <c r="N7" s="81">
        <f>分析係数表!H10</f>
        <v>1.1935113327543217E-3</v>
      </c>
      <c r="O7" s="82">
        <f t="shared" si="4"/>
        <v>3.4224148612681249E-2</v>
      </c>
      <c r="P7" s="76">
        <f>分析係数表!C10</f>
        <v>1</v>
      </c>
      <c r="Q7" s="82">
        <f t="shared" si="5"/>
        <v>3.4224148612681249E-2</v>
      </c>
      <c r="R7" s="83">
        <v>5.1299925912990318E-2</v>
      </c>
      <c r="S7" s="84">
        <f t="shared" si="6"/>
        <v>5.1770388024562859E-2</v>
      </c>
      <c r="T7" s="85">
        <f>分析係数表!F10</f>
        <v>0.51863354037267084</v>
      </c>
      <c r="U7" s="86">
        <f t="shared" si="7"/>
        <v>2.6849859627645956E-2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投入係数表!AC8</f>
        <v>0</v>
      </c>
      <c r="E8" s="77">
        <f t="shared" si="0"/>
        <v>0</v>
      </c>
      <c r="F8" s="76">
        <f>分析係数表!C11</f>
        <v>5.7355893318034035E-4</v>
      </c>
      <c r="G8" s="77">
        <f t="shared" si="1"/>
        <v>0</v>
      </c>
      <c r="H8" s="77">
        <v>1.7526031479487582E-4</v>
      </c>
      <c r="I8" s="77">
        <f t="shared" si="2"/>
        <v>1.7526031479487582E-4</v>
      </c>
      <c r="J8" s="76">
        <f>分析係数表!G11</f>
        <v>0.5</v>
      </c>
      <c r="K8" s="78">
        <f t="shared" si="3"/>
        <v>8.763015739743791E-5</v>
      </c>
      <c r="L8" s="79"/>
      <c r="M8" s="80"/>
      <c r="N8" s="81">
        <f>分析係数表!H11</f>
        <v>-2.2413358361583505E-5</v>
      </c>
      <c r="O8" s="82">
        <f t="shared" si="4"/>
        <v>-6.4270701620058684E-4</v>
      </c>
      <c r="P8" s="76">
        <f>分析係数表!C11</f>
        <v>5.7355893318034035E-4</v>
      </c>
      <c r="Q8" s="82">
        <f t="shared" si="5"/>
        <v>-3.686303505595283E-7</v>
      </c>
      <c r="R8" s="83">
        <v>6.423472278343355E-5</v>
      </c>
      <c r="S8" s="84">
        <f t="shared" si="6"/>
        <v>2.3949503757830938E-4</v>
      </c>
      <c r="T8" s="85">
        <f>分析係数表!F11</f>
        <v>0.7</v>
      </c>
      <c r="U8" s="86">
        <f t="shared" si="7"/>
        <v>1.6764652630481657E-4</v>
      </c>
      <c r="V8" s="87">
        <f>分析係数表!D11</f>
        <v>1.2</v>
      </c>
      <c r="W8" s="88">
        <f t="shared" si="8"/>
        <v>0</v>
      </c>
      <c r="X8" s="76">
        <f>分析係数表!E11</f>
        <v>0</v>
      </c>
      <c r="Y8" s="89">
        <f t="shared" si="9"/>
        <v>0</v>
      </c>
    </row>
    <row r="9" spans="1:25" x14ac:dyDescent="0.2">
      <c r="A9" s="6" t="s">
        <v>223</v>
      </c>
      <c r="B9" s="5" t="s">
        <v>191</v>
      </c>
      <c r="C9" s="90"/>
      <c r="D9" s="76">
        <f>投入係数表!AC9</f>
        <v>1.7001598150226122E-4</v>
      </c>
      <c r="E9" s="77">
        <f t="shared" si="0"/>
        <v>1.7001598150226123E-2</v>
      </c>
      <c r="F9" s="76">
        <f>分析係数表!C12</f>
        <v>4.8423187189707062E-2</v>
      </c>
      <c r="G9" s="77">
        <f t="shared" si="1"/>
        <v>8.2327156975257692E-4</v>
      </c>
      <c r="H9" s="77">
        <v>1.6513820312538197E-3</v>
      </c>
      <c r="I9" s="77">
        <f t="shared" si="2"/>
        <v>1.6513820312538197E-3</v>
      </c>
      <c r="J9" s="76">
        <f>分析係数表!G12</f>
        <v>0.1441768393269548</v>
      </c>
      <c r="K9" s="78">
        <f t="shared" si="3"/>
        <v>2.380910417875022E-4</v>
      </c>
      <c r="L9" s="79"/>
      <c r="M9" s="80"/>
      <c r="N9" s="81">
        <f>分析係数表!H12</f>
        <v>9.2936990446306003E-2</v>
      </c>
      <c r="O9" s="82">
        <f t="shared" si="4"/>
        <v>2.6649846426757335</v>
      </c>
      <c r="P9" s="76">
        <f>分析係数表!C12</f>
        <v>4.8423187189707062E-2</v>
      </c>
      <c r="Q9" s="82">
        <f t="shared" si="5"/>
        <v>0.12904705020998164</v>
      </c>
      <c r="R9" s="83">
        <v>0.1470495804729314</v>
      </c>
      <c r="S9" s="84">
        <f t="shared" si="6"/>
        <v>0.14870096250418521</v>
      </c>
      <c r="T9" s="85">
        <f>分析係数表!F12</f>
        <v>0.28846365335972729</v>
      </c>
      <c r="U9" s="86">
        <f t="shared" si="7"/>
        <v>4.2894822902065088E-2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投入係数表!AC10</f>
        <v>4.454418715359244E-3</v>
      </c>
      <c r="E10" s="77">
        <f t="shared" si="0"/>
        <v>0.44544187153592441</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0.40956504607382399</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投入係数表!AC11</f>
        <v>8.4667958788126087E-3</v>
      </c>
      <c r="E11" s="77">
        <f t="shared" si="0"/>
        <v>0.84667958788126085</v>
      </c>
      <c r="F11" s="76">
        <f>分析係数表!C14</f>
        <v>0.13711248892825512</v>
      </c>
      <c r="G11" s="77">
        <f t="shared" si="1"/>
        <v>0.11609034561914898</v>
      </c>
      <c r="H11" s="77">
        <v>0.14023418010752689</v>
      </c>
      <c r="I11" s="77">
        <f t="shared" si="2"/>
        <v>0.14023418010752689</v>
      </c>
      <c r="J11" s="76">
        <f>分析係数表!G14</f>
        <v>0.16281628162816281</v>
      </c>
      <c r="K11" s="78">
        <f t="shared" si="3"/>
        <v>2.2832407762281605E-2</v>
      </c>
      <c r="L11" s="79"/>
      <c r="M11" s="80"/>
      <c r="N11" s="81">
        <f>分析係数表!H14</f>
        <v>1.1654946348023422E-3</v>
      </c>
      <c r="O11" s="82">
        <f t="shared" si="4"/>
        <v>3.3420764842430513E-2</v>
      </c>
      <c r="P11" s="76">
        <f>分析係数表!C14</f>
        <v>0.13711248892825512</v>
      </c>
      <c r="Q11" s="82">
        <f t="shared" si="5"/>
        <v>4.5824042494315717E-3</v>
      </c>
      <c r="R11" s="83">
        <v>1.8776660077363179E-2</v>
      </c>
      <c r="S11" s="84">
        <f t="shared" si="6"/>
        <v>0.15901084018489006</v>
      </c>
      <c r="T11" s="85">
        <f>分析係数表!F14</f>
        <v>0.337000366703337</v>
      </c>
      <c r="U11" s="86">
        <f t="shared" si="7"/>
        <v>5.3586711452113668E-2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投入係数表!AC12</f>
        <v>0</v>
      </c>
      <c r="E12" s="77">
        <f t="shared" si="0"/>
        <v>0</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0.2455140801886242</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投入係数表!AC13</f>
        <v>1.5981502261212554E-3</v>
      </c>
      <c r="E13" s="77">
        <f t="shared" si="0"/>
        <v>0.15981502261212555</v>
      </c>
      <c r="F13" s="76">
        <f>分析係数表!C16</f>
        <v>1.385979049153907E-2</v>
      </c>
      <c r="G13" s="77">
        <f t="shared" si="1"/>
        <v>2.2150027308046392E-3</v>
      </c>
      <c r="H13" s="77">
        <v>3.2687479954345827E-3</v>
      </c>
      <c r="I13" s="77">
        <f t="shared" si="2"/>
        <v>3.2687479954345827E-3</v>
      </c>
      <c r="J13" s="76">
        <f>分析係数表!G16</f>
        <v>3.1914893617021274E-2</v>
      </c>
      <c r="K13" s="78">
        <f t="shared" si="3"/>
        <v>1.0432174453514624E-4</v>
      </c>
      <c r="L13" s="79"/>
      <c r="M13" s="80"/>
      <c r="N13" s="81">
        <f>分析係数表!H16</f>
        <v>1.6877258846272378E-2</v>
      </c>
      <c r="O13" s="82">
        <f t="shared" si="4"/>
        <v>0.48395838319904189</v>
      </c>
      <c r="P13" s="76">
        <f>分析係数表!C16</f>
        <v>1.385979049153907E-2</v>
      </c>
      <c r="Q13" s="82">
        <f t="shared" si="5"/>
        <v>6.7075617977627022E-3</v>
      </c>
      <c r="R13" s="83">
        <v>7.6024573847760868E-3</v>
      </c>
      <c r="S13" s="84">
        <f t="shared" si="6"/>
        <v>1.087120538021067E-2</v>
      </c>
      <c r="T13" s="85">
        <f>分析係数表!F16</f>
        <v>0.28191489361702127</v>
      </c>
      <c r="U13" s="86">
        <f t="shared" si="7"/>
        <v>3.0647547082508805E-3</v>
      </c>
      <c r="V13" s="87">
        <f>分析係数表!D16</f>
        <v>0</v>
      </c>
      <c r="W13" s="88">
        <f t="shared" si="8"/>
        <v>0</v>
      </c>
      <c r="X13" s="76">
        <f>分析係数表!E16</f>
        <v>0</v>
      </c>
      <c r="Y13" s="89">
        <f t="shared" si="9"/>
        <v>0</v>
      </c>
    </row>
    <row r="14" spans="1:25" x14ac:dyDescent="0.2">
      <c r="A14" s="6" t="s">
        <v>2</v>
      </c>
      <c r="B14" s="5" t="s">
        <v>365</v>
      </c>
      <c r="C14" s="90"/>
      <c r="D14" s="76">
        <f>投入係数表!AC14</f>
        <v>5.3725050154714545E-3</v>
      </c>
      <c r="E14" s="77">
        <f t="shared" si="0"/>
        <v>0.53725050154714549</v>
      </c>
      <c r="F14" s="76">
        <f>分析係数表!C17</f>
        <v>0.32300986464785497</v>
      </c>
      <c r="G14" s="77">
        <f t="shared" si="1"/>
        <v>0.17353721178673567</v>
      </c>
      <c r="H14" s="77">
        <v>0.23599412933660976</v>
      </c>
      <c r="I14" s="77">
        <f t="shared" si="2"/>
        <v>0.23599412933660976</v>
      </c>
      <c r="J14" s="76">
        <f>分析係数表!G17</f>
        <v>0.21187484602118747</v>
      </c>
      <c r="K14" s="78">
        <f t="shared" si="3"/>
        <v>5.0001219815098398E-2</v>
      </c>
      <c r="L14" s="79"/>
      <c r="M14" s="80"/>
      <c r="N14" s="81">
        <f>分析係数表!H17</f>
        <v>2.8857198890538762E-3</v>
      </c>
      <c r="O14" s="82">
        <f t="shared" si="4"/>
        <v>8.2748528335825564E-2</v>
      </c>
      <c r="P14" s="76">
        <f>分析係数表!C17</f>
        <v>0.32300986464785497</v>
      </c>
      <c r="Q14" s="82">
        <f t="shared" si="5"/>
        <v>2.6728590937564207E-2</v>
      </c>
      <c r="R14" s="83">
        <v>5.6522146384092052E-2</v>
      </c>
      <c r="S14" s="84">
        <f t="shared" si="6"/>
        <v>0.29251627572070182</v>
      </c>
      <c r="T14" s="85">
        <f>分析係数表!F17</f>
        <v>0.32156935205715692</v>
      </c>
      <c r="U14" s="86">
        <f t="shared" si="7"/>
        <v>9.4064269249678742E-2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投入係数表!AC15</f>
        <v>2.3802237410316569E-4</v>
      </c>
      <c r="E15" s="77">
        <f t="shared" si="0"/>
        <v>2.3802237410316569E-2</v>
      </c>
      <c r="F15" s="76">
        <f>分析係数表!C18</f>
        <v>9.2469018112488088E-2</v>
      </c>
      <c r="G15" s="77">
        <f t="shared" si="1"/>
        <v>2.2009695222123043E-3</v>
      </c>
      <c r="H15" s="77">
        <v>5.1267722341519686E-3</v>
      </c>
      <c r="I15" s="77">
        <f t="shared" si="2"/>
        <v>5.1267722341519686E-3</v>
      </c>
      <c r="J15" s="76">
        <f>分析係数表!G18</f>
        <v>0.21541950113378686</v>
      </c>
      <c r="K15" s="78">
        <f t="shared" si="3"/>
        <v>1.104406717107567E-3</v>
      </c>
      <c r="L15" s="79"/>
      <c r="M15" s="80"/>
      <c r="N15" s="81">
        <f>分析係数表!H18</f>
        <v>4.5387050682206597E-4</v>
      </c>
      <c r="O15" s="82">
        <f t="shared" si="4"/>
        <v>1.3014817078061885E-2</v>
      </c>
      <c r="P15" s="76">
        <f>分析係数表!C18</f>
        <v>9.2469018112488088E-2</v>
      </c>
      <c r="Q15" s="82">
        <f t="shared" si="5"/>
        <v>1.2034673561220237E-3</v>
      </c>
      <c r="R15" s="83">
        <v>2.7284074751656559E-3</v>
      </c>
      <c r="S15" s="84">
        <f t="shared" si="6"/>
        <v>7.8551797093176241E-3</v>
      </c>
      <c r="T15" s="85">
        <f>分析係数表!F18</f>
        <v>0.45918367346938777</v>
      </c>
      <c r="U15" s="86">
        <f t="shared" si="7"/>
        <v>3.6069702746866642E-3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投入係数表!AC16</f>
        <v>0</v>
      </c>
      <c r="E16" s="77">
        <f t="shared" si="0"/>
        <v>0</v>
      </c>
      <c r="F16" s="76">
        <f>分析係数表!C19</f>
        <v>3.1628366691376364E-2</v>
      </c>
      <c r="G16" s="77">
        <f t="shared" si="1"/>
        <v>0</v>
      </c>
      <c r="H16" s="77">
        <v>9.0740663514277727E-4</v>
      </c>
      <c r="I16" s="77">
        <f t="shared" si="2"/>
        <v>9.0740663514277727E-4</v>
      </c>
      <c r="J16" s="76">
        <f>分析係数表!G19</f>
        <v>5.8098591549295774E-2</v>
      </c>
      <c r="K16" s="78">
        <f t="shared" si="3"/>
        <v>5.2719047464281076E-5</v>
      </c>
      <c r="L16" s="79"/>
      <c r="M16" s="80"/>
      <c r="N16" s="81">
        <f>分析係数表!H19</f>
        <v>-1.1767013139831339E-4</v>
      </c>
      <c r="O16" s="82">
        <f t="shared" si="4"/>
        <v>-3.3742118350530807E-3</v>
      </c>
      <c r="P16" s="76">
        <f>分析係数表!C19</f>
        <v>3.1628366691376364E-2</v>
      </c>
      <c r="Q16" s="82">
        <f t="shared" si="5"/>
        <v>-1.0672080921344077E-4</v>
      </c>
      <c r="R16" s="83">
        <v>2.7308674400546213E-4</v>
      </c>
      <c r="S16" s="84">
        <f t="shared" si="6"/>
        <v>1.1804933791482394E-3</v>
      </c>
      <c r="T16" s="85">
        <f>分析係数表!F19</f>
        <v>0.23943661971830985</v>
      </c>
      <c r="U16" s="86">
        <f t="shared" si="7"/>
        <v>2.8265334430309955E-4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投入係数表!AC17</f>
        <v>0</v>
      </c>
      <c r="E17" s="77">
        <f t="shared" si="0"/>
        <v>0</v>
      </c>
      <c r="F17" s="76">
        <f>分析係数表!C20</f>
        <v>9.0136054421768752E-2</v>
      </c>
      <c r="G17" s="77">
        <f t="shared" si="1"/>
        <v>0</v>
      </c>
      <c r="H17" s="77">
        <v>1.3789790178729549E-3</v>
      </c>
      <c r="I17" s="77">
        <f t="shared" si="2"/>
        <v>1.3789790178729549E-3</v>
      </c>
      <c r="J17" s="76">
        <f>分析係数表!G20</f>
        <v>0.10038610038610038</v>
      </c>
      <c r="K17" s="78">
        <f t="shared" si="3"/>
        <v>1.3843032611852055E-4</v>
      </c>
      <c r="L17" s="79"/>
      <c r="M17" s="80"/>
      <c r="N17" s="81">
        <f>分析係数表!H20</f>
        <v>5.6033395903958764E-4</v>
      </c>
      <c r="O17" s="82">
        <f t="shared" si="4"/>
        <v>1.6067675405014671E-2</v>
      </c>
      <c r="P17" s="76">
        <f>分析係数表!C20</f>
        <v>9.0136054421768752E-2</v>
      </c>
      <c r="Q17" s="82">
        <f t="shared" si="5"/>
        <v>1.4482768647377177E-3</v>
      </c>
      <c r="R17" s="83">
        <v>2.8022177053271982E-3</v>
      </c>
      <c r="S17" s="84">
        <f t="shared" si="6"/>
        <v>4.1811967232001533E-3</v>
      </c>
      <c r="T17" s="85">
        <f>分析係数表!F20</f>
        <v>0.22393822393822393</v>
      </c>
      <c r="U17" s="86">
        <f t="shared" si="7"/>
        <v>9.3632976812976407E-4</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投入係数表!AC18</f>
        <v>3.0602876670407018E-3</v>
      </c>
      <c r="E18" s="77">
        <f t="shared" si="0"/>
        <v>0.3060287667040702</v>
      </c>
      <c r="F18" s="76">
        <f>分析係数表!C21</f>
        <v>0.16689993002099368</v>
      </c>
      <c r="G18" s="77">
        <f t="shared" si="1"/>
        <v>5.1076179747320316E-2</v>
      </c>
      <c r="H18" s="77">
        <v>6.0871223558245084E-2</v>
      </c>
      <c r="I18" s="77">
        <f t="shared" si="2"/>
        <v>6.0871223558245084E-2</v>
      </c>
      <c r="J18" s="76">
        <f>分析係数表!G21</f>
        <v>0.28496229904680609</v>
      </c>
      <c r="K18" s="78">
        <f t="shared" si="3"/>
        <v>1.7346003810949622E-2</v>
      </c>
      <c r="L18" s="79"/>
      <c r="M18" s="80"/>
      <c r="N18" s="81">
        <f>分析係数表!H21</f>
        <v>9.3015437200571539E-4</v>
      </c>
      <c r="O18" s="82">
        <f t="shared" si="4"/>
        <v>2.6672341172324355E-2</v>
      </c>
      <c r="P18" s="76">
        <f>分析係数表!C21</f>
        <v>0.16689993002099368</v>
      </c>
      <c r="Q18" s="82">
        <f t="shared" si="5"/>
        <v>4.4516118751570036E-3</v>
      </c>
      <c r="R18" s="83">
        <v>9.7388582024919013E-3</v>
      </c>
      <c r="S18" s="84">
        <f t="shared" si="6"/>
        <v>7.0610081760736992E-2</v>
      </c>
      <c r="T18" s="85">
        <f>分析係数表!F21</f>
        <v>0.42580736946934128</v>
      </c>
      <c r="U18" s="86">
        <f t="shared" si="7"/>
        <v>3.0066293172554534E-2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投入係数表!AC19</f>
        <v>0</v>
      </c>
      <c r="E19" s="77">
        <f t="shared" si="0"/>
        <v>0</v>
      </c>
      <c r="F19" s="76">
        <f>分析係数表!C22</f>
        <v>5.390334572490707E-2</v>
      </c>
      <c r="G19" s="77">
        <f t="shared" si="1"/>
        <v>0</v>
      </c>
      <c r="H19" s="77">
        <v>2.6938275409009887E-3</v>
      </c>
      <c r="I19" s="77">
        <f t="shared" si="2"/>
        <v>2.6938275409009887E-3</v>
      </c>
      <c r="J19" s="76">
        <f>分析係数表!G22</f>
        <v>0.19475277497477295</v>
      </c>
      <c r="K19" s="78">
        <f t="shared" si="3"/>
        <v>5.2463038889393626E-4</v>
      </c>
      <c r="L19" s="79"/>
      <c r="M19" s="80"/>
      <c r="N19" s="81">
        <f>分析係数表!H22</f>
        <v>4.4826716723167009E-5</v>
      </c>
      <c r="O19" s="82">
        <f t="shared" si="4"/>
        <v>1.2854140324011737E-3</v>
      </c>
      <c r="P19" s="76">
        <f>分析係数表!C22</f>
        <v>5.390334572490707E-2</v>
      </c>
      <c r="Q19" s="82">
        <f t="shared" si="5"/>
        <v>6.9288116988167368E-5</v>
      </c>
      <c r="R19" s="83">
        <v>7.5084427844737645E-4</v>
      </c>
      <c r="S19" s="84">
        <f t="shared" si="6"/>
        <v>3.444671819348365E-3</v>
      </c>
      <c r="T19" s="85">
        <f>分析係数表!F22</f>
        <v>0.41305079044735959</v>
      </c>
      <c r="U19" s="86">
        <f t="shared" si="7"/>
        <v>1.4228244178135865E-3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投入係数表!AC20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8.0338377025073349E-4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投入係数表!AC21</f>
        <v>1.1561086742153763E-3</v>
      </c>
      <c r="E21" s="77">
        <f t="shared" si="0"/>
        <v>0.11561086742153763</v>
      </c>
      <c r="F21" s="76">
        <f>分析係数表!C24</f>
        <v>5.4415700267618217E-2</v>
      </c>
      <c r="G21" s="77">
        <f t="shared" si="1"/>
        <v>6.2910463092897394E-3</v>
      </c>
      <c r="H21" s="77">
        <v>7.7120902733275442E-3</v>
      </c>
      <c r="I21" s="77">
        <f t="shared" si="2"/>
        <v>7.7120902733275442E-3</v>
      </c>
      <c r="J21" s="76">
        <f>分析係数表!G24</f>
        <v>0.2097560975609756</v>
      </c>
      <c r="K21" s="78">
        <f t="shared" si="3"/>
        <v>1.6176579597711434E-3</v>
      </c>
      <c r="L21" s="79"/>
      <c r="M21" s="80"/>
      <c r="N21" s="81">
        <f>分析係数表!H24</f>
        <v>3.5301039419494021E-4</v>
      </c>
      <c r="O21" s="82">
        <f t="shared" si="4"/>
        <v>1.0122635505159244E-2</v>
      </c>
      <c r="P21" s="76">
        <f>分析係数表!C24</f>
        <v>5.4415700267618217E-2</v>
      </c>
      <c r="Q21" s="82">
        <f t="shared" si="5"/>
        <v>5.508302995670955E-4</v>
      </c>
      <c r="R21" s="83">
        <v>1.7868176340218923E-3</v>
      </c>
      <c r="S21" s="84">
        <f t="shared" si="6"/>
        <v>9.498907907349436E-3</v>
      </c>
      <c r="T21" s="85">
        <f>分析係数表!F24</f>
        <v>0.39512195121951221</v>
      </c>
      <c r="U21" s="86">
        <f t="shared" si="7"/>
        <v>3.7532270268063627E-3</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投入係数表!AC22</f>
        <v>3.4003196300452245E-5</v>
      </c>
      <c r="E22" s="77">
        <f t="shared" si="0"/>
        <v>3.4003196300452245E-3</v>
      </c>
      <c r="F22" s="76">
        <f>分析係数表!C25</f>
        <v>0.20008027292795505</v>
      </c>
      <c r="G22" s="77">
        <f t="shared" si="1"/>
        <v>6.8033687962173171E-4</v>
      </c>
      <c r="H22" s="77">
        <v>2.3960105763125985E-2</v>
      </c>
      <c r="I22" s="77">
        <f t="shared" si="2"/>
        <v>2.3960105763125985E-2</v>
      </c>
      <c r="J22" s="76">
        <f>分析係数表!G25</f>
        <v>0.19693654266958424</v>
      </c>
      <c r="K22" s="78">
        <f t="shared" si="3"/>
        <v>4.7186203909876118E-3</v>
      </c>
      <c r="L22" s="79"/>
      <c r="M22" s="80"/>
      <c r="N22" s="81">
        <f>分析係数表!H25</f>
        <v>5.2111058190681644E-4</v>
      </c>
      <c r="O22" s="82">
        <f t="shared" si="4"/>
        <v>1.4942938126663644E-2</v>
      </c>
      <c r="P22" s="76">
        <f>分析係数表!C25</f>
        <v>0.20008027292795505</v>
      </c>
      <c r="Q22" s="82">
        <f t="shared" si="5"/>
        <v>2.9897871387284071E-3</v>
      </c>
      <c r="R22" s="83">
        <v>1.3561598532883469E-2</v>
      </c>
      <c r="S22" s="84">
        <f t="shared" si="6"/>
        <v>3.7521704296009456E-2</v>
      </c>
      <c r="T22" s="85">
        <f>分析係数表!F25</f>
        <v>0.35081275398562051</v>
      </c>
      <c r="U22" s="86">
        <f t="shared" si="7"/>
        <v>1.3163092418317165E-2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投入係数表!AC23</f>
        <v>2.3802237410316569E-4</v>
      </c>
      <c r="E23" s="77">
        <f t="shared" si="0"/>
        <v>2.3802237410316569E-2</v>
      </c>
      <c r="F23" s="76">
        <f>分析係数表!C26</f>
        <v>0.134685598377282</v>
      </c>
      <c r="G23" s="77">
        <f t="shared" si="1"/>
        <v>3.2058185883266145E-3</v>
      </c>
      <c r="H23" s="77">
        <v>9.1918347718382247E-3</v>
      </c>
      <c r="I23" s="77">
        <f t="shared" si="2"/>
        <v>9.1918347718382247E-3</v>
      </c>
      <c r="J23" s="76">
        <f>分析係数表!G26</f>
        <v>0.19653333333333334</v>
      </c>
      <c r="K23" s="78">
        <f t="shared" si="3"/>
        <v>1.8065019271586058E-3</v>
      </c>
      <c r="L23" s="79"/>
      <c r="M23" s="80"/>
      <c r="N23" s="81">
        <f>分析係数表!H26</f>
        <v>1.0932115540862354E-2</v>
      </c>
      <c r="O23" s="82">
        <f t="shared" si="4"/>
        <v>0.31348034715183626</v>
      </c>
      <c r="P23" s="76">
        <f>分析係数表!C26</f>
        <v>0.134685598377282</v>
      </c>
      <c r="Q23" s="82">
        <f t="shared" si="5"/>
        <v>4.2221288135663157E-2</v>
      </c>
      <c r="R23" s="83">
        <v>4.4801893744513023E-2</v>
      </c>
      <c r="S23" s="84">
        <f t="shared" si="6"/>
        <v>5.3993728516351244E-2</v>
      </c>
      <c r="T23" s="85">
        <f>分析係数表!F26</f>
        <v>0.3352</v>
      </c>
      <c r="U23" s="86">
        <f t="shared" si="7"/>
        <v>1.8098697798680938E-2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投入係数表!AC24</f>
        <v>3.060287667040702E-4</v>
      </c>
      <c r="E24" s="77">
        <f t="shared" si="0"/>
        <v>3.0602876670407019E-2</v>
      </c>
      <c r="F24" s="76">
        <f>分析係数表!C27</f>
        <v>0.20855231724796941</v>
      </c>
      <c r="G24" s="77">
        <f t="shared" si="1"/>
        <v>6.3823008440672064E-3</v>
      </c>
      <c r="H24" s="77">
        <v>8.2143505071640647E-3</v>
      </c>
      <c r="I24" s="77">
        <f t="shared" si="2"/>
        <v>8.2143505071640647E-3</v>
      </c>
      <c r="J24" s="76">
        <f>分析係数表!G27</f>
        <v>0.17064698219713417</v>
      </c>
      <c r="K24" s="78">
        <f t="shared" si="3"/>
        <v>1.4017541247570461E-3</v>
      </c>
      <c r="L24" s="79"/>
      <c r="M24" s="80"/>
      <c r="N24" s="81">
        <f>分析係数表!H27</f>
        <v>1.1100215728574231E-2</v>
      </c>
      <c r="O24" s="82">
        <f t="shared" si="4"/>
        <v>0.31830064977334066</v>
      </c>
      <c r="P24" s="76">
        <f>分析係数表!C27</f>
        <v>0.20855231724796941</v>
      </c>
      <c r="Q24" s="82">
        <f t="shared" si="5"/>
        <v>6.6382338091764539E-2</v>
      </c>
      <c r="R24" s="83">
        <v>6.7485735851947115E-2</v>
      </c>
      <c r="S24" s="84">
        <f t="shared" si="6"/>
        <v>7.5700086359111185E-2</v>
      </c>
      <c r="T24" s="85">
        <f>分析係数表!F27</f>
        <v>0.32175423360833694</v>
      </c>
      <c r="U24" s="86">
        <f t="shared" si="7"/>
        <v>2.435682327056074E-2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投入係数表!AC25</f>
        <v>0</v>
      </c>
      <c r="E25" s="77">
        <f t="shared" si="0"/>
        <v>0</v>
      </c>
      <c r="F25" s="76">
        <f>分析係数表!C28</f>
        <v>0.10397098484143963</v>
      </c>
      <c r="G25" s="77">
        <f t="shared" si="1"/>
        <v>0</v>
      </c>
      <c r="H25" s="77">
        <v>2.0910924168035631E-2</v>
      </c>
      <c r="I25" s="77">
        <f t="shared" si="2"/>
        <v>2.0910924168035631E-2</v>
      </c>
      <c r="J25" s="76">
        <f>分析係数表!G28</f>
        <v>0.12478854912166558</v>
      </c>
      <c r="K25" s="78">
        <f t="shared" si="3"/>
        <v>2.6094438877223383E-3</v>
      </c>
      <c r="L25" s="79"/>
      <c r="M25" s="80"/>
      <c r="N25" s="81">
        <f>分析係数表!H28</f>
        <v>2.0592272994704845E-2</v>
      </c>
      <c r="O25" s="82">
        <f t="shared" si="4"/>
        <v>0.59048707113428922</v>
      </c>
      <c r="P25" s="76">
        <f>分析係数表!C28</f>
        <v>0.10397098484143963</v>
      </c>
      <c r="Q25" s="82">
        <f t="shared" si="5"/>
        <v>6.139352232196927E-2</v>
      </c>
      <c r="R25" s="83">
        <v>7.0797134410211002E-2</v>
      </c>
      <c r="S25" s="84">
        <f t="shared" si="6"/>
        <v>9.1708058578246626E-2</v>
      </c>
      <c r="T25" s="85">
        <f>分析係数表!F28</f>
        <v>0.21353285621340273</v>
      </c>
      <c r="U25" s="86">
        <f t="shared" si="7"/>
        <v>1.9582683685999053E-2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投入係数表!AC26</f>
        <v>6.3926009044850216E-3</v>
      </c>
      <c r="E26" s="77">
        <f t="shared" si="0"/>
        <v>0.63926009044850218</v>
      </c>
      <c r="F26" s="76">
        <f>分析係数表!C29</f>
        <v>0.1743148003132341</v>
      </c>
      <c r="G26" s="77">
        <f t="shared" si="1"/>
        <v>0.11143249501475062</v>
      </c>
      <c r="H26" s="77">
        <v>0.13434788011355434</v>
      </c>
      <c r="I26" s="77">
        <f t="shared" si="2"/>
        <v>0.13434788011355434</v>
      </c>
      <c r="J26" s="76">
        <f>分析係数表!G29</f>
        <v>0.23934053439454236</v>
      </c>
      <c r="K26" s="78">
        <f t="shared" si="3"/>
        <v>3.2154893421152006E-2</v>
      </c>
      <c r="L26" s="79"/>
      <c r="M26" s="80"/>
      <c r="N26" s="81">
        <f>分析係数表!H29</f>
        <v>9.9683411313142636E-3</v>
      </c>
      <c r="O26" s="82">
        <f t="shared" si="4"/>
        <v>0.28584394545521102</v>
      </c>
      <c r="P26" s="76">
        <f>分析係数表!C29</f>
        <v>0.1743148003132341</v>
      </c>
      <c r="Q26" s="82">
        <f t="shared" si="5"/>
        <v>4.9826830272772092E-2</v>
      </c>
      <c r="R26" s="83">
        <v>7.1250668269869949E-2</v>
      </c>
      <c r="S26" s="84">
        <f t="shared" si="6"/>
        <v>0.20559854838342428</v>
      </c>
      <c r="T26" s="85">
        <f>分析係数表!F29</f>
        <v>0.40112076666937385</v>
      </c>
      <c r="U26" s="86">
        <f t="shared" si="7"/>
        <v>8.2469847353669509E-2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投入係数表!AC27</f>
        <v>3.0602876670407018E-3</v>
      </c>
      <c r="E27" s="77">
        <f t="shared" si="0"/>
        <v>0.3060287667040702</v>
      </c>
      <c r="F27" s="76">
        <f>分析係数表!C30</f>
        <v>1</v>
      </c>
      <c r="G27" s="77">
        <f t="shared" si="1"/>
        <v>0.3060287667040702</v>
      </c>
      <c r="H27" s="77">
        <v>0.37506415655830738</v>
      </c>
      <c r="I27" s="77">
        <f t="shared" si="2"/>
        <v>0.37506415655830738</v>
      </c>
      <c r="J27" s="76">
        <f>分析係数表!G30</f>
        <v>0.34450555746533745</v>
      </c>
      <c r="K27" s="78">
        <f t="shared" si="3"/>
        <v>0.12921168634038629</v>
      </c>
      <c r="L27" s="79"/>
      <c r="M27" s="80"/>
      <c r="N27" s="81">
        <f>分析係数表!H30</f>
        <v>0</v>
      </c>
      <c r="O27" s="82">
        <f t="shared" si="4"/>
        <v>0</v>
      </c>
      <c r="P27" s="76">
        <f>分析係数表!C30</f>
        <v>1</v>
      </c>
      <c r="Q27" s="82">
        <f t="shared" si="5"/>
        <v>0</v>
      </c>
      <c r="R27" s="83">
        <v>8.3635622112712749E-2</v>
      </c>
      <c r="S27" s="84">
        <f t="shared" si="6"/>
        <v>0.45869977867102013</v>
      </c>
      <c r="T27" s="85">
        <f>分析係数表!F30</f>
        <v>0.44067262518620376</v>
      </c>
      <c r="U27" s="86">
        <f t="shared" si="7"/>
        <v>0.20213643563928907</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投入係数表!AC28</f>
        <v>2.3598218232513856E-2</v>
      </c>
      <c r="E28" s="77">
        <f t="shared" si="0"/>
        <v>2.3598218232513855</v>
      </c>
      <c r="F28" s="76">
        <f>分析係数表!C31</f>
        <v>0.25008451656524677</v>
      </c>
      <c r="G28" s="77">
        <f t="shared" si="1"/>
        <v>0.59015489984794189</v>
      </c>
      <c r="H28" s="77">
        <v>0.62545858212649996</v>
      </c>
      <c r="I28" s="77">
        <f t="shared" si="2"/>
        <v>0.62545858212649996</v>
      </c>
      <c r="J28" s="76">
        <f>分析係数表!G31</f>
        <v>7.0035460992907805E-2</v>
      </c>
      <c r="K28" s="78">
        <f t="shared" si="3"/>
        <v>4.3804280131199913E-2</v>
      </c>
      <c r="L28" s="79"/>
      <c r="M28" s="80"/>
      <c r="N28" s="81">
        <f>分析係数表!H31</f>
        <v>2.3007312358165468E-2</v>
      </c>
      <c r="O28" s="82">
        <f t="shared" si="4"/>
        <v>0.65973875212990241</v>
      </c>
      <c r="P28" s="76">
        <f>分析係数表!C31</f>
        <v>0.25008451656524677</v>
      </c>
      <c r="Q28" s="82">
        <f t="shared" si="5"/>
        <v>0.16499044688576581</v>
      </c>
      <c r="R28" s="83">
        <v>0.22276027078051103</v>
      </c>
      <c r="S28" s="84">
        <f t="shared" si="6"/>
        <v>0.84821885290701093</v>
      </c>
      <c r="T28" s="85">
        <f>分析係数表!F31</f>
        <v>0.24143026004728133</v>
      </c>
      <c r="U28" s="86">
        <f t="shared" si="7"/>
        <v>0.20478569823434631</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投入係数表!AC29</f>
        <v>2.3462205447312046E-3</v>
      </c>
      <c r="E29" s="77">
        <f t="shared" si="0"/>
        <v>0.23462205447312046</v>
      </c>
      <c r="F29" s="76">
        <f>分析係数表!C32</f>
        <v>0.62913385826771662</v>
      </c>
      <c r="G29" s="77">
        <f t="shared" si="1"/>
        <v>0.14760867836537264</v>
      </c>
      <c r="H29" s="77">
        <v>0.16747208510943337</v>
      </c>
      <c r="I29" s="77">
        <f t="shared" si="2"/>
        <v>0.16747208510943337</v>
      </c>
      <c r="J29" s="76">
        <f>分析係数表!G32</f>
        <v>0.14045991298943444</v>
      </c>
      <c r="K29" s="78">
        <f t="shared" si="3"/>
        <v>2.3523114502630171E-2</v>
      </c>
      <c r="L29" s="79"/>
      <c r="M29" s="80"/>
      <c r="N29" s="81">
        <f>分析係数表!H32</f>
        <v>6.5503039811727788E-3</v>
      </c>
      <c r="O29" s="82">
        <f t="shared" si="4"/>
        <v>0.1878311254846215</v>
      </c>
      <c r="P29" s="76">
        <f>分析係数表!C32</f>
        <v>0.62913385826771662</v>
      </c>
      <c r="Q29" s="82">
        <f t="shared" si="5"/>
        <v>0.11817092067890755</v>
      </c>
      <c r="R29" s="83">
        <v>0.15458787242593572</v>
      </c>
      <c r="S29" s="84">
        <f t="shared" si="6"/>
        <v>0.32205995753536909</v>
      </c>
      <c r="T29" s="85">
        <f>分析係数表!F32</f>
        <v>0.48353014294592916</v>
      </c>
      <c r="U29" s="86">
        <f t="shared" si="7"/>
        <v>0.15572569730423688</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投入係数表!AC30</f>
        <v>1.3941310483185419E-3</v>
      </c>
      <c r="E30" s="77">
        <f t="shared" si="0"/>
        <v>0.13941310483185421</v>
      </c>
      <c r="F30" s="76">
        <f>分析係数表!C33</f>
        <v>0.63745757482258569</v>
      </c>
      <c r="G30" s="77">
        <f t="shared" si="1"/>
        <v>8.8869939704600692E-2</v>
      </c>
      <c r="H30" s="77">
        <v>0.10665660498407584</v>
      </c>
      <c r="I30" s="77">
        <f t="shared" si="2"/>
        <v>0.10665660498407584</v>
      </c>
      <c r="J30" s="76">
        <f>分析係数表!G33</f>
        <v>0.50772946859903378</v>
      </c>
      <c r="K30" s="78">
        <f t="shared" si="3"/>
        <v>5.4152701371141886E-2</v>
      </c>
      <c r="L30" s="79"/>
      <c r="M30" s="80"/>
      <c r="N30" s="81">
        <f>分析係数表!H33</f>
        <v>9.749810887288824E-4</v>
      </c>
      <c r="O30" s="82">
        <f t="shared" si="4"/>
        <v>2.7957755204725529E-2</v>
      </c>
      <c r="P30" s="76">
        <f>分析係数表!C33</f>
        <v>0.63745757482258569</v>
      </c>
      <c r="Q30" s="82">
        <f t="shared" si="5"/>
        <v>1.782188283028786E-2</v>
      </c>
      <c r="R30" s="83">
        <v>7.1139177177800883E-2</v>
      </c>
      <c r="S30" s="84">
        <f t="shared" si="6"/>
        <v>0.17779578216187672</v>
      </c>
      <c r="T30" s="85">
        <f>分析係数表!F33</f>
        <v>0.6463768115942029</v>
      </c>
      <c r="U30" s="86">
        <f t="shared" si="7"/>
        <v>0.11492307078869134</v>
      </c>
      <c r="V30" s="87">
        <f>分析係数表!D33</f>
        <v>0.10676328502415459</v>
      </c>
      <c r="W30" s="88">
        <f t="shared" si="8"/>
        <v>0</v>
      </c>
      <c r="X30" s="76">
        <f>分析係数表!E33</f>
        <v>8.9371980676328497E-2</v>
      </c>
      <c r="Y30" s="89">
        <f t="shared" si="9"/>
        <v>0</v>
      </c>
    </row>
    <row r="31" spans="1:25" x14ac:dyDescent="0.2">
      <c r="A31" s="6" t="s">
        <v>19</v>
      </c>
      <c r="B31" s="5" t="s">
        <v>275</v>
      </c>
      <c r="C31" s="75">
        <f>最終需要_まとめ!C32</f>
        <v>100</v>
      </c>
      <c r="D31" s="76">
        <f>投入係数表!AC31</f>
        <v>1.1425073956951954E-2</v>
      </c>
      <c r="E31" s="77">
        <f t="shared" si="0"/>
        <v>1.1425073956951954</v>
      </c>
      <c r="F31" s="76">
        <f>分析係数表!C34</f>
        <v>0.37050679800509079</v>
      </c>
      <c r="G31" s="77">
        <f t="shared" si="1"/>
        <v>0.42330675687616209</v>
      </c>
      <c r="H31" s="77">
        <v>0.52942591840476361</v>
      </c>
      <c r="I31" s="77">
        <f t="shared" si="2"/>
        <v>100.52942591840477</v>
      </c>
      <c r="J31" s="76">
        <f>分析係数表!G34</f>
        <v>0.42483593457785029</v>
      </c>
      <c r="K31" s="78">
        <f t="shared" si="3"/>
        <v>42.708512612620254</v>
      </c>
      <c r="L31" s="79"/>
      <c r="M31" s="80"/>
      <c r="N31" s="81">
        <f>分析係数表!H34</f>
        <v>0.16269856834673466</v>
      </c>
      <c r="O31" s="82">
        <f t="shared" si="4"/>
        <v>4.6654102306000595</v>
      </c>
      <c r="P31" s="76">
        <f>分析係数表!C34</f>
        <v>0.37050679800509079</v>
      </c>
      <c r="Q31" s="82">
        <f t="shared" si="5"/>
        <v>1.7285662059198204</v>
      </c>
      <c r="R31" s="83">
        <v>1.8773922744473834</v>
      </c>
      <c r="S31" s="84">
        <f t="shared" si="6"/>
        <v>102.40681819285216</v>
      </c>
      <c r="T31" s="85">
        <f>分析係数表!F34</f>
        <v>0.70009180863001119</v>
      </c>
      <c r="U31" s="86">
        <f t="shared" si="7"/>
        <v>71.694174564678605</v>
      </c>
      <c r="V31" s="87">
        <f>分析係数表!D34</f>
        <v>0.29654187493624401</v>
      </c>
      <c r="W31" s="88">
        <f t="shared" si="8"/>
        <v>30</v>
      </c>
      <c r="X31" s="76">
        <f>分析係数表!E34</f>
        <v>0.20143493488387909</v>
      </c>
      <c r="Y31" s="89">
        <f t="shared" si="9"/>
        <v>21</v>
      </c>
    </row>
    <row r="32" spans="1:25" x14ac:dyDescent="0.2">
      <c r="A32" s="6" t="s">
        <v>20</v>
      </c>
      <c r="B32" s="5" t="s">
        <v>37</v>
      </c>
      <c r="C32" s="90"/>
      <c r="D32" s="76">
        <f>投入係数表!AC32</f>
        <v>1.7647658879934715E-2</v>
      </c>
      <c r="E32" s="77">
        <f t="shared" si="0"/>
        <v>1.7647658879934716</v>
      </c>
      <c r="F32" s="76">
        <f>分析係数表!C35</f>
        <v>0.91764041772509175</v>
      </c>
      <c r="G32" s="77">
        <f t="shared" si="1"/>
        <v>1.6194205066453218</v>
      </c>
      <c r="H32" s="77">
        <v>1.9608460352436603</v>
      </c>
      <c r="I32" s="77">
        <f t="shared" si="2"/>
        <v>1.9608460352436603</v>
      </c>
      <c r="J32" s="76">
        <f>分析係数表!G35</f>
        <v>0.31368591037545418</v>
      </c>
      <c r="K32" s="78">
        <f t="shared" si="3"/>
        <v>0.61508977367150752</v>
      </c>
      <c r="L32" s="79"/>
      <c r="M32" s="80"/>
      <c r="N32" s="81">
        <f>分析係数表!H35</f>
        <v>6.1244501723026923E-2</v>
      </c>
      <c r="O32" s="82">
        <f t="shared" si="4"/>
        <v>1.7561969217681035</v>
      </c>
      <c r="P32" s="76">
        <f>分析係数表!C35</f>
        <v>0.91764041772509175</v>
      </c>
      <c r="Q32" s="82">
        <f t="shared" si="5"/>
        <v>1.6115572768988027</v>
      </c>
      <c r="R32" s="83">
        <v>2.1064946632572479</v>
      </c>
      <c r="S32" s="84">
        <f t="shared" si="6"/>
        <v>4.0673406985009084</v>
      </c>
      <c r="T32" s="85">
        <f>分析係数表!F35</f>
        <v>0.64438548935924789</v>
      </c>
      <c r="U32" s="86">
        <f t="shared" si="7"/>
        <v>2.6209353263942932</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投入係数表!AC33</f>
        <v>2.7270563432962698E-2</v>
      </c>
      <c r="E33" s="77">
        <f t="shared" si="0"/>
        <v>2.7270563432962698</v>
      </c>
      <c r="F33" s="76">
        <f>分析係数表!C36</f>
        <v>0.797599795727296</v>
      </c>
      <c r="G33" s="77">
        <f t="shared" si="1"/>
        <v>2.1750995823499317</v>
      </c>
      <c r="H33" s="77">
        <v>2.2819469230448024</v>
      </c>
      <c r="I33" s="77">
        <f t="shared" si="2"/>
        <v>2.2819469230448024</v>
      </c>
      <c r="J33" s="76">
        <f>分析係数表!G36</f>
        <v>2.1812378081220076E-2</v>
      </c>
      <c r="K33" s="78">
        <f t="shared" si="3"/>
        <v>4.977468904673004E-2</v>
      </c>
      <c r="L33" s="79"/>
      <c r="M33" s="80"/>
      <c r="N33" s="81">
        <f>分析係数表!H36</f>
        <v>0.17613537668450396</v>
      </c>
      <c r="O33" s="82">
        <f t="shared" si="4"/>
        <v>5.050713086812312</v>
      </c>
      <c r="P33" s="76">
        <f>分析係数表!C36</f>
        <v>0.797599795727296</v>
      </c>
      <c r="Q33" s="82">
        <f t="shared" si="5"/>
        <v>4.0284477263186806</v>
      </c>
      <c r="R33" s="83">
        <v>4.2005418503593974</v>
      </c>
      <c r="S33" s="84">
        <f t="shared" si="6"/>
        <v>6.4824887734041994</v>
      </c>
      <c r="T33" s="85">
        <f>分析係数表!F36</f>
        <v>0.87948217769107995</v>
      </c>
      <c r="U33" s="86">
        <f t="shared" si="7"/>
        <v>5.701233343291503</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投入係数表!AC34</f>
        <v>2.0979972117379033E-2</v>
      </c>
      <c r="E34" s="77">
        <f t="shared" si="0"/>
        <v>2.0979972117379031</v>
      </c>
      <c r="F34" s="76">
        <f>分析係数表!C37</f>
        <v>0.41107468497080213</v>
      </c>
      <c r="G34" s="77">
        <f t="shared" si="1"/>
        <v>0.8624335428847798</v>
      </c>
      <c r="H34" s="77">
        <v>0.97335299044292045</v>
      </c>
      <c r="I34" s="77">
        <f t="shared" si="2"/>
        <v>0.97335299044292045</v>
      </c>
      <c r="J34" s="76">
        <f>分析係数表!G37</f>
        <v>0.35489014883061659</v>
      </c>
      <c r="K34" s="78">
        <f t="shared" si="3"/>
        <v>0.34543338764301379</v>
      </c>
      <c r="L34" s="79"/>
      <c r="M34" s="80"/>
      <c r="N34" s="81">
        <f>分析係数表!H37</f>
        <v>4.9102064830639058E-2</v>
      </c>
      <c r="O34" s="82">
        <f t="shared" si="4"/>
        <v>1.4080103957414356</v>
      </c>
      <c r="P34" s="76">
        <f>分析係数表!C37</f>
        <v>0.41107468497080213</v>
      </c>
      <c r="Q34" s="82">
        <f t="shared" si="5"/>
        <v>0.57879742986502503</v>
      </c>
      <c r="R34" s="83">
        <v>0.71225029512866134</v>
      </c>
      <c r="S34" s="84">
        <f t="shared" si="6"/>
        <v>1.6856032855715819</v>
      </c>
      <c r="T34" s="85">
        <f>分析係数表!F37</f>
        <v>0.67103708953460905</v>
      </c>
      <c r="U34" s="86">
        <f t="shared" si="7"/>
        <v>1.1311023228599288</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投入係数表!AC35</f>
        <v>3.8559624604712843E-2</v>
      </c>
      <c r="E35" s="77">
        <f t="shared" si="0"/>
        <v>3.8559624604712841</v>
      </c>
      <c r="F35" s="76">
        <f>分析係数表!C38</f>
        <v>8.5657149205643823E-2</v>
      </c>
      <c r="G35" s="77">
        <f t="shared" si="1"/>
        <v>0.33029075180795026</v>
      </c>
      <c r="H35" s="77">
        <v>0.37454107966192002</v>
      </c>
      <c r="I35" s="77">
        <f t="shared" si="2"/>
        <v>0.37454107966192002</v>
      </c>
      <c r="J35" s="76">
        <f>分析係数表!G38</f>
        <v>0.23768844221105528</v>
      </c>
      <c r="K35" s="78">
        <f t="shared" si="3"/>
        <v>8.9024085768888525E-2</v>
      </c>
      <c r="L35" s="79"/>
      <c r="M35" s="80"/>
      <c r="N35" s="81">
        <f>分析係数表!H38</f>
        <v>4.3280194996217748E-2</v>
      </c>
      <c r="O35" s="82">
        <f t="shared" si="4"/>
        <v>1.2410672482833334</v>
      </c>
      <c r="P35" s="76">
        <f>分析係数表!C38</f>
        <v>8.5657149205643823E-2</v>
      </c>
      <c r="Q35" s="82">
        <f t="shared" si="5"/>
        <v>0.1063062824604433</v>
      </c>
      <c r="R35" s="83">
        <v>0.14068022383052683</v>
      </c>
      <c r="S35" s="84">
        <f t="shared" si="6"/>
        <v>0.51522130349244688</v>
      </c>
      <c r="T35" s="85">
        <f>分析係数表!F38</f>
        <v>0.42412060301507537</v>
      </c>
      <c r="U35" s="86">
        <f t="shared" si="7"/>
        <v>0.21851596992342973</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投入係数表!AC36</f>
        <v>0</v>
      </c>
      <c r="E36" s="77">
        <f t="shared" si="0"/>
        <v>0</v>
      </c>
      <c r="F36" s="76">
        <f>分析係数表!C39</f>
        <v>1</v>
      </c>
      <c r="G36" s="77">
        <f t="shared" si="1"/>
        <v>0</v>
      </c>
      <c r="H36" s="77">
        <v>1.7915786539433119E-2</v>
      </c>
      <c r="I36" s="77">
        <f t="shared" si="2"/>
        <v>1.7915786539433119E-2</v>
      </c>
      <c r="J36" s="76">
        <f>分析係数表!G39</f>
        <v>0.35357454228421969</v>
      </c>
      <c r="K36" s="78">
        <f t="shared" si="3"/>
        <v>6.3345660253418491E-3</v>
      </c>
      <c r="L36" s="79"/>
      <c r="M36" s="80"/>
      <c r="N36" s="81">
        <f>分析係数表!H39</f>
        <v>3.8775109965539459E-3</v>
      </c>
      <c r="O36" s="82">
        <f t="shared" si="4"/>
        <v>0.11118831380270151</v>
      </c>
      <c r="P36" s="76">
        <f>分析係数表!C39</f>
        <v>1</v>
      </c>
      <c r="Q36" s="82">
        <f t="shared" si="5"/>
        <v>0.11118831380270151</v>
      </c>
      <c r="R36" s="83">
        <v>0.12428371865948463</v>
      </c>
      <c r="S36" s="84">
        <f t="shared" si="6"/>
        <v>0.14219950519891775</v>
      </c>
      <c r="T36" s="85">
        <f>分析係数表!F39</f>
        <v>0.70431560592850917</v>
      </c>
      <c r="U36" s="86">
        <f t="shared" si="7"/>
        <v>0.10015333066690994</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投入係数表!AC37</f>
        <v>3.4003196300452245E-5</v>
      </c>
      <c r="E37" s="77">
        <f t="shared" si="0"/>
        <v>3.4003196300452245E-3</v>
      </c>
      <c r="F37" s="76">
        <f>分析係数表!C40</f>
        <v>0.65826444414328944</v>
      </c>
      <c r="G37" s="77">
        <f t="shared" si="1"/>
        <v>2.2383095111812353E-3</v>
      </c>
      <c r="H37" s="77">
        <v>6.7477335646780523E-3</v>
      </c>
      <c r="I37" s="77">
        <f t="shared" si="2"/>
        <v>6.7477335646780523E-3</v>
      </c>
      <c r="J37" s="76">
        <f>分析係数表!G40</f>
        <v>0.50866941886313111</v>
      </c>
      <c r="K37" s="78">
        <f t="shared" si="3"/>
        <v>3.432365710988029E-3</v>
      </c>
      <c r="L37" s="79"/>
      <c r="M37" s="80"/>
      <c r="N37" s="81">
        <f>分析係数表!H40</f>
        <v>2.9977866808617935E-2</v>
      </c>
      <c r="O37" s="82">
        <f t="shared" si="4"/>
        <v>0.85962063416828483</v>
      </c>
      <c r="P37" s="76">
        <f>分析係数表!C40</f>
        <v>0.65826444414328944</v>
      </c>
      <c r="Q37" s="82">
        <f t="shared" si="5"/>
        <v>0.56585769892488802</v>
      </c>
      <c r="R37" s="83">
        <v>0.5689097102074463</v>
      </c>
      <c r="S37" s="84">
        <f t="shared" si="6"/>
        <v>0.57565744377212436</v>
      </c>
      <c r="T37" s="85">
        <f>分析係数表!F40</f>
        <v>0.70612892981899011</v>
      </c>
      <c r="U37" s="86">
        <f t="shared" si="7"/>
        <v>0.40648837471314564</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投入係数表!AC38</f>
        <v>3.4003196300452245E-5</v>
      </c>
      <c r="E38" s="77">
        <f t="shared" si="0"/>
        <v>3.4003196300452245E-3</v>
      </c>
      <c r="F38" s="76">
        <f>分析係数表!C41</f>
        <v>0.70759650636187188</v>
      </c>
      <c r="G38" s="77">
        <f t="shared" si="1"/>
        <v>2.4060542907336935E-3</v>
      </c>
      <c r="H38" s="77">
        <v>3.1684356844326831E-3</v>
      </c>
      <c r="I38" s="77">
        <f t="shared" si="2"/>
        <v>3.1684356844326831E-3</v>
      </c>
      <c r="J38" s="76">
        <f>分析係数表!G41</f>
        <v>0.45936542752335213</v>
      </c>
      <c r="K38" s="78">
        <f t="shared" si="3"/>
        <v>1.4554698127596643E-3</v>
      </c>
      <c r="L38" s="79"/>
      <c r="M38" s="80"/>
      <c r="N38" s="81">
        <f>分析係数表!H41</f>
        <v>5.1332193987616619E-2</v>
      </c>
      <c r="O38" s="82">
        <f t="shared" si="4"/>
        <v>1.471959743853394</v>
      </c>
      <c r="P38" s="76">
        <f>分析係数表!C41</f>
        <v>0.70759650636187188</v>
      </c>
      <c r="Q38" s="82">
        <f t="shared" si="5"/>
        <v>1.0415535722559774</v>
      </c>
      <c r="R38" s="83">
        <v>1.0572821558096865</v>
      </c>
      <c r="S38" s="84">
        <f t="shared" si="6"/>
        <v>1.0604505914941191</v>
      </c>
      <c r="T38" s="85">
        <f>分析係数表!F41</f>
        <v>0.56264417804333855</v>
      </c>
      <c r="U38" s="86">
        <f t="shared" si="7"/>
        <v>0.59665635140678086</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投入係数表!AC39</f>
        <v>3.060287667040702E-4</v>
      </c>
      <c r="E39" s="77">
        <f>$C$31*D39</f>
        <v>3.0602876670407019E-2</v>
      </c>
      <c r="F39" s="76">
        <f>分析係数表!C42</f>
        <v>0.74805928016937195</v>
      </c>
      <c r="G39" s="77">
        <f>E39*F39</f>
        <v>2.289276589317674E-2</v>
      </c>
      <c r="H39" s="77">
        <v>3.7999316564507203E-2</v>
      </c>
      <c r="I39" s="77">
        <f>C39+H39</f>
        <v>3.7999316564507203E-2</v>
      </c>
      <c r="J39" s="76">
        <f>分析係数表!G42</f>
        <v>0.48689138576779029</v>
      </c>
      <c r="K39" s="78">
        <f>I39*J39</f>
        <v>1.850153990032186E-2</v>
      </c>
      <c r="L39" s="79"/>
      <c r="M39" s="80"/>
      <c r="N39" s="81">
        <f>分析係数表!H42</f>
        <v>1.3363964923094164E-2</v>
      </c>
      <c r="O39" s="82">
        <f t="shared" si="4"/>
        <v>0.38321405840959993</v>
      </c>
      <c r="P39" s="76">
        <f>分析係数表!C42</f>
        <v>0.74805928016937195</v>
      </c>
      <c r="Q39" s="82">
        <f>O39*P39</f>
        <v>0.28666683268466897</v>
      </c>
      <c r="R39" s="83">
        <v>0.30045352277858284</v>
      </c>
      <c r="S39" s="84">
        <f>I39+R39</f>
        <v>0.33845283934309006</v>
      </c>
      <c r="T39" s="85">
        <f>分析係数表!F42</f>
        <v>0.55945692883895126</v>
      </c>
      <c r="U39" s="86">
        <f>S39*T39</f>
        <v>0.18934978605570815</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投入係数表!AC40</f>
        <v>8.6130096229045536E-2</v>
      </c>
      <c r="E40" s="77">
        <f>$C$31*D40</f>
        <v>8.6130096229045527</v>
      </c>
      <c r="F40" s="76">
        <f>分析係数表!C43</f>
        <v>0.45392782766037354</v>
      </c>
      <c r="G40" s="77">
        <f>E40*F40</f>
        <v>3.9096847477429568</v>
      </c>
      <c r="H40" s="77">
        <v>4.4277655585359827</v>
      </c>
      <c r="I40" s="77">
        <f>C40+H40</f>
        <v>4.4277655585359827</v>
      </c>
      <c r="J40" s="76">
        <f>分析係数表!G43</f>
        <v>0.33057238224749658</v>
      </c>
      <c r="K40" s="78">
        <f>I40*J40</f>
        <v>1.4636970087186572</v>
      </c>
      <c r="L40" s="79"/>
      <c r="M40" s="80"/>
      <c r="N40" s="81">
        <f>分析係数表!H43</f>
        <v>3.6399293979211607E-2</v>
      </c>
      <c r="O40" s="82">
        <f t="shared" si="4"/>
        <v>1.0437561943097529</v>
      </c>
      <c r="P40" s="76">
        <f>分析係数表!C43</f>
        <v>0.45392782766037354</v>
      </c>
      <c r="Q40" s="82">
        <f>O40*P40</f>
        <v>0.47378998189008487</v>
      </c>
      <c r="R40" s="83">
        <v>0.8739515052783019</v>
      </c>
      <c r="S40" s="84">
        <f>I40+R40</f>
        <v>5.3017170638142845</v>
      </c>
      <c r="T40" s="85">
        <f>分析係数表!F43</f>
        <v>0.59568549882556554</v>
      </c>
      <c r="U40" s="86">
        <f>S40*T40</f>
        <v>3.1581559737902247</v>
      </c>
      <c r="V40" s="87">
        <f>分析係数表!D43</f>
        <v>0.1984794164915317</v>
      </c>
      <c r="W40" s="88">
        <f>ROUND(S40*V40,0)</f>
        <v>1</v>
      </c>
      <c r="X40" s="76">
        <f>分析係数表!E43</f>
        <v>0.16343182099146988</v>
      </c>
      <c r="Y40" s="89">
        <f>ROUND(S40*X40,0)</f>
        <v>1</v>
      </c>
    </row>
    <row r="41" spans="1:25" x14ac:dyDescent="0.2">
      <c r="A41" s="6" t="s">
        <v>341</v>
      </c>
      <c r="B41" s="5" t="s">
        <v>42</v>
      </c>
      <c r="C41" s="90"/>
      <c r="D41" s="76">
        <f>投入係数表!AC41</f>
        <v>8.8408310381175826E-4</v>
      </c>
      <c r="E41" s="77">
        <f>$C$31*D41</f>
        <v>8.8408310381175831E-2</v>
      </c>
      <c r="F41" s="76">
        <f>分析係数表!C44</f>
        <v>0.56717687074829937</v>
      </c>
      <c r="G41" s="77">
        <f>E41*F41</f>
        <v>5.0143148830139699E-2</v>
      </c>
      <c r="H41" s="77">
        <v>5.869244290743604E-2</v>
      </c>
      <c r="I41" s="77">
        <f>C41+H41</f>
        <v>5.869244290743604E-2</v>
      </c>
      <c r="J41" s="76">
        <f>分析係数表!G44</f>
        <v>0.26470888557600014</v>
      </c>
      <c r="K41" s="78">
        <f>I41*J41</f>
        <v>1.5536411153760407E-2</v>
      </c>
      <c r="L41" s="79"/>
      <c r="M41" s="80"/>
      <c r="N41" s="81">
        <f>分析係数表!H44</f>
        <v>0.11401115064578489</v>
      </c>
      <c r="O41" s="82">
        <f t="shared" si="4"/>
        <v>3.269289914658335</v>
      </c>
      <c r="P41" s="76">
        <f>分析係数表!C44</f>
        <v>0.56717687074829937</v>
      </c>
      <c r="Q41" s="82">
        <f>O41*P41</f>
        <v>1.8542656233648891</v>
      </c>
      <c r="R41" s="83">
        <v>1.8897180264781246</v>
      </c>
      <c r="S41" s="84">
        <f>I41+R41</f>
        <v>1.9484104693855606</v>
      </c>
      <c r="T41" s="85">
        <f>分析係数表!F44</f>
        <v>0.48034390507893071</v>
      </c>
      <c r="U41" s="86">
        <f>S41*T41</f>
        <v>0.93590709356133261</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投入係数表!AC42</f>
        <v>1.836172600224421E-3</v>
      </c>
      <c r="E42" s="77">
        <f>$C$31*D42</f>
        <v>0.18361726002244211</v>
      </c>
      <c r="F42" s="76">
        <f>分析係数表!C45</f>
        <v>1</v>
      </c>
      <c r="G42" s="77">
        <f>E42*F42</f>
        <v>0.18361726002244211</v>
      </c>
      <c r="H42" s="77">
        <v>0.19982323566762111</v>
      </c>
      <c r="I42" s="77">
        <f>C42+H42</f>
        <v>0.19982323566762111</v>
      </c>
      <c r="J42" s="76">
        <f>分析係数表!G45</f>
        <v>0</v>
      </c>
      <c r="K42" s="78">
        <f>I42*J42</f>
        <v>0</v>
      </c>
      <c r="L42" s="79"/>
      <c r="M42" s="80"/>
      <c r="N42" s="81">
        <f>分析係数表!H45</f>
        <v>0</v>
      </c>
      <c r="O42" s="82">
        <f t="shared" si="4"/>
        <v>0</v>
      </c>
      <c r="P42" s="76">
        <f>分析係数表!C45</f>
        <v>1</v>
      </c>
      <c r="Q42" s="82">
        <f>O42*P42</f>
        <v>0</v>
      </c>
      <c r="R42" s="83">
        <v>2.2256895567373151E-2</v>
      </c>
      <c r="S42" s="84">
        <f>I42+R42</f>
        <v>0.22208013123499426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9.2488693937230106E-3</v>
      </c>
      <c r="E43" s="77">
        <f>$C$31*D43</f>
        <v>0.92488693937230104</v>
      </c>
      <c r="F43" s="76">
        <f>分析係数表!C46</f>
        <v>9.5571095571095555E-2</v>
      </c>
      <c r="G43" s="77">
        <f>E43*F43</f>
        <v>8.8392458075208249E-2</v>
      </c>
      <c r="H43" s="77">
        <v>9.5139004381817258E-2</v>
      </c>
      <c r="I43" s="77">
        <f>C43+H43</f>
        <v>9.5139004381817258E-2</v>
      </c>
      <c r="J43" s="76">
        <f>分析係数表!G46</f>
        <v>9.74025974025974E-3</v>
      </c>
      <c r="K43" s="78">
        <f>I43*J43</f>
        <v>9.2667861410860967E-4</v>
      </c>
      <c r="L43" s="79"/>
      <c r="M43" s="80"/>
      <c r="N43" s="81">
        <f>分析係数表!H46</f>
        <v>2.2385341663631524E-2</v>
      </c>
      <c r="O43" s="82">
        <f t="shared" si="4"/>
        <v>0.6419036324303361</v>
      </c>
      <c r="P43" s="76">
        <f>分析係数表!C46</f>
        <v>9.5571095571095555E-2</v>
      </c>
      <c r="Q43" s="82">
        <f>O43*P43</f>
        <v>6.1347433402433045E-2</v>
      </c>
      <c r="R43" s="83">
        <v>6.954111544636557E-2</v>
      </c>
      <c r="S43" s="84">
        <f>I43+R43</f>
        <v>0.16468011982818281</v>
      </c>
      <c r="T43" s="85">
        <f>分析係数表!F46</f>
        <v>0.31493506493506496</v>
      </c>
      <c r="U43" s="86">
        <f>S43*T43</f>
        <v>5.1863544231603033E-2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投入係数表!AC44</f>
        <v>0.27634397633377539</v>
      </c>
      <c r="E44" s="91">
        <f>SUM(E5:E43)</f>
        <v>27.634397633377535</v>
      </c>
      <c r="F44" s="92">
        <f>分析係数表!C47</f>
        <v>0.47742146938417629</v>
      </c>
      <c r="G44" s="91">
        <f>SUM(G5:G43)</f>
        <v>11.286224496652832</v>
      </c>
      <c r="H44" s="91">
        <f>SUM(H5:H43)</f>
        <v>12.924821809584712</v>
      </c>
      <c r="I44" s="91">
        <f>SUM(I5:I43)</f>
        <v>112.92482180958473</v>
      </c>
      <c r="J44" s="92">
        <f>分析係数表!G47</f>
        <v>0.27235298925258467</v>
      </c>
      <c r="K44" s="93">
        <f>SUM(K5:K43)</f>
        <v>45.709633759127676</v>
      </c>
      <c r="L44" s="94">
        <f>最終需要_まとめ!$L$33</f>
        <v>0.62733333333333341</v>
      </c>
      <c r="M44" s="91">
        <f>K44*L44</f>
        <v>28.675176911559433</v>
      </c>
      <c r="N44" s="95">
        <f>分析係数表!H47</f>
        <v>1</v>
      </c>
      <c r="O44" s="96">
        <f>SUM(O5:O43)</f>
        <v>28.675176911559433</v>
      </c>
      <c r="P44" s="92">
        <f>分析係数表!C47</f>
        <v>0.47742146938417629</v>
      </c>
      <c r="Q44" s="96">
        <f>SUM(Q5:Q43)</f>
        <v>13.520381385675257</v>
      </c>
      <c r="R44" s="91">
        <f>SUM(R5:R43)</f>
        <v>15.517918436312184</v>
      </c>
      <c r="S44" s="97">
        <f>SUM(S5:S43)</f>
        <v>128.44274024589691</v>
      </c>
      <c r="T44" s="98">
        <f>分析係数表!F47</f>
        <v>0.52570900249274655</v>
      </c>
      <c r="U44" s="99">
        <f>SUM(U5:U43)</f>
        <v>88.134406479727801</v>
      </c>
      <c r="V44" s="100">
        <f>分析係数表!D47</f>
        <v>0.1239937068366638</v>
      </c>
      <c r="W44" s="101">
        <f>SUM(W5:W43)</f>
        <v>31</v>
      </c>
      <c r="X44" s="92">
        <f>分析係数表!E47</f>
        <v>9.5199419721302761E-2</v>
      </c>
      <c r="Y44" s="102">
        <f>SUM(Y5:Y43)</f>
        <v>22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0.95102319236016375</v>
      </c>
      <c r="G5" s="77">
        <f t="shared" ref="G5:G38" si="1">E5*F5</f>
        <v>0</v>
      </c>
      <c r="H5" s="77">
        <f t="array" ref="H5:H43">MMULT(逆行列係数!C5:AO43,'28'!G5:G43)</f>
        <v>6.4417180664778778E-3</v>
      </c>
      <c r="I5" s="77">
        <f t="shared" ref="I5:I38" si="2">C5+H5</f>
        <v>6.4417180664778778E-3</v>
      </c>
      <c r="J5" s="76">
        <f>分析係数表!G8</f>
        <v>0.119707121641224</v>
      </c>
      <c r="K5" s="78">
        <f t="shared" ref="K5:K38" si="3">I5*J5</f>
        <v>7.7111952816233766E-4</v>
      </c>
      <c r="L5" s="79" t="s">
        <v>185</v>
      </c>
      <c r="M5" s="80" t="s">
        <v>185</v>
      </c>
      <c r="N5" s="81">
        <f>分析係数表!H8</f>
        <v>1.1795029837783319E-2</v>
      </c>
      <c r="O5" s="82">
        <f t="shared" ref="O5:O43" si="4">$M$44*N5</f>
        <v>0.26798401892683704</v>
      </c>
      <c r="P5" s="76">
        <f>分析係数表!C8</f>
        <v>0.95102319236016375</v>
      </c>
      <c r="Q5" s="82">
        <f t="shared" ref="Q5:Q38" si="5">O5*P5</f>
        <v>0.2548590171813071</v>
      </c>
      <c r="R5" s="83">
        <f t="array" ref="R5:R43">MMULT(逆行列係数!C5:AO43,'28'!Q5:Q43)</f>
        <v>0.35644400542811022</v>
      </c>
      <c r="S5" s="84">
        <f t="shared" ref="S5:S38" si="6">I5+R5</f>
        <v>0.36288572349458809</v>
      </c>
      <c r="T5" s="85">
        <f>分析係数表!F8</f>
        <v>0.45161290322580644</v>
      </c>
      <c r="U5" s="86">
        <f t="shared" ref="U5:U38" si="7">S5*T5</f>
        <v>0.16388387512658817</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投入係数表!AD6</f>
        <v>0</v>
      </c>
      <c r="E6" s="77">
        <f t="shared" si="0"/>
        <v>0</v>
      </c>
      <c r="F6" s="76">
        <f>分析係数表!C9</f>
        <v>1</v>
      </c>
      <c r="G6" s="77">
        <f t="shared" si="1"/>
        <v>0</v>
      </c>
      <c r="H6" s="77">
        <v>7.7325532628616869E-3</v>
      </c>
      <c r="I6" s="77">
        <f t="shared" si="2"/>
        <v>7.7325532628616869E-3</v>
      </c>
      <c r="J6" s="76">
        <f>分析係数表!G9</f>
        <v>0.24911032028469751</v>
      </c>
      <c r="K6" s="78">
        <f t="shared" si="3"/>
        <v>1.9262588199299576E-3</v>
      </c>
      <c r="L6" s="79"/>
      <c r="M6" s="80"/>
      <c r="N6" s="81">
        <f>分析係数表!H9</f>
        <v>6.1636735494354639E-4</v>
      </c>
      <c r="O6" s="82">
        <f t="shared" si="4"/>
        <v>1.4003915478362031E-2</v>
      </c>
      <c r="P6" s="76">
        <f>分析係数表!C9</f>
        <v>1</v>
      </c>
      <c r="Q6" s="82">
        <f t="shared" si="5"/>
        <v>1.4003915478362031E-2</v>
      </c>
      <c r="R6" s="83">
        <v>1.9710459288661678E-2</v>
      </c>
      <c r="S6" s="84">
        <f t="shared" si="6"/>
        <v>2.7443012551523364E-2</v>
      </c>
      <c r="T6" s="85">
        <f>分析係数表!F9</f>
        <v>0.6773428232502966</v>
      </c>
      <c r="U6" s="86">
        <f t="shared" si="7"/>
        <v>1.858832760014216E-2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投入係数表!AD7</f>
        <v>0</v>
      </c>
      <c r="E7" s="77">
        <f t="shared" si="0"/>
        <v>0</v>
      </c>
      <c r="F7" s="76">
        <f>分析係数表!C10</f>
        <v>1</v>
      </c>
      <c r="G7" s="77">
        <f t="shared" si="1"/>
        <v>0</v>
      </c>
      <c r="H7" s="77">
        <v>4.6957854994496219E-4</v>
      </c>
      <c r="I7" s="77">
        <f t="shared" si="2"/>
        <v>4.6957854994496219E-4</v>
      </c>
      <c r="J7" s="76">
        <f>分析係数表!G10</f>
        <v>0.17950310559006211</v>
      </c>
      <c r="K7" s="78">
        <f t="shared" si="3"/>
        <v>8.4290808033598807E-5</v>
      </c>
      <c r="L7" s="79"/>
      <c r="M7" s="80"/>
      <c r="N7" s="81">
        <f>分析係数表!H10</f>
        <v>1.1935113327543217E-3</v>
      </c>
      <c r="O7" s="82">
        <f t="shared" si="4"/>
        <v>2.7116672699010115E-2</v>
      </c>
      <c r="P7" s="76">
        <f>分析係数表!C10</f>
        <v>1</v>
      </c>
      <c r="Q7" s="82">
        <f t="shared" si="5"/>
        <v>2.7116672699010115E-2</v>
      </c>
      <c r="R7" s="83">
        <v>4.0646249997599082E-2</v>
      </c>
      <c r="S7" s="84">
        <f t="shared" si="6"/>
        <v>4.1115828547544045E-2</v>
      </c>
      <c r="T7" s="85">
        <f>分析係数表!F10</f>
        <v>0.51863354037267084</v>
      </c>
      <c r="U7" s="86">
        <f t="shared" si="7"/>
        <v>2.1324047724968497E-2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投入係数表!AD8</f>
        <v>0</v>
      </c>
      <c r="E8" s="77">
        <f t="shared" si="0"/>
        <v>0</v>
      </c>
      <c r="F8" s="76">
        <f>分析係数表!C11</f>
        <v>5.7355893318034035E-4</v>
      </c>
      <c r="G8" s="77">
        <f t="shared" si="1"/>
        <v>0</v>
      </c>
      <c r="H8" s="77">
        <v>4.8941950104960098E-5</v>
      </c>
      <c r="I8" s="77">
        <f t="shared" si="2"/>
        <v>4.8941950104960098E-5</v>
      </c>
      <c r="J8" s="76">
        <f>分析係数表!G11</f>
        <v>0.5</v>
      </c>
      <c r="K8" s="78">
        <f t="shared" si="3"/>
        <v>2.4470975052480049E-5</v>
      </c>
      <c r="L8" s="79"/>
      <c r="M8" s="80"/>
      <c r="N8" s="81">
        <f>分析係数表!H11</f>
        <v>-2.2413358361583505E-5</v>
      </c>
      <c r="O8" s="82">
        <f t="shared" si="4"/>
        <v>-5.0923329012225564E-4</v>
      </c>
      <c r="P8" s="76">
        <f>分析係数表!C11</f>
        <v>5.7355893318034035E-4</v>
      </c>
      <c r="Q8" s="82">
        <f t="shared" si="5"/>
        <v>-2.9207530262243571E-7</v>
      </c>
      <c r="R8" s="83">
        <v>5.0894822055108919E-5</v>
      </c>
      <c r="S8" s="84">
        <f t="shared" si="6"/>
        <v>9.9836772160069023E-5</v>
      </c>
      <c r="T8" s="85">
        <f>分析係数表!F11</f>
        <v>0.7</v>
      </c>
      <c r="U8" s="86">
        <f t="shared" si="7"/>
        <v>6.9885740512048313E-5</v>
      </c>
      <c r="V8" s="87">
        <f>分析係数表!D11</f>
        <v>1.2</v>
      </c>
      <c r="W8" s="88">
        <f t="shared" si="8"/>
        <v>0</v>
      </c>
      <c r="X8" s="76">
        <f>分析係数表!E11</f>
        <v>0</v>
      </c>
      <c r="Y8" s="89">
        <f t="shared" si="9"/>
        <v>0</v>
      </c>
    </row>
    <row r="9" spans="1:25" x14ac:dyDescent="0.2">
      <c r="A9" s="6" t="s">
        <v>223</v>
      </c>
      <c r="B9" s="5" t="s">
        <v>191</v>
      </c>
      <c r="C9" s="90"/>
      <c r="D9" s="76">
        <f>投入係数表!AD9</f>
        <v>0</v>
      </c>
      <c r="E9" s="77">
        <f t="shared" si="0"/>
        <v>0</v>
      </c>
      <c r="F9" s="76">
        <f>分析係数表!C12</f>
        <v>4.8423187189707062E-2</v>
      </c>
      <c r="G9" s="77">
        <f t="shared" si="1"/>
        <v>0</v>
      </c>
      <c r="H9" s="77">
        <v>9.4097385856929119E-4</v>
      </c>
      <c r="I9" s="77">
        <f t="shared" si="2"/>
        <v>9.4097385856929119E-4</v>
      </c>
      <c r="J9" s="76">
        <f>分析係数表!G12</f>
        <v>0.1441768393269548</v>
      </c>
      <c r="K9" s="78">
        <f t="shared" si="3"/>
        <v>1.3566663681780939E-4</v>
      </c>
      <c r="L9" s="79"/>
      <c r="M9" s="80"/>
      <c r="N9" s="81">
        <f>分析係数表!H12</f>
        <v>9.2936990446306003E-2</v>
      </c>
      <c r="O9" s="82">
        <f t="shared" si="4"/>
        <v>2.1115358374919331</v>
      </c>
      <c r="P9" s="76">
        <f>分析係数表!C12</f>
        <v>4.8423187189707062E-2</v>
      </c>
      <c r="Q9" s="82">
        <f t="shared" si="5"/>
        <v>0.10224729511664675</v>
      </c>
      <c r="R9" s="83">
        <v>0.11651116261030153</v>
      </c>
      <c r="S9" s="84">
        <f t="shared" si="6"/>
        <v>0.11745213646887083</v>
      </c>
      <c r="T9" s="85">
        <f>分析係数表!F12</f>
        <v>0.28846365335972729</v>
      </c>
      <c r="U9" s="86">
        <f t="shared" si="7"/>
        <v>3.3880672380715737E-2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投入係数表!AD10</f>
        <v>1.6148566814695195E-3</v>
      </c>
      <c r="E10" s="77">
        <f t="shared" si="0"/>
        <v>0.16148566814695195</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0.32450891413040739</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投入係数表!AD11</f>
        <v>4.6138762327700561E-3</v>
      </c>
      <c r="E11" s="77">
        <f t="shared" si="0"/>
        <v>0.46138762327700561</v>
      </c>
      <c r="F11" s="76">
        <f>分析係数表!C14</f>
        <v>0.13711248892825512</v>
      </c>
      <c r="G11" s="77">
        <f t="shared" si="1"/>
        <v>6.3262005388202369E-2</v>
      </c>
      <c r="H11" s="77">
        <v>9.5131857798144703E-2</v>
      </c>
      <c r="I11" s="77">
        <f t="shared" si="2"/>
        <v>9.5131857798144703E-2</v>
      </c>
      <c r="J11" s="76">
        <f>分析係数表!G14</f>
        <v>0.16281628162816281</v>
      </c>
      <c r="K11" s="78">
        <f t="shared" si="3"/>
        <v>1.5489015351073065E-2</v>
      </c>
      <c r="L11" s="79"/>
      <c r="M11" s="80"/>
      <c r="N11" s="81">
        <f>分析係数表!H14</f>
        <v>1.1654946348023422E-3</v>
      </c>
      <c r="O11" s="82">
        <f t="shared" si="4"/>
        <v>2.6480131086357293E-2</v>
      </c>
      <c r="P11" s="76">
        <f>分析係数表!C14</f>
        <v>0.13711248892825512</v>
      </c>
      <c r="Q11" s="82">
        <f t="shared" si="5"/>
        <v>3.6307566803969087E-3</v>
      </c>
      <c r="R11" s="83">
        <v>1.4877230445106391E-2</v>
      </c>
      <c r="S11" s="84">
        <f t="shared" si="6"/>
        <v>0.11000908824325109</v>
      </c>
      <c r="T11" s="85">
        <f>分析係数表!F14</f>
        <v>0.337000366703337</v>
      </c>
      <c r="U11" s="86">
        <f t="shared" si="7"/>
        <v>3.7073103078675375E-2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投入係数表!AD12</f>
        <v>0</v>
      </c>
      <c r="E12" s="77">
        <f t="shared" si="0"/>
        <v>0</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0.19452711682670165</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投入係数表!AD13</f>
        <v>3.4604071745775422E-4</v>
      </c>
      <c r="E13" s="77">
        <f t="shared" si="0"/>
        <v>3.4604071745775421E-2</v>
      </c>
      <c r="F13" s="76">
        <f>分析係数表!C16</f>
        <v>1.385979049153907E-2</v>
      </c>
      <c r="G13" s="77">
        <f t="shared" si="1"/>
        <v>4.7960518455063397E-4</v>
      </c>
      <c r="H13" s="77">
        <v>1.5496174253870002E-3</v>
      </c>
      <c r="I13" s="77">
        <f t="shared" si="2"/>
        <v>1.5496174253870002E-3</v>
      </c>
      <c r="J13" s="76">
        <f>分析係数表!G16</f>
        <v>3.1914893617021274E-2</v>
      </c>
      <c r="K13" s="78">
        <f t="shared" si="3"/>
        <v>4.9455875278308511E-5</v>
      </c>
      <c r="L13" s="79"/>
      <c r="M13" s="80"/>
      <c r="N13" s="81">
        <f>分析係数表!H16</f>
        <v>1.6877258846272378E-2</v>
      </c>
      <c r="O13" s="82">
        <f t="shared" si="4"/>
        <v>0.38345266746205847</v>
      </c>
      <c r="P13" s="76">
        <f>分析係数表!C16</f>
        <v>1.385979049153907E-2</v>
      </c>
      <c r="Q13" s="82">
        <f t="shared" si="5"/>
        <v>5.3145736344459311E-3</v>
      </c>
      <c r="R13" s="83">
        <v>6.0236224118883856E-3</v>
      </c>
      <c r="S13" s="84">
        <f t="shared" si="6"/>
        <v>7.573239837275386E-3</v>
      </c>
      <c r="T13" s="85">
        <f>分析係数表!F16</f>
        <v>0.28191489361702127</v>
      </c>
      <c r="U13" s="86">
        <f t="shared" si="7"/>
        <v>2.1350091030616779E-3</v>
      </c>
      <c r="V13" s="87">
        <f>分析係数表!D16</f>
        <v>0</v>
      </c>
      <c r="W13" s="88">
        <f t="shared" si="8"/>
        <v>0</v>
      </c>
      <c r="X13" s="76">
        <f>分析係数表!E16</f>
        <v>0</v>
      </c>
      <c r="Y13" s="89">
        <f t="shared" si="9"/>
        <v>0</v>
      </c>
    </row>
    <row r="14" spans="1:25" x14ac:dyDescent="0.2">
      <c r="A14" s="6" t="s">
        <v>2</v>
      </c>
      <c r="B14" s="5" t="s">
        <v>365</v>
      </c>
      <c r="C14" s="90"/>
      <c r="D14" s="76">
        <f>投入係数表!AD14</f>
        <v>2.9413460983909105E-3</v>
      </c>
      <c r="E14" s="77">
        <f t="shared" si="0"/>
        <v>0.29413460983909107</v>
      </c>
      <c r="F14" s="76">
        <f>分析係数表!C17</f>
        <v>0.32300986464785497</v>
      </c>
      <c r="G14" s="77">
        <f t="shared" si="1"/>
        <v>9.5008380512374438E-2</v>
      </c>
      <c r="H14" s="77">
        <v>0.17315126092418023</v>
      </c>
      <c r="I14" s="77">
        <f t="shared" si="2"/>
        <v>0.17315126092418023</v>
      </c>
      <c r="J14" s="76">
        <f>分析係数表!G17</f>
        <v>0.21187484602118747</v>
      </c>
      <c r="K14" s="78">
        <f t="shared" si="3"/>
        <v>3.668639674668514E-2</v>
      </c>
      <c r="L14" s="79"/>
      <c r="M14" s="80"/>
      <c r="N14" s="81">
        <f>分析係数表!H17</f>
        <v>2.8857198890538762E-3</v>
      </c>
      <c r="O14" s="82">
        <f t="shared" si="4"/>
        <v>6.5563786103240415E-2</v>
      </c>
      <c r="P14" s="76">
        <f>分析係数表!C17</f>
        <v>0.32300986464785497</v>
      </c>
      <c r="Q14" s="82">
        <f t="shared" si="5"/>
        <v>2.11777496750086E-2</v>
      </c>
      <c r="R14" s="83">
        <v>4.4783949517302087E-2</v>
      </c>
      <c r="S14" s="84">
        <f t="shared" si="6"/>
        <v>0.21793521044148231</v>
      </c>
      <c r="T14" s="85">
        <f>分析係数表!F17</f>
        <v>0.32156935205715692</v>
      </c>
      <c r="U14" s="86">
        <f t="shared" si="7"/>
        <v>7.0081284412107606E-2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投入係数表!AD15</f>
        <v>0</v>
      </c>
      <c r="E15" s="77">
        <f t="shared" si="0"/>
        <v>0</v>
      </c>
      <c r="F15" s="76">
        <f>分析係数表!C18</f>
        <v>9.2469018112488088E-2</v>
      </c>
      <c r="G15" s="77">
        <f t="shared" si="1"/>
        <v>0</v>
      </c>
      <c r="H15" s="77">
        <v>2.7869002671641503E-3</v>
      </c>
      <c r="I15" s="77">
        <f t="shared" si="2"/>
        <v>2.7869002671641503E-3</v>
      </c>
      <c r="J15" s="76">
        <f>分析係数表!G18</f>
        <v>0.21541950113378686</v>
      </c>
      <c r="K15" s="78">
        <f t="shared" si="3"/>
        <v>6.0035266526211857E-4</v>
      </c>
      <c r="L15" s="79"/>
      <c r="M15" s="80"/>
      <c r="N15" s="81">
        <f>分析係数表!H18</f>
        <v>4.5387050682206597E-4</v>
      </c>
      <c r="O15" s="82">
        <f t="shared" si="4"/>
        <v>1.0311974124975677E-2</v>
      </c>
      <c r="P15" s="76">
        <f>分析係数表!C18</f>
        <v>9.2469018112488088E-2</v>
      </c>
      <c r="Q15" s="82">
        <f t="shared" si="5"/>
        <v>9.5353812213788442E-4</v>
      </c>
      <c r="R15" s="83">
        <v>2.1617873779973449E-3</v>
      </c>
      <c r="S15" s="84">
        <f t="shared" si="6"/>
        <v>4.9486876451614956E-3</v>
      </c>
      <c r="T15" s="85">
        <f>分析係数表!F18</f>
        <v>0.45918367346938777</v>
      </c>
      <c r="U15" s="86">
        <f t="shared" si="7"/>
        <v>2.2723565717578296E-3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投入係数表!AD16</f>
        <v>0</v>
      </c>
      <c r="E16" s="77">
        <f t="shared" si="0"/>
        <v>0</v>
      </c>
      <c r="F16" s="76">
        <f>分析係数表!C19</f>
        <v>3.1628366691376364E-2</v>
      </c>
      <c r="G16" s="77">
        <f t="shared" si="1"/>
        <v>0</v>
      </c>
      <c r="H16" s="77">
        <v>4.9428233158038118E-4</v>
      </c>
      <c r="I16" s="77">
        <f t="shared" si="2"/>
        <v>4.9428233158038118E-4</v>
      </c>
      <c r="J16" s="76">
        <f>分析係数表!G19</f>
        <v>5.8098591549295774E-2</v>
      </c>
      <c r="K16" s="78">
        <f t="shared" si="3"/>
        <v>2.8717107292522146E-5</v>
      </c>
      <c r="L16" s="79"/>
      <c r="M16" s="80"/>
      <c r="N16" s="81">
        <f>分析係数表!H19</f>
        <v>-1.1767013139831339E-4</v>
      </c>
      <c r="O16" s="82">
        <f t="shared" si="4"/>
        <v>-2.6734747731418421E-3</v>
      </c>
      <c r="P16" s="76">
        <f>分析係数表!C19</f>
        <v>3.1628366691376364E-2</v>
      </c>
      <c r="Q16" s="82">
        <f t="shared" si="5"/>
        <v>-8.4557640465074418E-5</v>
      </c>
      <c r="R16" s="83">
        <v>2.1637364714138105E-4</v>
      </c>
      <c r="S16" s="84">
        <f t="shared" si="6"/>
        <v>7.106559787217622E-4</v>
      </c>
      <c r="T16" s="85">
        <f>分析係数表!F19</f>
        <v>0.23943661971830985</v>
      </c>
      <c r="U16" s="86">
        <f t="shared" si="7"/>
        <v>1.7015706532774586E-4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投入係数表!AD17</f>
        <v>0</v>
      </c>
      <c r="E17" s="77">
        <f t="shared" si="0"/>
        <v>0</v>
      </c>
      <c r="F17" s="76">
        <f>分析係数表!C20</f>
        <v>9.0136054421768752E-2</v>
      </c>
      <c r="G17" s="77">
        <f t="shared" si="1"/>
        <v>0</v>
      </c>
      <c r="H17" s="77">
        <v>1.1514660657461584E-3</v>
      </c>
      <c r="I17" s="77">
        <f t="shared" si="2"/>
        <v>1.1514660657461584E-3</v>
      </c>
      <c r="J17" s="76">
        <f>分析係数表!G20</f>
        <v>0.10038610038610038</v>
      </c>
      <c r="K17" s="78">
        <f t="shared" si="3"/>
        <v>1.1559118806718192E-4</v>
      </c>
      <c r="L17" s="79"/>
      <c r="M17" s="80"/>
      <c r="N17" s="81">
        <f>分析係数表!H20</f>
        <v>5.6033395903958764E-4</v>
      </c>
      <c r="O17" s="82">
        <f t="shared" si="4"/>
        <v>1.2730832253056391E-2</v>
      </c>
      <c r="P17" s="76">
        <f>分析係数表!C20</f>
        <v>9.0136054421768752E-2</v>
      </c>
      <c r="Q17" s="82">
        <f t="shared" si="5"/>
        <v>1.1475069887958997E-3</v>
      </c>
      <c r="R17" s="83">
        <v>2.2202691206925462E-3</v>
      </c>
      <c r="S17" s="84">
        <f t="shared" si="6"/>
        <v>3.3717351864387046E-3</v>
      </c>
      <c r="T17" s="85">
        <f>分析係数表!F20</f>
        <v>0.22393822393822393</v>
      </c>
      <c r="U17" s="86">
        <f t="shared" si="7"/>
        <v>7.5506038924109985E-4</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投入係数表!AD18</f>
        <v>5.7673452909625698E-5</v>
      </c>
      <c r="E18" s="77">
        <f t="shared" si="0"/>
        <v>5.7673452909625701E-3</v>
      </c>
      <c r="F18" s="76">
        <f>分析係数表!C21</f>
        <v>0.16689993002099368</v>
      </c>
      <c r="G18" s="77">
        <f t="shared" si="1"/>
        <v>9.6256952546856041E-4</v>
      </c>
      <c r="H18" s="77">
        <v>9.7172239549882244E-3</v>
      </c>
      <c r="I18" s="77">
        <f t="shared" si="2"/>
        <v>9.7172239549882244E-3</v>
      </c>
      <c r="J18" s="76">
        <f>分析係数表!G21</f>
        <v>0.28496229904680609</v>
      </c>
      <c r="K18" s="78">
        <f t="shared" si="3"/>
        <v>2.7690424785661422E-3</v>
      </c>
      <c r="L18" s="79"/>
      <c r="M18" s="80"/>
      <c r="N18" s="81">
        <f>分析係数表!H21</f>
        <v>9.3015437200571539E-4</v>
      </c>
      <c r="O18" s="82">
        <f t="shared" si="4"/>
        <v>2.1133181540073608E-2</v>
      </c>
      <c r="P18" s="76">
        <f>分析係数表!C21</f>
        <v>0.16689993002099368</v>
      </c>
      <c r="Q18" s="82">
        <f t="shared" si="5"/>
        <v>3.5271265201592406E-3</v>
      </c>
      <c r="R18" s="83">
        <v>7.7163476972861734E-3</v>
      </c>
      <c r="S18" s="84">
        <f t="shared" si="6"/>
        <v>1.7433571652274396E-2</v>
      </c>
      <c r="T18" s="85">
        <f>分析係数表!F21</f>
        <v>0.42580736946934128</v>
      </c>
      <c r="U18" s="86">
        <f t="shared" si="7"/>
        <v>7.4233432857102382E-3</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投入係数表!AD19</f>
        <v>0</v>
      </c>
      <c r="E19" s="77">
        <f t="shared" si="0"/>
        <v>0</v>
      </c>
      <c r="F19" s="76">
        <f>分析係数表!C22</f>
        <v>5.390334572490707E-2</v>
      </c>
      <c r="G19" s="77">
        <f t="shared" si="1"/>
        <v>0</v>
      </c>
      <c r="H19" s="77">
        <v>3.5095495800892191E-3</v>
      </c>
      <c r="I19" s="77">
        <f t="shared" si="2"/>
        <v>3.5095495800892191E-3</v>
      </c>
      <c r="J19" s="76">
        <f>分析係数表!G22</f>
        <v>0.19475277497477295</v>
      </c>
      <c r="K19" s="78">
        <f t="shared" si="3"/>
        <v>6.8349451963392452E-4</v>
      </c>
      <c r="L19" s="79"/>
      <c r="M19" s="80"/>
      <c r="N19" s="81">
        <f>分析係数表!H22</f>
        <v>4.4826716723167009E-5</v>
      </c>
      <c r="O19" s="82">
        <f t="shared" si="4"/>
        <v>1.0184665802445113E-3</v>
      </c>
      <c r="P19" s="76">
        <f>分析係数表!C22</f>
        <v>5.390334572490707E-2</v>
      </c>
      <c r="Q19" s="82">
        <f t="shared" si="5"/>
        <v>5.4898756184183699E-5</v>
      </c>
      <c r="R19" s="83">
        <v>5.949132227364651E-4</v>
      </c>
      <c r="S19" s="84">
        <f t="shared" si="6"/>
        <v>4.1044628028256841E-3</v>
      </c>
      <c r="T19" s="85">
        <f>分析係数表!F22</f>
        <v>0.41305079044735959</v>
      </c>
      <c r="U19" s="86">
        <f t="shared" si="7"/>
        <v>1.6953516050689339E-3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6.3654161265281944E-4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投入係数表!AD21</f>
        <v>0</v>
      </c>
      <c r="E21" s="77">
        <f t="shared" si="0"/>
        <v>0</v>
      </c>
      <c r="F21" s="76">
        <f>分析係数表!C24</f>
        <v>5.4415700267618217E-2</v>
      </c>
      <c r="G21" s="77">
        <f t="shared" si="1"/>
        <v>0</v>
      </c>
      <c r="H21" s="77">
        <v>1.8735336258697785E-3</v>
      </c>
      <c r="I21" s="77">
        <f t="shared" si="2"/>
        <v>1.8735336258697785E-3</v>
      </c>
      <c r="J21" s="76">
        <f>分析係数表!G24</f>
        <v>0.2097560975609756</v>
      </c>
      <c r="K21" s="78">
        <f t="shared" si="3"/>
        <v>3.9298510201170962E-4</v>
      </c>
      <c r="L21" s="79"/>
      <c r="M21" s="80"/>
      <c r="N21" s="81">
        <f>分析係数表!H24</f>
        <v>3.5301039419494021E-4</v>
      </c>
      <c r="O21" s="82">
        <f t="shared" si="4"/>
        <v>8.0204243194255259E-3</v>
      </c>
      <c r="P21" s="76">
        <f>分析係数表!C24</f>
        <v>5.4415700267618217E-2</v>
      </c>
      <c r="Q21" s="82">
        <f t="shared" si="5"/>
        <v>4.3643700578497522E-4</v>
      </c>
      <c r="R21" s="83">
        <v>1.4157415427023337E-3</v>
      </c>
      <c r="S21" s="84">
        <f t="shared" si="6"/>
        <v>3.2892751685721124E-3</v>
      </c>
      <c r="T21" s="85">
        <f>分析係数表!F24</f>
        <v>0.39512195121951221</v>
      </c>
      <c r="U21" s="86">
        <f t="shared" si="7"/>
        <v>1.299664822704103E-3</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投入係数表!AD22</f>
        <v>0</v>
      </c>
      <c r="E22" s="77">
        <f t="shared" si="0"/>
        <v>0</v>
      </c>
      <c r="F22" s="76">
        <f>分析係数表!C25</f>
        <v>0.20008027292795505</v>
      </c>
      <c r="G22" s="77">
        <f t="shared" si="1"/>
        <v>0</v>
      </c>
      <c r="H22" s="77">
        <v>3.3220754611162848E-2</v>
      </c>
      <c r="I22" s="77">
        <f t="shared" si="2"/>
        <v>3.3220754611162848E-2</v>
      </c>
      <c r="J22" s="76">
        <f>分析係数表!G25</f>
        <v>0.19693654266958424</v>
      </c>
      <c r="K22" s="78">
        <f t="shared" si="3"/>
        <v>6.5423805579970596E-3</v>
      </c>
      <c r="L22" s="79"/>
      <c r="M22" s="80"/>
      <c r="N22" s="81">
        <f>分析係数表!H25</f>
        <v>5.2111058190681644E-4</v>
      </c>
      <c r="O22" s="82">
        <f t="shared" si="4"/>
        <v>1.1839673995342442E-2</v>
      </c>
      <c r="P22" s="76">
        <f>分析係数表!C25</f>
        <v>0.20008027292795505</v>
      </c>
      <c r="Q22" s="82">
        <f t="shared" si="5"/>
        <v>2.368885204366128E-3</v>
      </c>
      <c r="R22" s="83">
        <v>1.0745203126990692E-2</v>
      </c>
      <c r="S22" s="84">
        <f t="shared" si="6"/>
        <v>4.3965957738153538E-2</v>
      </c>
      <c r="T22" s="85">
        <f>分析係数表!F25</f>
        <v>0.35081275398562051</v>
      </c>
      <c r="U22" s="86">
        <f t="shared" si="7"/>
        <v>1.5423818715737045E-2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投入係数表!AD23</f>
        <v>0</v>
      </c>
      <c r="E23" s="77">
        <f t="shared" si="0"/>
        <v>0</v>
      </c>
      <c r="F23" s="76">
        <f>分析係数表!C26</f>
        <v>0.134685598377282</v>
      </c>
      <c r="G23" s="77">
        <f t="shared" si="1"/>
        <v>0</v>
      </c>
      <c r="H23" s="77">
        <v>7.8190488825532738E-3</v>
      </c>
      <c r="I23" s="77">
        <f t="shared" si="2"/>
        <v>7.8190488825532738E-3</v>
      </c>
      <c r="J23" s="76">
        <f>分析係数表!G26</f>
        <v>0.19653333333333334</v>
      </c>
      <c r="K23" s="78">
        <f t="shared" si="3"/>
        <v>1.53670374038447E-3</v>
      </c>
      <c r="L23" s="79"/>
      <c r="M23" s="80"/>
      <c r="N23" s="81">
        <f>分析係数表!H26</f>
        <v>1.0932115540862354E-2</v>
      </c>
      <c r="O23" s="82">
        <f t="shared" si="4"/>
        <v>0.24837853725713019</v>
      </c>
      <c r="P23" s="76">
        <f>分析係数表!C26</f>
        <v>0.134685598377282</v>
      </c>
      <c r="Q23" s="82">
        <f t="shared" si="5"/>
        <v>3.3453011914550614E-2</v>
      </c>
      <c r="R23" s="83">
        <v>3.5497692074526382E-2</v>
      </c>
      <c r="S23" s="84">
        <f t="shared" si="6"/>
        <v>4.3316740957079658E-2</v>
      </c>
      <c r="T23" s="85">
        <f>分析係数表!F26</f>
        <v>0.3352</v>
      </c>
      <c r="U23" s="86">
        <f t="shared" si="7"/>
        <v>1.4519771568813102E-2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投入係数表!AD24</f>
        <v>1.7302035872887711E-4</v>
      </c>
      <c r="E24" s="77">
        <f t="shared" si="0"/>
        <v>1.730203587288771E-2</v>
      </c>
      <c r="F24" s="76">
        <f>分析係数表!C27</f>
        <v>0.20855231724796941</v>
      </c>
      <c r="G24" s="77">
        <f t="shared" si="1"/>
        <v>3.6083796743982253E-3</v>
      </c>
      <c r="H24" s="77">
        <v>6.0614361663292732E-3</v>
      </c>
      <c r="I24" s="77">
        <f t="shared" si="2"/>
        <v>6.0614361663292732E-3</v>
      </c>
      <c r="J24" s="76">
        <f>分析係数表!G27</f>
        <v>0.17064698219713417</v>
      </c>
      <c r="K24" s="78">
        <f t="shared" si="3"/>
        <v>1.0343657895646567E-3</v>
      </c>
      <c r="L24" s="79"/>
      <c r="M24" s="80"/>
      <c r="N24" s="81">
        <f>分析係数表!H27</f>
        <v>1.1100215728574231E-2</v>
      </c>
      <c r="O24" s="82">
        <f t="shared" si="4"/>
        <v>0.25219778693304712</v>
      </c>
      <c r="P24" s="76">
        <f>分析係数表!C27</f>
        <v>0.20855231724796941</v>
      </c>
      <c r="Q24" s="82">
        <f t="shared" si="5"/>
        <v>5.259643286969664E-2</v>
      </c>
      <c r="R24" s="83">
        <v>5.3470683278620056E-2</v>
      </c>
      <c r="S24" s="84">
        <f t="shared" si="6"/>
        <v>5.9532119444949329E-2</v>
      </c>
      <c r="T24" s="85">
        <f>分析係数表!F27</f>
        <v>0.32175423360833694</v>
      </c>
      <c r="U24" s="86">
        <f t="shared" si="7"/>
        <v>1.9154711467089643E-2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投入係数表!AD25</f>
        <v>0</v>
      </c>
      <c r="E25" s="77">
        <f t="shared" si="0"/>
        <v>0</v>
      </c>
      <c r="F25" s="76">
        <f>分析係数表!C28</f>
        <v>0.10397098484143963</v>
      </c>
      <c r="G25" s="77">
        <f t="shared" si="1"/>
        <v>0</v>
      </c>
      <c r="H25" s="77">
        <v>2.8522538440418181E-2</v>
      </c>
      <c r="I25" s="77">
        <f t="shared" si="2"/>
        <v>2.8522538440418181E-2</v>
      </c>
      <c r="J25" s="76">
        <f>分析係数表!G28</f>
        <v>0.12478854912166558</v>
      </c>
      <c r="K25" s="78">
        <f t="shared" si="3"/>
        <v>3.559286189246719E-3</v>
      </c>
      <c r="L25" s="79"/>
      <c r="M25" s="80"/>
      <c r="N25" s="81">
        <f>分析係数表!H28</f>
        <v>2.0592272994704845E-2</v>
      </c>
      <c r="O25" s="82">
        <f t="shared" si="4"/>
        <v>0.46785808529982237</v>
      </c>
      <c r="P25" s="76">
        <f>分析係数表!C28</f>
        <v>0.10397098484143963</v>
      </c>
      <c r="Q25" s="82">
        <f t="shared" si="5"/>
        <v>4.8643665894652799E-2</v>
      </c>
      <c r="R25" s="83">
        <v>5.6094389477907132E-2</v>
      </c>
      <c r="S25" s="84">
        <f t="shared" si="6"/>
        <v>8.4616927918325313E-2</v>
      </c>
      <c r="T25" s="85">
        <f>分析係数表!F28</f>
        <v>0.21353285621340273</v>
      </c>
      <c r="U25" s="86">
        <f t="shared" si="7"/>
        <v>1.8068494302403624E-2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投入係数表!AD26</f>
        <v>1.6667627890881827E-2</v>
      </c>
      <c r="E26" s="77">
        <f t="shared" si="0"/>
        <v>1.6667627890881827</v>
      </c>
      <c r="F26" s="76">
        <f>分析係数表!C29</f>
        <v>0.1743148003132341</v>
      </c>
      <c r="G26" s="77">
        <f t="shared" si="1"/>
        <v>0.29054142274943567</v>
      </c>
      <c r="H26" s="77">
        <v>0.33084707554026171</v>
      </c>
      <c r="I26" s="77">
        <f t="shared" si="2"/>
        <v>0.33084707554026171</v>
      </c>
      <c r="J26" s="76">
        <f>分析係数表!G29</f>
        <v>0.23934053439454236</v>
      </c>
      <c r="K26" s="78">
        <f t="shared" si="3"/>
        <v>7.9185115862677763E-2</v>
      </c>
      <c r="L26" s="79"/>
      <c r="M26" s="80"/>
      <c r="N26" s="81">
        <f>分析係数表!H29</f>
        <v>9.9683411313142636E-3</v>
      </c>
      <c r="O26" s="82">
        <f t="shared" si="4"/>
        <v>0.2264815057818732</v>
      </c>
      <c r="P26" s="76">
        <f>分析係数表!C29</f>
        <v>0.1743148003132341</v>
      </c>
      <c r="Q26" s="82">
        <f t="shared" si="5"/>
        <v>3.9479078455007803E-2</v>
      </c>
      <c r="R26" s="83">
        <v>5.6453736013286952E-2</v>
      </c>
      <c r="S26" s="84">
        <f t="shared" si="6"/>
        <v>0.38730081155354867</v>
      </c>
      <c r="T26" s="85">
        <f>分析係数表!F29</f>
        <v>0.40112076666937385</v>
      </c>
      <c r="U26" s="86">
        <f t="shared" si="7"/>
        <v>0.15535439846203014</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投入係数表!AD27</f>
        <v>2.652978833842782E-3</v>
      </c>
      <c r="E27" s="77">
        <f t="shared" si="0"/>
        <v>0.26529788338427818</v>
      </c>
      <c r="F27" s="76">
        <f>分析係数表!C30</f>
        <v>1</v>
      </c>
      <c r="G27" s="77">
        <f t="shared" si="1"/>
        <v>0.26529788338427818</v>
      </c>
      <c r="H27" s="77">
        <v>0.32329439420408407</v>
      </c>
      <c r="I27" s="77">
        <f t="shared" si="2"/>
        <v>0.32329439420408407</v>
      </c>
      <c r="J27" s="76">
        <f>分析係数表!G30</f>
        <v>0.34450555746533745</v>
      </c>
      <c r="K27" s="78">
        <f t="shared" si="3"/>
        <v>0.11137671550069654</v>
      </c>
      <c r="L27" s="79"/>
      <c r="M27" s="80"/>
      <c r="N27" s="81">
        <f>分析係数表!H30</f>
        <v>0</v>
      </c>
      <c r="O27" s="82">
        <f t="shared" si="4"/>
        <v>0</v>
      </c>
      <c r="P27" s="76">
        <f>分析係数表!C30</f>
        <v>1</v>
      </c>
      <c r="Q27" s="82">
        <f t="shared" si="5"/>
        <v>0</v>
      </c>
      <c r="R27" s="83">
        <v>6.6266653305969467E-2</v>
      </c>
      <c r="S27" s="84">
        <f t="shared" si="6"/>
        <v>0.38956104751005355</v>
      </c>
      <c r="T27" s="85">
        <f>分析係数表!F30</f>
        <v>0.44067262518620376</v>
      </c>
      <c r="U27" s="86">
        <f t="shared" si="7"/>
        <v>0.17166888947654274</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投入係数表!AD28</f>
        <v>5.1906107618663131E-3</v>
      </c>
      <c r="E28" s="77">
        <f t="shared" si="0"/>
        <v>0.51906107618663133</v>
      </c>
      <c r="F28" s="76">
        <f>分析係数表!C31</f>
        <v>0.25008451656524677</v>
      </c>
      <c r="G28" s="77">
        <f t="shared" si="1"/>
        <v>0.12980913830597043</v>
      </c>
      <c r="H28" s="77">
        <v>0.16981403568082623</v>
      </c>
      <c r="I28" s="77">
        <f t="shared" si="2"/>
        <v>0.16981403568082623</v>
      </c>
      <c r="J28" s="76">
        <f>分析係数表!G31</f>
        <v>7.0035460992907805E-2</v>
      </c>
      <c r="K28" s="78">
        <f t="shared" si="3"/>
        <v>1.1893004271972759E-2</v>
      </c>
      <c r="L28" s="79"/>
      <c r="M28" s="80"/>
      <c r="N28" s="81">
        <f>分析係数表!H31</f>
        <v>2.3007312358165468E-2</v>
      </c>
      <c r="O28" s="82">
        <f t="shared" si="4"/>
        <v>0.52272797231049539</v>
      </c>
      <c r="P28" s="76">
        <f>分析係数表!C31</f>
        <v>0.25008451656524677</v>
      </c>
      <c r="Q28" s="82">
        <f t="shared" si="5"/>
        <v>0.13072617225040195</v>
      </c>
      <c r="R28" s="83">
        <v>0.17649868873172675</v>
      </c>
      <c r="S28" s="84">
        <f t="shared" si="6"/>
        <v>0.34631272441255301</v>
      </c>
      <c r="T28" s="85">
        <f>分析係数表!F31</f>
        <v>0.24143026004728133</v>
      </c>
      <c r="U28" s="86">
        <f t="shared" si="7"/>
        <v>8.361037111260515E-2</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投入係数表!AD29</f>
        <v>1.2688159640117653E-3</v>
      </c>
      <c r="E29" s="77">
        <f t="shared" si="0"/>
        <v>0.12688159640117652</v>
      </c>
      <c r="F29" s="76">
        <f>分析係数表!C32</f>
        <v>0.62913385826771662</v>
      </c>
      <c r="G29" s="77">
        <f t="shared" si="1"/>
        <v>7.9825508287039409E-2</v>
      </c>
      <c r="H29" s="77">
        <v>9.9474797492420511E-2</v>
      </c>
      <c r="I29" s="77">
        <f t="shared" si="2"/>
        <v>9.9474797492420511E-2</v>
      </c>
      <c r="J29" s="76">
        <f>分析係数表!G32</f>
        <v>0.14045991298943444</v>
      </c>
      <c r="K29" s="78">
        <f t="shared" si="3"/>
        <v>1.3972221400426997E-2</v>
      </c>
      <c r="L29" s="79"/>
      <c r="M29" s="80"/>
      <c r="N29" s="81">
        <f>分析係数表!H32</f>
        <v>6.5503039811727788E-3</v>
      </c>
      <c r="O29" s="82">
        <f t="shared" si="4"/>
        <v>0.1488234290382292</v>
      </c>
      <c r="P29" s="76">
        <f>分析係数表!C32</f>
        <v>0.62913385826771662</v>
      </c>
      <c r="Q29" s="82">
        <f t="shared" si="5"/>
        <v>9.3629858111452871E-2</v>
      </c>
      <c r="R29" s="83">
        <v>0.12248394510118447</v>
      </c>
      <c r="S29" s="84">
        <f t="shared" si="6"/>
        <v>0.22195874259360499</v>
      </c>
      <c r="T29" s="85">
        <f>分析係数表!F32</f>
        <v>0.48353014294592916</v>
      </c>
      <c r="U29" s="86">
        <f t="shared" si="7"/>
        <v>0.10732374253438451</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投入係数表!AD30</f>
        <v>3.4027337216679162E-3</v>
      </c>
      <c r="E30" s="77">
        <f t="shared" si="0"/>
        <v>0.3402733721667916</v>
      </c>
      <c r="F30" s="76">
        <f>分析係数表!C33</f>
        <v>0.63745757482258569</v>
      </c>
      <c r="G30" s="77">
        <f t="shared" si="1"/>
        <v>0.21690983859814611</v>
      </c>
      <c r="H30" s="77">
        <v>0.24318708298606287</v>
      </c>
      <c r="I30" s="77">
        <f t="shared" si="2"/>
        <v>0.24318708298606287</v>
      </c>
      <c r="J30" s="76">
        <f>分析係数表!G33</f>
        <v>0.50772946859903378</v>
      </c>
      <c r="K30" s="78">
        <f t="shared" si="3"/>
        <v>0.12347324841466283</v>
      </c>
      <c r="L30" s="79"/>
      <c r="M30" s="80"/>
      <c r="N30" s="81">
        <f>分析係数表!H33</f>
        <v>9.749810887288824E-4</v>
      </c>
      <c r="O30" s="82">
        <f t="shared" si="4"/>
        <v>2.215164812031812E-2</v>
      </c>
      <c r="P30" s="76">
        <f>分析係数表!C33</f>
        <v>0.63745757482258569</v>
      </c>
      <c r="Q30" s="82">
        <f t="shared" si="5"/>
        <v>1.4120735889101278E-2</v>
      </c>
      <c r="R30" s="83">
        <v>5.6365398755092271E-2</v>
      </c>
      <c r="S30" s="84">
        <f t="shared" si="6"/>
        <v>0.29955248174115512</v>
      </c>
      <c r="T30" s="85">
        <f>分析係数表!F33</f>
        <v>0.6463768115942029</v>
      </c>
      <c r="U30" s="86">
        <f t="shared" si="7"/>
        <v>0.19362377805297853</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投入係数表!AD31</f>
        <v>5.7096718380529442E-3</v>
      </c>
      <c r="E31" s="77">
        <f t="shared" si="0"/>
        <v>0.57096718380529443</v>
      </c>
      <c r="F31" s="76">
        <f>分析係数表!C34</f>
        <v>0.37050679800509079</v>
      </c>
      <c r="G31" s="77">
        <f t="shared" si="1"/>
        <v>0.21154722303768378</v>
      </c>
      <c r="H31" s="77">
        <v>0.35014726219941289</v>
      </c>
      <c r="I31" s="77">
        <f t="shared" si="2"/>
        <v>0.35014726219941289</v>
      </c>
      <c r="J31" s="76">
        <f>分析係数表!G34</f>
        <v>0.42483593457785029</v>
      </c>
      <c r="K31" s="78">
        <f t="shared" si="3"/>
        <v>0.14875513937636317</v>
      </c>
      <c r="L31" s="79"/>
      <c r="M31" s="80"/>
      <c r="N31" s="81">
        <f>分析係数表!H34</f>
        <v>0.16269856834673466</v>
      </c>
      <c r="O31" s="82">
        <f t="shared" si="4"/>
        <v>3.6965244529974535</v>
      </c>
      <c r="P31" s="76">
        <f>分析係数表!C34</f>
        <v>0.37050679800509079</v>
      </c>
      <c r="Q31" s="82">
        <f t="shared" si="5"/>
        <v>1.3695874388276061</v>
      </c>
      <c r="R31" s="83">
        <v>1.4875061585893306</v>
      </c>
      <c r="S31" s="84">
        <f t="shared" si="6"/>
        <v>1.8376534207887434</v>
      </c>
      <c r="T31" s="85">
        <f>分析係数表!F34</f>
        <v>0.70009180863001119</v>
      </c>
      <c r="U31" s="86">
        <f t="shared" si="7"/>
        <v>1.2865261069951184</v>
      </c>
      <c r="V31" s="87">
        <f>分析係数表!D34</f>
        <v>0.29654187493624401</v>
      </c>
      <c r="W31" s="88">
        <f t="shared" si="8"/>
        <v>1</v>
      </c>
      <c r="X31" s="76">
        <f>分析係数表!E34</f>
        <v>0.20143493488387909</v>
      </c>
      <c r="Y31" s="89">
        <f t="shared" si="9"/>
        <v>0</v>
      </c>
    </row>
    <row r="32" spans="1:25" x14ac:dyDescent="0.2">
      <c r="A32" s="6" t="s">
        <v>20</v>
      </c>
      <c r="B32" s="5" t="s">
        <v>37</v>
      </c>
      <c r="C32" s="75">
        <f>最終需要_まとめ!C33</f>
        <v>100</v>
      </c>
      <c r="D32" s="76">
        <f>投入係数表!AD32</f>
        <v>4.809965972662783E-2</v>
      </c>
      <c r="E32" s="77">
        <f t="shared" si="0"/>
        <v>4.8099659726627833</v>
      </c>
      <c r="F32" s="76">
        <f>分析係数表!C35</f>
        <v>0.91764041772509175</v>
      </c>
      <c r="G32" s="77">
        <f t="shared" si="1"/>
        <v>4.4138191843977532</v>
      </c>
      <c r="H32" s="77">
        <v>4.8380540136364107</v>
      </c>
      <c r="I32" s="77">
        <f t="shared" si="2"/>
        <v>104.83805401363641</v>
      </c>
      <c r="J32" s="76">
        <f>分析係数表!G35</f>
        <v>0.31368591037545418</v>
      </c>
      <c r="K32" s="78">
        <f t="shared" si="3"/>
        <v>32.886220415258578</v>
      </c>
      <c r="L32" s="79"/>
      <c r="M32" s="80"/>
      <c r="N32" s="81">
        <f>分析係数表!H35</f>
        <v>6.1244501723026923E-2</v>
      </c>
      <c r="O32" s="82">
        <f t="shared" si="4"/>
        <v>1.3914799652590635</v>
      </c>
      <c r="P32" s="76">
        <f>分析係数表!C35</f>
        <v>0.91764041772509175</v>
      </c>
      <c r="Q32" s="82">
        <f t="shared" si="5"/>
        <v>1.2768782565764232</v>
      </c>
      <c r="R32" s="83">
        <v>1.6690298704638318</v>
      </c>
      <c r="S32" s="84">
        <f t="shared" si="6"/>
        <v>106.50708388410024</v>
      </c>
      <c r="T32" s="85">
        <f>分析係数表!F35</f>
        <v>0.64438548935924789</v>
      </c>
      <c r="U32" s="86">
        <f t="shared" si="7"/>
        <v>68.631619368882397</v>
      </c>
      <c r="V32" s="87">
        <f>分析係数表!D35</f>
        <v>7.3937366630140153E-2</v>
      </c>
      <c r="W32" s="88">
        <f t="shared" si="8"/>
        <v>8</v>
      </c>
      <c r="X32" s="76">
        <f>分析係数表!E35</f>
        <v>6.5228675240786668E-2</v>
      </c>
      <c r="Y32" s="89">
        <f t="shared" si="9"/>
        <v>7</v>
      </c>
    </row>
    <row r="33" spans="1:25" x14ac:dyDescent="0.2">
      <c r="A33" s="6" t="s">
        <v>21</v>
      </c>
      <c r="B33" s="5" t="s">
        <v>38</v>
      </c>
      <c r="C33" s="90"/>
      <c r="D33" s="76">
        <f>投入係数表!AD33</f>
        <v>1.4360689774496799E-2</v>
      </c>
      <c r="E33" s="77">
        <f t="shared" si="0"/>
        <v>1.43606897744968</v>
      </c>
      <c r="F33" s="76">
        <f>分析係数表!C36</f>
        <v>0.797599795727296</v>
      </c>
      <c r="G33" s="77">
        <f t="shared" si="1"/>
        <v>1.1454083230641716</v>
      </c>
      <c r="H33" s="77">
        <v>1.28238394537791</v>
      </c>
      <c r="I33" s="77">
        <f t="shared" si="2"/>
        <v>1.28238394537791</v>
      </c>
      <c r="J33" s="76">
        <f>分析係数表!G36</f>
        <v>2.1812378081220076E-2</v>
      </c>
      <c r="K33" s="78">
        <f t="shared" si="3"/>
        <v>2.7971843461869646E-2</v>
      </c>
      <c r="L33" s="79"/>
      <c r="M33" s="80"/>
      <c r="N33" s="81">
        <f>分析係数表!H36</f>
        <v>0.17613537668450396</v>
      </c>
      <c r="O33" s="82">
        <f t="shared" si="4"/>
        <v>4.0018098104257458</v>
      </c>
      <c r="P33" s="76">
        <f>分析係数表!C36</f>
        <v>0.797599795727296</v>
      </c>
      <c r="Q33" s="82">
        <f t="shared" si="5"/>
        <v>3.1918426873350638</v>
      </c>
      <c r="R33" s="83">
        <v>3.3281972855998045</v>
      </c>
      <c r="S33" s="84">
        <f t="shared" si="6"/>
        <v>4.610581230977715</v>
      </c>
      <c r="T33" s="85">
        <f>分析係数表!F36</f>
        <v>0.87948217769107995</v>
      </c>
      <c r="U33" s="86">
        <f t="shared" si="7"/>
        <v>4.0549240214419005</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投入係数表!AD34</f>
        <v>2.8490685737355095E-2</v>
      </c>
      <c r="E34" s="77">
        <f t="shared" si="0"/>
        <v>2.8490685737355097</v>
      </c>
      <c r="F34" s="76">
        <f>分析係数表!C37</f>
        <v>0.41107468497080213</v>
      </c>
      <c r="G34" s="77">
        <f t="shared" si="1"/>
        <v>1.1711799664085372</v>
      </c>
      <c r="H34" s="77">
        <v>1.327638390115506</v>
      </c>
      <c r="I34" s="77">
        <f t="shared" si="2"/>
        <v>1.327638390115506</v>
      </c>
      <c r="J34" s="76">
        <f>分析係数表!G37</f>
        <v>0.35489014883061659</v>
      </c>
      <c r="K34" s="78">
        <f t="shared" si="3"/>
        <v>0.47116578586133212</v>
      </c>
      <c r="L34" s="79"/>
      <c r="M34" s="80"/>
      <c r="N34" s="81">
        <f>分析係数表!H37</f>
        <v>4.9102064830639058E-2</v>
      </c>
      <c r="O34" s="82">
        <f t="shared" si="4"/>
        <v>1.1156028303353314</v>
      </c>
      <c r="P34" s="76">
        <f>分析係数表!C37</f>
        <v>0.41107468497080213</v>
      </c>
      <c r="Q34" s="82">
        <f t="shared" si="5"/>
        <v>0.45859608203263158</v>
      </c>
      <c r="R34" s="83">
        <v>0.56433421767052527</v>
      </c>
      <c r="S34" s="84">
        <f t="shared" si="6"/>
        <v>1.8919726077860313</v>
      </c>
      <c r="T34" s="85">
        <f>分析係数表!F37</f>
        <v>0.67103708953460905</v>
      </c>
      <c r="U34" s="86">
        <f t="shared" si="7"/>
        <v>1.2695837922079429</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投入係数表!AD35</f>
        <v>5.8365534344541205E-2</v>
      </c>
      <c r="E35" s="77">
        <f t="shared" si="0"/>
        <v>5.8365534344541201</v>
      </c>
      <c r="F35" s="76">
        <f>分析係数表!C38</f>
        <v>8.5657149205643823E-2</v>
      </c>
      <c r="G35" s="77">
        <f t="shared" si="1"/>
        <v>0.49994252838174946</v>
      </c>
      <c r="H35" s="77">
        <v>0.57054942679969134</v>
      </c>
      <c r="I35" s="77">
        <f t="shared" si="2"/>
        <v>0.57054942679969134</v>
      </c>
      <c r="J35" s="76">
        <f>分析係数表!G38</f>
        <v>0.23768844221105528</v>
      </c>
      <c r="K35" s="78">
        <f t="shared" si="3"/>
        <v>0.13561300446042915</v>
      </c>
      <c r="L35" s="79"/>
      <c r="M35" s="80"/>
      <c r="N35" s="81">
        <f>分析係数表!H38</f>
        <v>4.3280194996217748E-2</v>
      </c>
      <c r="O35" s="82">
        <f t="shared" si="4"/>
        <v>0.98332948322607572</v>
      </c>
      <c r="P35" s="76">
        <f>分析係数表!C38</f>
        <v>8.5657149205643823E-2</v>
      </c>
      <c r="Q35" s="82">
        <f t="shared" si="5"/>
        <v>8.4229200263004608E-2</v>
      </c>
      <c r="R35" s="83">
        <v>0.11146455761422124</v>
      </c>
      <c r="S35" s="84">
        <f t="shared" si="6"/>
        <v>0.68201398441391259</v>
      </c>
      <c r="T35" s="85">
        <f>分析係数表!F38</f>
        <v>0.42412060301507537</v>
      </c>
      <c r="U35" s="86">
        <f t="shared" si="7"/>
        <v>0.2892561823343428</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投入係数表!AD36</f>
        <v>0</v>
      </c>
      <c r="E36" s="77">
        <f t="shared" si="0"/>
        <v>0</v>
      </c>
      <c r="F36" s="76">
        <f>分析係数表!C39</f>
        <v>1</v>
      </c>
      <c r="G36" s="77">
        <f t="shared" si="1"/>
        <v>0</v>
      </c>
      <c r="H36" s="77">
        <v>1.74098574464597E-2</v>
      </c>
      <c r="I36" s="77">
        <f t="shared" si="2"/>
        <v>1.74098574464597E-2</v>
      </c>
      <c r="J36" s="76">
        <f>分析係数表!G39</f>
        <v>0.35357454228421969</v>
      </c>
      <c r="K36" s="78">
        <f t="shared" si="3"/>
        <v>6.1556823778655019E-3</v>
      </c>
      <c r="L36" s="79"/>
      <c r="M36" s="80"/>
      <c r="N36" s="81">
        <f>分析係数表!H39</f>
        <v>3.8775109965539459E-3</v>
      </c>
      <c r="O36" s="82">
        <f t="shared" si="4"/>
        <v>8.8097359191150221E-2</v>
      </c>
      <c r="P36" s="76">
        <f>分析係数表!C39</f>
        <v>1</v>
      </c>
      <c r="Q36" s="82">
        <f t="shared" si="5"/>
        <v>8.8097359191150221E-2</v>
      </c>
      <c r="R36" s="83">
        <v>9.8473185084766074E-2</v>
      </c>
      <c r="S36" s="84">
        <f t="shared" si="6"/>
        <v>0.11588304253122578</v>
      </c>
      <c r="T36" s="85">
        <f>分析係数表!F39</f>
        <v>0.70431560592850917</v>
      </c>
      <c r="U36" s="86">
        <f t="shared" si="7"/>
        <v>8.1618235317219484E-2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投入係数表!AD37</f>
        <v>2.3069381163850279E-4</v>
      </c>
      <c r="E37" s="77">
        <f t="shared" si="0"/>
        <v>2.306938116385028E-2</v>
      </c>
      <c r="F37" s="76">
        <f>分析係数表!C40</f>
        <v>0.65826444414328944</v>
      </c>
      <c r="G37" s="77">
        <f t="shared" si="1"/>
        <v>1.5185753368551576E-2</v>
      </c>
      <c r="H37" s="77">
        <v>2.1601884037100703E-2</v>
      </c>
      <c r="I37" s="77">
        <f t="shared" si="2"/>
        <v>2.1601884037100703E-2</v>
      </c>
      <c r="J37" s="76">
        <f>分析係数表!G40</f>
        <v>0.50866941886313111</v>
      </c>
      <c r="K37" s="78">
        <f t="shared" si="3"/>
        <v>1.0988217799500762E-2</v>
      </c>
      <c r="L37" s="79"/>
      <c r="M37" s="80"/>
      <c r="N37" s="81">
        <f>分析係数表!H40</f>
        <v>2.9977866808617935E-2</v>
      </c>
      <c r="O37" s="82">
        <f t="shared" si="4"/>
        <v>0.68109952553851683</v>
      </c>
      <c r="P37" s="76">
        <f>分析係数表!C40</f>
        <v>0.65826444414328944</v>
      </c>
      <c r="Q37" s="82">
        <f t="shared" si="5"/>
        <v>0.44834360058486994</v>
      </c>
      <c r="R37" s="83">
        <v>0.45076178757790319</v>
      </c>
      <c r="S37" s="84">
        <f t="shared" si="6"/>
        <v>0.47236367161500392</v>
      </c>
      <c r="T37" s="85">
        <f>分析係数表!F40</f>
        <v>0.70612892981899011</v>
      </c>
      <c r="U37" s="86">
        <f t="shared" si="7"/>
        <v>0.33354965392287161</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投入係数表!AD38</f>
        <v>1.7302035872887711E-4</v>
      </c>
      <c r="E38" s="77">
        <f t="shared" si="0"/>
        <v>1.730203587288771E-2</v>
      </c>
      <c r="F38" s="76">
        <f>分析係数表!C41</f>
        <v>0.70759650636187188</v>
      </c>
      <c r="G38" s="77">
        <f t="shared" si="1"/>
        <v>1.2242860136603124E-2</v>
      </c>
      <c r="H38" s="77">
        <v>1.3564192029427661E-2</v>
      </c>
      <c r="I38" s="77">
        <f t="shared" si="2"/>
        <v>1.3564192029427661E-2</v>
      </c>
      <c r="J38" s="76">
        <f>分析係数表!G41</f>
        <v>0.45936542752335213</v>
      </c>
      <c r="K38" s="78">
        <f t="shared" si="3"/>
        <v>6.2309208706068826E-3</v>
      </c>
      <c r="L38" s="79"/>
      <c r="M38" s="80"/>
      <c r="N38" s="81">
        <f>分析係数表!H41</f>
        <v>5.1332193987616619E-2</v>
      </c>
      <c r="O38" s="82">
        <f t="shared" si="4"/>
        <v>1.1662715427024959</v>
      </c>
      <c r="P38" s="76">
        <f>分析係数表!C41</f>
        <v>0.70759650636187188</v>
      </c>
      <c r="Q38" s="82">
        <f t="shared" si="5"/>
        <v>0.82524966908555675</v>
      </c>
      <c r="R38" s="83">
        <v>0.8377118301482549</v>
      </c>
      <c r="S38" s="84">
        <f t="shared" si="6"/>
        <v>0.85127602217768261</v>
      </c>
      <c r="T38" s="85">
        <f>分析係数表!F41</f>
        <v>0.56264417804333855</v>
      </c>
      <c r="U38" s="86">
        <f t="shared" si="7"/>
        <v>0.4789654977861651</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投入係数表!AD39</f>
        <v>2.652978833842782E-3</v>
      </c>
      <c r="E39" s="77">
        <f>$C$32*D39</f>
        <v>0.26529788338427818</v>
      </c>
      <c r="F39" s="76">
        <f>分析係数表!C42</f>
        <v>0.74805928016937195</v>
      </c>
      <c r="G39" s="77">
        <f>E39*F39</f>
        <v>0.19845854367490112</v>
      </c>
      <c r="H39" s="77">
        <v>0.22019924160815352</v>
      </c>
      <c r="I39" s="77">
        <f>C39+H39</f>
        <v>0.22019924160815352</v>
      </c>
      <c r="J39" s="76">
        <f>分析係数表!G42</f>
        <v>0.48689138576779029</v>
      </c>
      <c r="K39" s="78">
        <f>I39*J39</f>
        <v>0.10721311389161033</v>
      </c>
      <c r="L39" s="79"/>
      <c r="M39" s="80"/>
      <c r="N39" s="81">
        <f>分析係数表!H42</f>
        <v>1.3363964923094164E-2</v>
      </c>
      <c r="O39" s="82">
        <f t="shared" si="4"/>
        <v>0.30363034923539495</v>
      </c>
      <c r="P39" s="76">
        <f>分析係数表!C42</f>
        <v>0.74805928016937195</v>
      </c>
      <c r="Q39" s="82">
        <f>O39*P39</f>
        <v>0.22713350048660455</v>
      </c>
      <c r="R39" s="83">
        <v>0.23805704944351919</v>
      </c>
      <c r="S39" s="84">
        <f>I39+R39</f>
        <v>0.4582562910516727</v>
      </c>
      <c r="T39" s="85">
        <f>分析係数表!F42</f>
        <v>0.55945692883895126</v>
      </c>
      <c r="U39" s="86">
        <f>S39*T39</f>
        <v>0.25637465721289737</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投入係数表!AD40</f>
        <v>0.11592364034834765</v>
      </c>
      <c r="E40" s="77">
        <f>$C$32*D40</f>
        <v>11.592364034834764</v>
      </c>
      <c r="F40" s="76">
        <f>分析係数表!C43</f>
        <v>0.45392782766037354</v>
      </c>
      <c r="G40" s="77">
        <f>E40*F40</f>
        <v>5.2620966237807876</v>
      </c>
      <c r="H40" s="77">
        <v>6.0407793229532167</v>
      </c>
      <c r="I40" s="77">
        <f>C40+H40</f>
        <v>6.0407793229532167</v>
      </c>
      <c r="J40" s="76">
        <f>分析係数表!G43</f>
        <v>0.33057238224749658</v>
      </c>
      <c r="K40" s="78">
        <f>I40*J40</f>
        <v>1.9969148114200643</v>
      </c>
      <c r="L40" s="79"/>
      <c r="M40" s="80"/>
      <c r="N40" s="81">
        <f>分析係数表!H43</f>
        <v>3.6399293979211607E-2</v>
      </c>
      <c r="O40" s="82">
        <f t="shared" si="4"/>
        <v>0.82699486315854309</v>
      </c>
      <c r="P40" s="76">
        <f>分析係数表!C43</f>
        <v>0.45392782766037354</v>
      </c>
      <c r="Q40" s="82">
        <f>O40*P40</f>
        <v>0.37539598171984534</v>
      </c>
      <c r="R40" s="83">
        <v>0.69245424310300419</v>
      </c>
      <c r="S40" s="84">
        <f>I40+R40</f>
        <v>6.7332335660562208</v>
      </c>
      <c r="T40" s="85">
        <f>分析係数表!F43</f>
        <v>0.59568549882556554</v>
      </c>
      <c r="U40" s="86">
        <f>S40*T40</f>
        <v>4.0108895955052413</v>
      </c>
      <c r="V40" s="87">
        <f>分析係数表!D43</f>
        <v>0.1984794164915317</v>
      </c>
      <c r="W40" s="88">
        <f>ROUND(S40*V40,0)</f>
        <v>1</v>
      </c>
      <c r="X40" s="76">
        <f>分析係数表!E43</f>
        <v>0.16343182099146988</v>
      </c>
      <c r="Y40" s="89">
        <f>ROUND(S40*X40,0)</f>
        <v>1</v>
      </c>
    </row>
    <row r="41" spans="1:25" x14ac:dyDescent="0.2">
      <c r="A41" s="6" t="s">
        <v>341</v>
      </c>
      <c r="B41" s="5" t="s">
        <v>42</v>
      </c>
      <c r="C41" s="90"/>
      <c r="D41" s="76">
        <f>投入係数表!AD41</f>
        <v>2.3069381163850279E-4</v>
      </c>
      <c r="E41" s="77">
        <f>$C$32*D41</f>
        <v>2.306938116385028E-2</v>
      </c>
      <c r="F41" s="76">
        <f>分析係数表!C44</f>
        <v>0.56717687074829937</v>
      </c>
      <c r="G41" s="77">
        <f>E41*F41</f>
        <v>1.3084419418612362E-2</v>
      </c>
      <c r="H41" s="77">
        <v>2.4398417687010742E-2</v>
      </c>
      <c r="I41" s="77">
        <f>C41+H41</f>
        <v>2.4398417687010742E-2</v>
      </c>
      <c r="J41" s="76">
        <f>分析係数表!G44</f>
        <v>0.26470888557600014</v>
      </c>
      <c r="K41" s="78">
        <f>I41*J41</f>
        <v>6.4584779557463846E-3</v>
      </c>
      <c r="L41" s="79"/>
      <c r="M41" s="80"/>
      <c r="N41" s="81">
        <f>分析係数表!H44</f>
        <v>0.11401115064578489</v>
      </c>
      <c r="O41" s="82">
        <f t="shared" si="4"/>
        <v>2.5903424385293836</v>
      </c>
      <c r="P41" s="76">
        <f>分析係数表!C44</f>
        <v>0.56717687074829937</v>
      </c>
      <c r="Q41" s="82">
        <f>O41*P41</f>
        <v>1.4691823184516148</v>
      </c>
      <c r="R41" s="83">
        <v>1.4972721687644654</v>
      </c>
      <c r="S41" s="84">
        <f>I41+R41</f>
        <v>1.5216705864514761</v>
      </c>
      <c r="T41" s="85">
        <f>分析係数表!F44</f>
        <v>0.48034390507893071</v>
      </c>
      <c r="U41" s="86">
        <f>S41*T41</f>
        <v>0.73092519173984871</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投入係数表!AD42</f>
        <v>3.0566930042101623E-3</v>
      </c>
      <c r="E42" s="77">
        <f>$C$32*D42</f>
        <v>0.3056693004210162</v>
      </c>
      <c r="F42" s="76">
        <f>分析係数表!C45</f>
        <v>1</v>
      </c>
      <c r="G42" s="77">
        <f>E42*F42</f>
        <v>0.3056693004210162</v>
      </c>
      <c r="H42" s="77">
        <v>0.33419868912863526</v>
      </c>
      <c r="I42" s="77">
        <f>C42+H42</f>
        <v>0.33419868912863526</v>
      </c>
      <c r="J42" s="76">
        <f>分析係数表!G45</f>
        <v>0</v>
      </c>
      <c r="K42" s="78">
        <f>I42*J42</f>
        <v>0</v>
      </c>
      <c r="L42" s="79"/>
      <c r="M42" s="80"/>
      <c r="N42" s="81">
        <f>分析係数表!H45</f>
        <v>0</v>
      </c>
      <c r="O42" s="82">
        <f t="shared" si="4"/>
        <v>0</v>
      </c>
      <c r="P42" s="76">
        <f>分析係数表!C45</f>
        <v>1</v>
      </c>
      <c r="Q42" s="82">
        <f>O42*P42</f>
        <v>0</v>
      </c>
      <c r="R42" s="83">
        <v>1.7634710485475057E-2</v>
      </c>
      <c r="S42" s="84">
        <f>I42+R42</f>
        <v>0.35183339961411031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8.5933444835342293E-3</v>
      </c>
      <c r="E43" s="77">
        <f>$C$32*D43</f>
        <v>0.85933444835342288</v>
      </c>
      <c r="F43" s="76">
        <f>分析係数表!C46</f>
        <v>9.5571095571095555E-2</v>
      </c>
      <c r="G43" s="77">
        <f>E43*F43</f>
        <v>8.212753469111965E-2</v>
      </c>
      <c r="H43" s="77">
        <v>9.2452346439820463E-2</v>
      </c>
      <c r="I43" s="77">
        <f>C43+H43</f>
        <v>9.2452346439820463E-2</v>
      </c>
      <c r="J43" s="76">
        <f>分析係数表!G46</f>
        <v>9.74025974025974E-3</v>
      </c>
      <c r="K43" s="78">
        <f>I43*J43</f>
        <v>9.0050986792032911E-4</v>
      </c>
      <c r="L43" s="79"/>
      <c r="M43" s="80"/>
      <c r="N43" s="81">
        <f>分析係数表!H46</f>
        <v>2.2385341663631524E-2</v>
      </c>
      <c r="O43" s="82">
        <f t="shared" si="4"/>
        <v>0.50859674850960279</v>
      </c>
      <c r="P43" s="76">
        <f>分析係数表!C46</f>
        <v>9.5571095571095555E-2</v>
      </c>
      <c r="Q43" s="82">
        <f>O43*P43</f>
        <v>4.8607148458959699E-2</v>
      </c>
      <c r="R43" s="83">
        <v>5.5099213366098014E-2</v>
      </c>
      <c r="S43" s="84">
        <f>I43+R43</f>
        <v>0.14755155980591847</v>
      </c>
      <c r="T43" s="85">
        <f>分析係数表!F46</f>
        <v>0.31493506493506496</v>
      </c>
      <c r="U43" s="86">
        <f>S43*T43</f>
        <v>4.6469160068747052E-2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投入係数表!AD44</f>
        <v>0.32481688678701193</v>
      </c>
      <c r="E44" s="91">
        <f>SUM(E5:E43)</f>
        <v>32.48168867870119</v>
      </c>
      <c r="F44" s="92">
        <f>分析係数表!C47</f>
        <v>0.47742146938417629</v>
      </c>
      <c r="G44" s="91">
        <f>SUM(G5:G43)</f>
        <v>14.476466992391352</v>
      </c>
      <c r="H44" s="91">
        <f>SUM(H5:H43)</f>
        <v>16.680617611123981</v>
      </c>
      <c r="I44" s="91">
        <f>SUM(I5:I43)</f>
        <v>116.68061761112399</v>
      </c>
      <c r="J44" s="92">
        <f>分析係数表!G47</f>
        <v>0.27235298925258467</v>
      </c>
      <c r="K44" s="93">
        <f>SUM(K5:K43)</f>
        <v>36.216917822131379</v>
      </c>
      <c r="L44" s="94">
        <f>最終需要_まとめ!$L$33</f>
        <v>0.62733333333333341</v>
      </c>
      <c r="M44" s="91">
        <f>K44*L44</f>
        <v>22.720079780417088</v>
      </c>
      <c r="N44" s="95">
        <f>分析係数表!H47</f>
        <v>1</v>
      </c>
      <c r="O44" s="96">
        <f>SUM(O5:O43)</f>
        <v>22.720079780417088</v>
      </c>
      <c r="P44" s="92">
        <f>分析係数表!C47</f>
        <v>0.47742146938417629</v>
      </c>
      <c r="Q44" s="96">
        <f>SUM(Q5:Q43)</f>
        <v>10.712545721745034</v>
      </c>
      <c r="R44" s="91">
        <f>SUM(R5:R43)</f>
        <v>12.295245674906084</v>
      </c>
      <c r="S44" s="97">
        <f>SUM(S5:S43)</f>
        <v>128.97586328603006</v>
      </c>
      <c r="T44" s="98">
        <f>分析係数表!F47</f>
        <v>0.52570900249274655</v>
      </c>
      <c r="U44" s="99">
        <f>SUM(U5:U43)</f>
        <v>82.610101578013868</v>
      </c>
      <c r="V44" s="100">
        <f>分析係数表!D47</f>
        <v>0.1239937068366638</v>
      </c>
      <c r="W44" s="101">
        <f>SUM(W5:W43)</f>
        <v>10</v>
      </c>
      <c r="X44" s="92">
        <f>分析係数表!E47</f>
        <v>9.5199419721302761E-2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0</v>
      </c>
      <c r="E5" s="77">
        <f t="shared" ref="E5:E38" si="0">$C$33*D5</f>
        <v>0</v>
      </c>
      <c r="F5" s="76">
        <f>分析係数表!C8</f>
        <v>0.95102319236016375</v>
      </c>
      <c r="G5" s="77">
        <f t="shared" ref="G5:G38" si="1">E5*F5</f>
        <v>0</v>
      </c>
      <c r="H5" s="77">
        <f t="array" ref="H5:H43">MMULT(逆行列係数!C5:AO43,'29'!G5:G43)</f>
        <v>2.272535865077569E-3</v>
      </c>
      <c r="I5" s="77">
        <f t="shared" ref="I5:I38" si="2">C5+H5</f>
        <v>2.272535865077569E-3</v>
      </c>
      <c r="J5" s="76">
        <f>分析係数表!G8</f>
        <v>0.119707121641224</v>
      </c>
      <c r="K5" s="78">
        <f t="shared" ref="K5:K38" si="3">I5*J5</f>
        <v>2.7203872723488478E-4</v>
      </c>
      <c r="L5" s="79" t="s">
        <v>186</v>
      </c>
      <c r="M5" s="80" t="s">
        <v>186</v>
      </c>
      <c r="N5" s="81">
        <f>分析係数表!H8</f>
        <v>1.1795029837783319E-2</v>
      </c>
      <c r="O5" s="82">
        <f t="shared" ref="O5:O43" si="4">$M$44*N5</f>
        <v>3.9789884464592834E-2</v>
      </c>
      <c r="P5" s="76">
        <f>分析係数表!C8</f>
        <v>0.95102319236016375</v>
      </c>
      <c r="Q5" s="82">
        <f t="shared" ref="Q5:Q38" si="5">O5*P5</f>
        <v>3.7841102947159165E-2</v>
      </c>
      <c r="R5" s="83">
        <f t="array" ref="R5:R43">MMULT(逆行列係数!C5:AO43,'29'!Q5:Q43)</f>
        <v>5.2924296944562611E-2</v>
      </c>
      <c r="S5" s="84">
        <f t="shared" ref="S5:S38" si="6">I5+R5</f>
        <v>5.5196832809640183E-2</v>
      </c>
      <c r="T5" s="85">
        <f>分析係数表!F8</f>
        <v>0.45161290322580644</v>
      </c>
      <c r="U5" s="86">
        <f t="shared" ref="U5:U38" si="7">S5*T5</f>
        <v>2.4927601914031049E-2</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投入係数表!AE6</f>
        <v>0</v>
      </c>
      <c r="E6" s="77">
        <f t="shared" si="0"/>
        <v>0</v>
      </c>
      <c r="F6" s="76">
        <f>分析係数表!C9</f>
        <v>1</v>
      </c>
      <c r="G6" s="77">
        <f t="shared" si="1"/>
        <v>0</v>
      </c>
      <c r="H6" s="77">
        <v>1.5098393798953804E-3</v>
      </c>
      <c r="I6" s="77">
        <f t="shared" si="2"/>
        <v>1.5098393798953804E-3</v>
      </c>
      <c r="J6" s="76">
        <f>分析係数表!G9</f>
        <v>0.24911032028469751</v>
      </c>
      <c r="K6" s="78">
        <f t="shared" si="3"/>
        <v>3.7611657150418731E-4</v>
      </c>
      <c r="L6" s="79"/>
      <c r="M6" s="80"/>
      <c r="N6" s="81">
        <f>分析係数表!H9</f>
        <v>6.1636735494354639E-4</v>
      </c>
      <c r="O6" s="82">
        <f t="shared" si="4"/>
        <v>2.0792813734466565E-3</v>
      </c>
      <c r="P6" s="76">
        <f>分析係数表!C9</f>
        <v>1</v>
      </c>
      <c r="Q6" s="82">
        <f t="shared" si="5"/>
        <v>2.0792813734466565E-3</v>
      </c>
      <c r="R6" s="83">
        <v>2.9265808497857702E-3</v>
      </c>
      <c r="S6" s="84">
        <f t="shared" si="6"/>
        <v>4.4364202296811508E-3</v>
      </c>
      <c r="T6" s="85">
        <f>分析係数表!F9</f>
        <v>0.6773428232502966</v>
      </c>
      <c r="U6" s="86">
        <f t="shared" si="7"/>
        <v>3.0049774034969601E-3</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投入係数表!AE7</f>
        <v>0</v>
      </c>
      <c r="E7" s="77">
        <f t="shared" si="0"/>
        <v>0</v>
      </c>
      <c r="F7" s="76">
        <f>分析係数表!C10</f>
        <v>1</v>
      </c>
      <c r="G7" s="77">
        <f t="shared" si="1"/>
        <v>0</v>
      </c>
      <c r="H7" s="77">
        <v>1.6243865085883381E-4</v>
      </c>
      <c r="I7" s="77">
        <f t="shared" si="2"/>
        <v>1.6243865085883381E-4</v>
      </c>
      <c r="J7" s="76">
        <f>分析係数表!G10</f>
        <v>0.17950310559006211</v>
      </c>
      <c r="K7" s="78">
        <f t="shared" si="3"/>
        <v>2.9158242297020478E-5</v>
      </c>
      <c r="L7" s="79"/>
      <c r="M7" s="80"/>
      <c r="N7" s="81">
        <f>分析係数表!H10</f>
        <v>1.1935113327543217E-3</v>
      </c>
      <c r="O7" s="82">
        <f t="shared" si="4"/>
        <v>4.0262448413103434E-3</v>
      </c>
      <c r="P7" s="76">
        <f>分析係数表!C10</f>
        <v>1</v>
      </c>
      <c r="Q7" s="82">
        <f t="shared" si="5"/>
        <v>4.0262448413103434E-3</v>
      </c>
      <c r="R7" s="83">
        <v>6.0350971591517548E-3</v>
      </c>
      <c r="S7" s="84">
        <f t="shared" si="6"/>
        <v>6.1975358100105887E-3</v>
      </c>
      <c r="T7" s="85">
        <f>分析係数表!F10</f>
        <v>0.51863354037267084</v>
      </c>
      <c r="U7" s="86">
        <f t="shared" si="7"/>
        <v>3.2142499387321998E-3</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投入係数表!AE8</f>
        <v>0</v>
      </c>
      <c r="E8" s="77">
        <f t="shared" si="0"/>
        <v>0</v>
      </c>
      <c r="F8" s="76">
        <f>分析係数表!C11</f>
        <v>5.7355893318034035E-4</v>
      </c>
      <c r="G8" s="77">
        <f t="shared" si="1"/>
        <v>0</v>
      </c>
      <c r="H8" s="77">
        <v>1.9131445795494981E-5</v>
      </c>
      <c r="I8" s="77">
        <f t="shared" si="2"/>
        <v>1.9131445795494981E-5</v>
      </c>
      <c r="J8" s="76">
        <f>分析係数表!G11</f>
        <v>0.5</v>
      </c>
      <c r="K8" s="78">
        <f t="shared" si="3"/>
        <v>9.5657228977474906E-6</v>
      </c>
      <c r="L8" s="79"/>
      <c r="M8" s="80"/>
      <c r="N8" s="81">
        <f>分析係数表!H11</f>
        <v>-2.2413358361583505E-5</v>
      </c>
      <c r="O8" s="82">
        <f t="shared" si="4"/>
        <v>-7.5610231761696588E-5</v>
      </c>
      <c r="P8" s="76">
        <f>分析係数表!C11</f>
        <v>5.7355893318034035E-4</v>
      </c>
      <c r="Q8" s="82">
        <f t="shared" si="5"/>
        <v>-4.3366923866756982E-8</v>
      </c>
      <c r="R8" s="83">
        <v>7.5567905038832658E-6</v>
      </c>
      <c r="S8" s="84">
        <f t="shared" si="6"/>
        <v>2.6688236299378247E-5</v>
      </c>
      <c r="T8" s="85">
        <f>分析係数表!F11</f>
        <v>0.7</v>
      </c>
      <c r="U8" s="86">
        <f t="shared" si="7"/>
        <v>1.8681765409564773E-5</v>
      </c>
      <c r="V8" s="87">
        <f>分析係数表!D11</f>
        <v>1.2</v>
      </c>
      <c r="W8" s="88">
        <f t="shared" si="8"/>
        <v>0</v>
      </c>
      <c r="X8" s="76">
        <f>分析係数表!E11</f>
        <v>0</v>
      </c>
      <c r="Y8" s="89">
        <f t="shared" si="9"/>
        <v>0</v>
      </c>
    </row>
    <row r="9" spans="1:25" x14ac:dyDescent="0.2">
      <c r="A9" s="6" t="s">
        <v>223</v>
      </c>
      <c r="B9" s="5" t="s">
        <v>191</v>
      </c>
      <c r="C9" s="90"/>
      <c r="D9" s="76">
        <f>投入係数表!AE9</f>
        <v>0</v>
      </c>
      <c r="E9" s="77">
        <f t="shared" si="0"/>
        <v>0</v>
      </c>
      <c r="F9" s="76">
        <f>分析係数表!C12</f>
        <v>4.8423187189707062E-2</v>
      </c>
      <c r="G9" s="77">
        <f t="shared" si="1"/>
        <v>0</v>
      </c>
      <c r="H9" s="77">
        <v>2.6108533160659883E-4</v>
      </c>
      <c r="I9" s="77">
        <f t="shared" si="2"/>
        <v>2.6108533160659883E-4</v>
      </c>
      <c r="J9" s="76">
        <f>分析係数表!G12</f>
        <v>0.1441768393269548</v>
      </c>
      <c r="K9" s="78">
        <f t="shared" si="3"/>
        <v>3.7642457905669311E-5</v>
      </c>
      <c r="L9" s="79"/>
      <c r="M9" s="80"/>
      <c r="N9" s="81">
        <f>分析係数表!H12</f>
        <v>9.2936990446306003E-2</v>
      </c>
      <c r="O9" s="82">
        <f t="shared" si="4"/>
        <v>0.31351782599987493</v>
      </c>
      <c r="P9" s="76">
        <f>分析係数表!C12</f>
        <v>4.8423187189707062E-2</v>
      </c>
      <c r="Q9" s="82">
        <f t="shared" si="5"/>
        <v>1.5181532375701952E-2</v>
      </c>
      <c r="R9" s="83">
        <v>1.7299411053182851E-2</v>
      </c>
      <c r="S9" s="84">
        <f t="shared" si="6"/>
        <v>1.7560496384789449E-2</v>
      </c>
      <c r="T9" s="85">
        <f>分析係数表!F12</f>
        <v>0.28846365335972729</v>
      </c>
      <c r="U9" s="86">
        <f t="shared" si="7"/>
        <v>5.0655649419666477E-3</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投入係数表!AE10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4.8182620190141155E-2</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投入係数表!AE11</f>
        <v>3.1920553289590354E-4</v>
      </c>
      <c r="E11" s="77">
        <f t="shared" si="0"/>
        <v>3.1920553289590356E-2</v>
      </c>
      <c r="F11" s="76">
        <f>分析係数表!C14</f>
        <v>0.13711248892825512</v>
      </c>
      <c r="G11" s="77">
        <f t="shared" si="1"/>
        <v>4.3767065095027353E-3</v>
      </c>
      <c r="H11" s="77">
        <v>1.9576854895638995E-2</v>
      </c>
      <c r="I11" s="77">
        <f t="shared" si="2"/>
        <v>1.9576854895638995E-2</v>
      </c>
      <c r="J11" s="76">
        <f>分析係数表!G14</f>
        <v>0.16281628162816281</v>
      </c>
      <c r="K11" s="78">
        <f t="shared" si="3"/>
        <v>3.1874307200820363E-3</v>
      </c>
      <c r="L11" s="79"/>
      <c r="M11" s="80"/>
      <c r="N11" s="81">
        <f>分析係数表!H14</f>
        <v>1.1654946348023422E-3</v>
      </c>
      <c r="O11" s="82">
        <f t="shared" si="4"/>
        <v>3.9317320516082232E-3</v>
      </c>
      <c r="P11" s="76">
        <f>分析係数表!C14</f>
        <v>0.13711248892825512</v>
      </c>
      <c r="Q11" s="82">
        <f t="shared" si="5"/>
        <v>5.3908956739499826E-4</v>
      </c>
      <c r="R11" s="83">
        <v>2.2089499326656483E-3</v>
      </c>
      <c r="S11" s="84">
        <f t="shared" si="6"/>
        <v>2.1785804828304643E-2</v>
      </c>
      <c r="T11" s="85">
        <f>分析係数表!F14</f>
        <v>0.337000366703337</v>
      </c>
      <c r="U11" s="86">
        <f t="shared" si="7"/>
        <v>7.3418242160659944E-3</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投入係数表!AE12</f>
        <v>3.5467281432878173E-5</v>
      </c>
      <c r="E12" s="77">
        <f t="shared" si="0"/>
        <v>3.5467281432878172E-3</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2.8883108532968098E-2</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投入係数表!AE13</f>
        <v>1.4186912573151269E-4</v>
      </c>
      <c r="E13" s="77">
        <f t="shared" si="0"/>
        <v>1.4186912573151269E-2</v>
      </c>
      <c r="F13" s="76">
        <f>分析係数表!C16</f>
        <v>1.385979049153907E-2</v>
      </c>
      <c r="G13" s="77">
        <f t="shared" si="1"/>
        <v>1.9662763598565804E-4</v>
      </c>
      <c r="H13" s="77">
        <v>5.4461528211378278E-4</v>
      </c>
      <c r="I13" s="77">
        <f t="shared" si="2"/>
        <v>5.4461528211378278E-4</v>
      </c>
      <c r="J13" s="76">
        <f>分析係数表!G16</f>
        <v>3.1914893617021274E-2</v>
      </c>
      <c r="K13" s="78">
        <f t="shared" si="3"/>
        <v>1.7381338790865406E-5</v>
      </c>
      <c r="L13" s="79"/>
      <c r="M13" s="80"/>
      <c r="N13" s="81">
        <f>分析係数表!H16</f>
        <v>1.6877258846272378E-2</v>
      </c>
      <c r="O13" s="82">
        <f t="shared" si="4"/>
        <v>5.693450451655753E-2</v>
      </c>
      <c r="P13" s="76">
        <f>分析係数表!C16</f>
        <v>1.385979049153907E-2</v>
      </c>
      <c r="Q13" s="82">
        <f t="shared" si="5"/>
        <v>7.8910030433907233E-4</v>
      </c>
      <c r="R13" s="83">
        <v>8.9437885433312468E-4</v>
      </c>
      <c r="S13" s="84">
        <f t="shared" si="6"/>
        <v>1.4389941364469075E-3</v>
      </c>
      <c r="T13" s="85">
        <f>分析係数表!F16</f>
        <v>0.28191489361702127</v>
      </c>
      <c r="U13" s="86">
        <f t="shared" si="7"/>
        <v>4.0567387889194729E-4</v>
      </c>
      <c r="V13" s="87">
        <f>分析係数表!D16</f>
        <v>0</v>
      </c>
      <c r="W13" s="88">
        <f t="shared" si="8"/>
        <v>0</v>
      </c>
      <c r="X13" s="76">
        <f>分析係数表!E16</f>
        <v>0</v>
      </c>
      <c r="Y13" s="89">
        <f t="shared" si="9"/>
        <v>0</v>
      </c>
    </row>
    <row r="14" spans="1:25" x14ac:dyDescent="0.2">
      <c r="A14" s="6" t="s">
        <v>2</v>
      </c>
      <c r="B14" s="5" t="s">
        <v>365</v>
      </c>
      <c r="C14" s="90"/>
      <c r="D14" s="76">
        <f>投入係数表!AE14</f>
        <v>4.2560737719453802E-4</v>
      </c>
      <c r="E14" s="77">
        <f t="shared" si="0"/>
        <v>4.2560737719453803E-2</v>
      </c>
      <c r="F14" s="76">
        <f>分析係数表!C17</f>
        <v>0.32300986464785497</v>
      </c>
      <c r="G14" s="77">
        <f t="shared" si="1"/>
        <v>1.3747538130073629E-2</v>
      </c>
      <c r="H14" s="77">
        <v>3.6460813991853705E-2</v>
      </c>
      <c r="I14" s="77">
        <f t="shared" si="2"/>
        <v>3.6460813991853705E-2</v>
      </c>
      <c r="J14" s="76">
        <f>分析係数表!G17</f>
        <v>0.21187484602118747</v>
      </c>
      <c r="K14" s="78">
        <f t="shared" si="3"/>
        <v>7.7251293503311615E-3</v>
      </c>
      <c r="L14" s="79"/>
      <c r="M14" s="80"/>
      <c r="N14" s="81">
        <f>分析係数表!H17</f>
        <v>2.8857198890538762E-3</v>
      </c>
      <c r="O14" s="82">
        <f t="shared" si="4"/>
        <v>9.734817339318436E-3</v>
      </c>
      <c r="P14" s="76">
        <f>分析係数表!C17</f>
        <v>0.32300986464785497</v>
      </c>
      <c r="Q14" s="82">
        <f t="shared" si="5"/>
        <v>3.1444420311448396E-3</v>
      </c>
      <c r="R14" s="83">
        <v>6.6494568754419002E-3</v>
      </c>
      <c r="S14" s="84">
        <f t="shared" si="6"/>
        <v>4.3110270867295603E-2</v>
      </c>
      <c r="T14" s="85">
        <f>分析係数表!F17</f>
        <v>0.32156935205715692</v>
      </c>
      <c r="U14" s="86">
        <f t="shared" si="7"/>
        <v>1.3862941869804775E-2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投入係数表!AE15</f>
        <v>1.0640184429863451E-4</v>
      </c>
      <c r="E15" s="77">
        <f t="shared" si="0"/>
        <v>1.0640184429863451E-2</v>
      </c>
      <c r="F15" s="76">
        <f>分析係数表!C18</f>
        <v>9.2469018112488088E-2</v>
      </c>
      <c r="G15" s="77">
        <f t="shared" si="1"/>
        <v>9.8388740676525724E-4</v>
      </c>
      <c r="H15" s="77">
        <v>6.5404879487093396E-3</v>
      </c>
      <c r="I15" s="77">
        <f t="shared" si="2"/>
        <v>6.5404879487093396E-3</v>
      </c>
      <c r="J15" s="76">
        <f>分析係数表!G18</f>
        <v>0.21541950113378686</v>
      </c>
      <c r="K15" s="78">
        <f t="shared" si="3"/>
        <v>1.4089486510825107E-3</v>
      </c>
      <c r="L15" s="79"/>
      <c r="M15" s="80"/>
      <c r="N15" s="81">
        <f>分析係数表!H18</f>
        <v>4.5387050682206597E-4</v>
      </c>
      <c r="O15" s="82">
        <f t="shared" si="4"/>
        <v>1.5311071931743562E-3</v>
      </c>
      <c r="P15" s="76">
        <f>分析係数表!C18</f>
        <v>9.2469018112488088E-2</v>
      </c>
      <c r="Q15" s="82">
        <f t="shared" si="5"/>
        <v>1.4157997877780034E-4</v>
      </c>
      <c r="R15" s="83">
        <v>3.2097910297782813E-4</v>
      </c>
      <c r="S15" s="84">
        <f t="shared" si="6"/>
        <v>6.861467051687168E-3</v>
      </c>
      <c r="T15" s="85">
        <f>分析係数表!F18</f>
        <v>0.45918367346938777</v>
      </c>
      <c r="U15" s="86">
        <f t="shared" si="7"/>
        <v>3.1506736461828833E-3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投入係数表!AE16</f>
        <v>0</v>
      </c>
      <c r="E16" s="77">
        <f t="shared" si="0"/>
        <v>0</v>
      </c>
      <c r="F16" s="76">
        <f>分析係数表!C19</f>
        <v>3.1628366691376364E-2</v>
      </c>
      <c r="G16" s="77">
        <f t="shared" si="1"/>
        <v>0</v>
      </c>
      <c r="H16" s="77">
        <v>1.0173898981528106E-3</v>
      </c>
      <c r="I16" s="77">
        <f t="shared" si="2"/>
        <v>1.0173898981528106E-3</v>
      </c>
      <c r="J16" s="76">
        <f>分析係数表!G19</f>
        <v>5.8098591549295774E-2</v>
      </c>
      <c r="K16" s="78">
        <f t="shared" si="3"/>
        <v>5.9108920139159775E-5</v>
      </c>
      <c r="L16" s="79"/>
      <c r="M16" s="80"/>
      <c r="N16" s="81">
        <f>分析係数表!H19</f>
        <v>-1.1767013139831339E-4</v>
      </c>
      <c r="O16" s="82">
        <f t="shared" si="4"/>
        <v>-3.969537167489071E-4</v>
      </c>
      <c r="P16" s="76">
        <f>分析係数表!C19</f>
        <v>3.1628366691376364E-2</v>
      </c>
      <c r="Q16" s="82">
        <f t="shared" si="5"/>
        <v>-1.255499771283918E-5</v>
      </c>
      <c r="R16" s="83">
        <v>3.2126850158511241E-5</v>
      </c>
      <c r="S16" s="84">
        <f t="shared" si="6"/>
        <v>1.0495167483113219E-3</v>
      </c>
      <c r="T16" s="85">
        <f>分析係数表!F19</f>
        <v>0.23943661971830985</v>
      </c>
      <c r="U16" s="86">
        <f t="shared" si="7"/>
        <v>2.512927425534151E-4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投入係数表!AE17</f>
        <v>0</v>
      </c>
      <c r="E17" s="77">
        <f t="shared" si="0"/>
        <v>0</v>
      </c>
      <c r="F17" s="76">
        <f>分析係数表!C20</f>
        <v>9.0136054421768752E-2</v>
      </c>
      <c r="G17" s="77">
        <f t="shared" si="1"/>
        <v>0</v>
      </c>
      <c r="H17" s="77">
        <v>1.1911023051469991E-3</v>
      </c>
      <c r="I17" s="77">
        <f t="shared" si="2"/>
        <v>1.1911023051469991E-3</v>
      </c>
      <c r="J17" s="76">
        <f>分析係数表!G20</f>
        <v>0.10038610038610038</v>
      </c>
      <c r="K17" s="78">
        <f t="shared" si="3"/>
        <v>1.1957011557460222E-4</v>
      </c>
      <c r="L17" s="79"/>
      <c r="M17" s="80"/>
      <c r="N17" s="81">
        <f>分析係数表!H20</f>
        <v>5.6033395903958764E-4</v>
      </c>
      <c r="O17" s="82">
        <f t="shared" si="4"/>
        <v>1.8902557940424149E-3</v>
      </c>
      <c r="P17" s="76">
        <f>分析係数表!C20</f>
        <v>9.0136054421768752E-2</v>
      </c>
      <c r="Q17" s="82">
        <f t="shared" si="5"/>
        <v>1.7038019912287081E-4</v>
      </c>
      <c r="R17" s="83">
        <v>3.2966238862466862E-4</v>
      </c>
      <c r="S17" s="84">
        <f t="shared" si="6"/>
        <v>1.5207646937716677E-3</v>
      </c>
      <c r="T17" s="85">
        <f>分析係数表!F20</f>
        <v>0.22393822393822393</v>
      </c>
      <c r="U17" s="86">
        <f t="shared" si="7"/>
        <v>3.4055734455118425E-4</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投入係数表!AE18</f>
        <v>3.546728143287817E-4</v>
      </c>
      <c r="E18" s="77">
        <f t="shared" si="0"/>
        <v>3.5467281432878167E-2</v>
      </c>
      <c r="F18" s="76">
        <f>分析係数表!C21</f>
        <v>0.16689993002099368</v>
      </c>
      <c r="G18" s="77">
        <f t="shared" si="1"/>
        <v>5.919486789182255E-3</v>
      </c>
      <c r="H18" s="77">
        <v>2.3999074858850902E-2</v>
      </c>
      <c r="I18" s="77">
        <f t="shared" si="2"/>
        <v>2.3999074858850902E-2</v>
      </c>
      <c r="J18" s="76">
        <f>分析係数表!G21</f>
        <v>0.28496229904680609</v>
      </c>
      <c r="K18" s="78">
        <f t="shared" si="3"/>
        <v>6.8388315467745563E-3</v>
      </c>
      <c r="L18" s="79"/>
      <c r="M18" s="80"/>
      <c r="N18" s="81">
        <f>分析係数表!H21</f>
        <v>9.3015437200571539E-4</v>
      </c>
      <c r="O18" s="82">
        <f t="shared" si="4"/>
        <v>3.1378246181104083E-3</v>
      </c>
      <c r="P18" s="76">
        <f>分析係数表!C21</f>
        <v>0.16689993002099368</v>
      </c>
      <c r="Q18" s="82">
        <f t="shared" si="5"/>
        <v>5.2370270918077836E-4</v>
      </c>
      <c r="R18" s="83">
        <v>1.1457122875952823E-3</v>
      </c>
      <c r="S18" s="84">
        <f t="shared" si="6"/>
        <v>2.5144787146446183E-2</v>
      </c>
      <c r="T18" s="85">
        <f>分析係数表!F21</f>
        <v>0.42580736946934128</v>
      </c>
      <c r="U18" s="86">
        <f t="shared" si="7"/>
        <v>1.0706835670694753E-2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投入係数表!AE19</f>
        <v>0</v>
      </c>
      <c r="E19" s="77">
        <f t="shared" si="0"/>
        <v>0</v>
      </c>
      <c r="F19" s="76">
        <f>分析係数表!C22</f>
        <v>5.390334572490707E-2</v>
      </c>
      <c r="G19" s="77">
        <f t="shared" si="1"/>
        <v>0</v>
      </c>
      <c r="H19" s="77">
        <v>9.4278486312163331E-4</v>
      </c>
      <c r="I19" s="77">
        <f t="shared" si="2"/>
        <v>9.4278486312163331E-4</v>
      </c>
      <c r="J19" s="76">
        <f>分析係数表!G22</f>
        <v>0.19475277497477295</v>
      </c>
      <c r="K19" s="78">
        <f t="shared" si="3"/>
        <v>1.8360996829714957E-4</v>
      </c>
      <c r="L19" s="79"/>
      <c r="M19" s="80"/>
      <c r="N19" s="81">
        <f>分析係数表!H22</f>
        <v>4.4826716723167009E-5</v>
      </c>
      <c r="O19" s="82">
        <f t="shared" si="4"/>
        <v>1.5122046352339318E-4</v>
      </c>
      <c r="P19" s="76">
        <f>分析係数表!C22</f>
        <v>5.390334572490707E-2</v>
      </c>
      <c r="Q19" s="82">
        <f t="shared" si="5"/>
        <v>8.1512889259821607E-6</v>
      </c>
      <c r="R19" s="83">
        <v>8.8331865810271126E-5</v>
      </c>
      <c r="S19" s="84">
        <f t="shared" si="6"/>
        <v>1.0311167289319045E-3</v>
      </c>
      <c r="T19" s="85">
        <f>分析係数表!F22</f>
        <v>0.41305079044735959</v>
      </c>
      <c r="U19" s="86">
        <f t="shared" si="7"/>
        <v>4.2590357992881899E-4</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9.4512789702120732E-5</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投入係数表!AE21</f>
        <v>0</v>
      </c>
      <c r="E21" s="77">
        <f t="shared" si="0"/>
        <v>0</v>
      </c>
      <c r="F21" s="76">
        <f>分析係数表!C24</f>
        <v>5.4415700267618217E-2</v>
      </c>
      <c r="G21" s="77">
        <f t="shared" si="1"/>
        <v>0</v>
      </c>
      <c r="H21" s="77">
        <v>3.2129952543342289E-4</v>
      </c>
      <c r="I21" s="77">
        <f t="shared" si="2"/>
        <v>3.2129952543342289E-4</v>
      </c>
      <c r="J21" s="76">
        <f>分析係数表!G24</f>
        <v>0.2097560975609756</v>
      </c>
      <c r="K21" s="78">
        <f t="shared" si="3"/>
        <v>6.7394534603108214E-5</v>
      </c>
      <c r="L21" s="79"/>
      <c r="M21" s="80"/>
      <c r="N21" s="81">
        <f>分析係数表!H24</f>
        <v>3.5301039419494021E-4</v>
      </c>
      <c r="O21" s="82">
        <f t="shared" si="4"/>
        <v>1.1908611502467214E-3</v>
      </c>
      <c r="P21" s="76">
        <f>分析係数表!C24</f>
        <v>5.4415700267618217E-2</v>
      </c>
      <c r="Q21" s="82">
        <f t="shared" si="5"/>
        <v>6.4801543412176658E-5</v>
      </c>
      <c r="R21" s="83">
        <v>2.1020728266348481E-4</v>
      </c>
      <c r="S21" s="84">
        <f t="shared" si="6"/>
        <v>5.315068080969077E-4</v>
      </c>
      <c r="T21" s="85">
        <f>分析係数表!F24</f>
        <v>0.39512195121951221</v>
      </c>
      <c r="U21" s="86">
        <f t="shared" si="7"/>
        <v>2.10010007101705E-4</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投入係数表!AE22</f>
        <v>0</v>
      </c>
      <c r="E22" s="77">
        <f t="shared" si="0"/>
        <v>0</v>
      </c>
      <c r="F22" s="76">
        <f>分析係数表!C25</f>
        <v>0.20008027292795505</v>
      </c>
      <c r="G22" s="77">
        <f t="shared" si="1"/>
        <v>0</v>
      </c>
      <c r="H22" s="77">
        <v>4.8782481438502849E-3</v>
      </c>
      <c r="I22" s="77">
        <f t="shared" si="2"/>
        <v>4.8782481438502849E-3</v>
      </c>
      <c r="J22" s="76">
        <f>分析係数表!G25</f>
        <v>0.19693654266958424</v>
      </c>
      <c r="K22" s="78">
        <f t="shared" si="3"/>
        <v>9.6070532373419176E-4</v>
      </c>
      <c r="L22" s="79"/>
      <c r="M22" s="80"/>
      <c r="N22" s="81">
        <f>分析係数表!H25</f>
        <v>5.2111058190681644E-4</v>
      </c>
      <c r="O22" s="82">
        <f t="shared" si="4"/>
        <v>1.7579378884594458E-3</v>
      </c>
      <c r="P22" s="76">
        <f>分析係数表!C25</f>
        <v>0.20008027292795505</v>
      </c>
      <c r="Q22" s="82">
        <f t="shared" si="5"/>
        <v>3.5172869251335893E-4</v>
      </c>
      <c r="R22" s="83">
        <v>1.5954324167676132E-3</v>
      </c>
      <c r="S22" s="84">
        <f t="shared" si="6"/>
        <v>6.4736805606178983E-3</v>
      </c>
      <c r="T22" s="85">
        <f>分析係数表!F25</f>
        <v>0.35081275398562051</v>
      </c>
      <c r="U22" s="86">
        <f t="shared" si="7"/>
        <v>2.2710497058935405E-3</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投入係数表!AE23</f>
        <v>0</v>
      </c>
      <c r="E23" s="77">
        <f t="shared" si="0"/>
        <v>0</v>
      </c>
      <c r="F23" s="76">
        <f>分析係数表!C26</f>
        <v>0.134685598377282</v>
      </c>
      <c r="G23" s="77">
        <f t="shared" si="1"/>
        <v>0</v>
      </c>
      <c r="H23" s="77">
        <v>2.4041219795778376E-3</v>
      </c>
      <c r="I23" s="77">
        <f t="shared" si="2"/>
        <v>2.4041219795778376E-3</v>
      </c>
      <c r="J23" s="76">
        <f>分析係数表!G26</f>
        <v>0.19653333333333334</v>
      </c>
      <c r="K23" s="78">
        <f t="shared" si="3"/>
        <v>4.7249010638636434E-4</v>
      </c>
      <c r="L23" s="79"/>
      <c r="M23" s="80"/>
      <c r="N23" s="81">
        <f>分析係数表!H26</f>
        <v>1.0932115540862354E-2</v>
      </c>
      <c r="O23" s="82">
        <f t="shared" si="4"/>
        <v>3.687889054176751E-2</v>
      </c>
      <c r="P23" s="76">
        <f>分析係数表!C26</f>
        <v>0.134685598377282</v>
      </c>
      <c r="Q23" s="82">
        <f t="shared" si="5"/>
        <v>4.967055440108243E-3</v>
      </c>
      <c r="R23" s="83">
        <v>5.2706466305765549E-3</v>
      </c>
      <c r="S23" s="84">
        <f t="shared" si="6"/>
        <v>7.6747686101543925E-3</v>
      </c>
      <c r="T23" s="85">
        <f>分析係数表!F26</f>
        <v>0.3352</v>
      </c>
      <c r="U23" s="86">
        <f t="shared" si="7"/>
        <v>2.5725824381237525E-3</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投入係数表!AE24</f>
        <v>0</v>
      </c>
      <c r="E24" s="77">
        <f t="shared" si="0"/>
        <v>0</v>
      </c>
      <c r="F24" s="76">
        <f>分析係数表!C27</f>
        <v>0.20855231724796941</v>
      </c>
      <c r="G24" s="77">
        <f t="shared" si="1"/>
        <v>0</v>
      </c>
      <c r="H24" s="77">
        <v>9.9422282142745829E-4</v>
      </c>
      <c r="I24" s="77">
        <f t="shared" si="2"/>
        <v>9.9422282142745829E-4</v>
      </c>
      <c r="J24" s="76">
        <f>分析係数表!G27</f>
        <v>0.17064698219713417</v>
      </c>
      <c r="K24" s="78">
        <f t="shared" si="3"/>
        <v>1.6966112410811597E-4</v>
      </c>
      <c r="L24" s="79"/>
      <c r="M24" s="80"/>
      <c r="N24" s="81">
        <f>分析係数表!H27</f>
        <v>1.1100215728574231E-2</v>
      </c>
      <c r="O24" s="82">
        <f t="shared" si="4"/>
        <v>3.7445967279980237E-2</v>
      </c>
      <c r="P24" s="76">
        <f>分析係数表!C27</f>
        <v>0.20855231724796941</v>
      </c>
      <c r="Q24" s="82">
        <f t="shared" si="5"/>
        <v>7.8094432478315202E-3</v>
      </c>
      <c r="R24" s="83">
        <v>7.9392507001694989E-3</v>
      </c>
      <c r="S24" s="84">
        <f t="shared" si="6"/>
        <v>8.9334735215969574E-3</v>
      </c>
      <c r="T24" s="85">
        <f>分析係数表!F27</f>
        <v>0.32175423360833694</v>
      </c>
      <c r="U24" s="86">
        <f t="shared" si="7"/>
        <v>2.8743829264017999E-3</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投入係数表!AE25</f>
        <v>0</v>
      </c>
      <c r="E25" s="77">
        <f t="shared" si="0"/>
        <v>0</v>
      </c>
      <c r="F25" s="76">
        <f>分析係数表!C28</f>
        <v>0.10397098484143963</v>
      </c>
      <c r="G25" s="77">
        <f t="shared" si="1"/>
        <v>0</v>
      </c>
      <c r="H25" s="77">
        <v>4.3952013773709744E-3</v>
      </c>
      <c r="I25" s="77">
        <f t="shared" si="2"/>
        <v>4.3952013773709744E-3</v>
      </c>
      <c r="J25" s="76">
        <f>分析係数表!G28</f>
        <v>0.12478854912166558</v>
      </c>
      <c r="K25" s="78">
        <f t="shared" si="3"/>
        <v>5.4847080297967007E-4</v>
      </c>
      <c r="L25" s="79"/>
      <c r="M25" s="80"/>
      <c r="N25" s="81">
        <f>分析係数表!H28</f>
        <v>2.0592272994704845E-2</v>
      </c>
      <c r="O25" s="82">
        <f t="shared" si="4"/>
        <v>6.9466900431058742E-2</v>
      </c>
      <c r="P25" s="76">
        <f>分析係数表!C28</f>
        <v>0.10397098484143963</v>
      </c>
      <c r="Q25" s="82">
        <f t="shared" si="5"/>
        <v>7.2225420516994045E-3</v>
      </c>
      <c r="R25" s="83">
        <v>8.3288148501390949E-3</v>
      </c>
      <c r="S25" s="84">
        <f t="shared" si="6"/>
        <v>1.2724016227510069E-2</v>
      </c>
      <c r="T25" s="85">
        <f>分析係数表!F28</f>
        <v>0.21353285621340273</v>
      </c>
      <c r="U25" s="86">
        <f t="shared" si="7"/>
        <v>2.7169955275659105E-3</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投入係数表!AE26</f>
        <v>0</v>
      </c>
      <c r="E26" s="77">
        <f t="shared" si="0"/>
        <v>0</v>
      </c>
      <c r="F26" s="76">
        <f>分析係数表!C29</f>
        <v>0.1743148003132341</v>
      </c>
      <c r="G26" s="77">
        <f t="shared" si="1"/>
        <v>0</v>
      </c>
      <c r="H26" s="77">
        <v>2.5474009315566998E-2</v>
      </c>
      <c r="I26" s="77">
        <f t="shared" si="2"/>
        <v>2.5474009315566998E-2</v>
      </c>
      <c r="J26" s="76">
        <f>分析係数表!G29</f>
        <v>0.23934053439454236</v>
      </c>
      <c r="K26" s="78">
        <f t="shared" si="3"/>
        <v>6.0969630027593556E-3</v>
      </c>
      <c r="L26" s="79"/>
      <c r="M26" s="80"/>
      <c r="N26" s="81">
        <f>分析係数表!H29</f>
        <v>9.9683411313142636E-3</v>
      </c>
      <c r="O26" s="82">
        <f t="shared" si="4"/>
        <v>3.3627650576014557E-2</v>
      </c>
      <c r="P26" s="76">
        <f>分析係数表!C29</f>
        <v>0.1743148003132341</v>
      </c>
      <c r="Q26" s="82">
        <f t="shared" si="5"/>
        <v>5.8617971951611895E-3</v>
      </c>
      <c r="R26" s="83">
        <v>8.3821701105862446E-3</v>
      </c>
      <c r="S26" s="84">
        <f t="shared" si="6"/>
        <v>3.3856179426153245E-2</v>
      </c>
      <c r="T26" s="85">
        <f>分析係数表!F29</f>
        <v>0.40112076666937385</v>
      </c>
      <c r="U26" s="86">
        <f t="shared" si="7"/>
        <v>1.3580416647914472E-2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投入係数表!AE27</f>
        <v>9.6825678311757406E-3</v>
      </c>
      <c r="E27" s="77">
        <f t="shared" si="0"/>
        <v>0.96825678311757402</v>
      </c>
      <c r="F27" s="76">
        <f>分析係数表!C30</f>
        <v>1</v>
      </c>
      <c r="G27" s="77">
        <f t="shared" si="1"/>
        <v>0.96825678311757402</v>
      </c>
      <c r="H27" s="77">
        <v>1.0075325956985295</v>
      </c>
      <c r="I27" s="77">
        <f t="shared" si="2"/>
        <v>1.0075325956985295</v>
      </c>
      <c r="J27" s="76">
        <f>分析係数表!G30</f>
        <v>0.34450555746533745</v>
      </c>
      <c r="K27" s="78">
        <f t="shared" si="3"/>
        <v>0.34710057854562038</v>
      </c>
      <c r="L27" s="79"/>
      <c r="M27" s="80"/>
      <c r="N27" s="81">
        <f>分析係数表!H30</f>
        <v>0</v>
      </c>
      <c r="O27" s="82">
        <f t="shared" si="4"/>
        <v>0</v>
      </c>
      <c r="P27" s="76">
        <f>分析係数表!C30</f>
        <v>1</v>
      </c>
      <c r="Q27" s="82">
        <f t="shared" si="5"/>
        <v>0</v>
      </c>
      <c r="R27" s="83">
        <v>9.8391780579259753E-3</v>
      </c>
      <c r="S27" s="84">
        <f t="shared" si="6"/>
        <v>1.0173717737564554</v>
      </c>
      <c r="T27" s="85">
        <f>分析係数表!F30</f>
        <v>0.44067262518620376</v>
      </c>
      <c r="U27" s="86">
        <f t="shared" si="7"/>
        <v>0.44832789033160175</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投入係数表!AE28</f>
        <v>1.4896258201808831E-3</v>
      </c>
      <c r="E28" s="77">
        <f t="shared" si="0"/>
        <v>0.14896258201808832</v>
      </c>
      <c r="F28" s="76">
        <f>分析係数表!C31</f>
        <v>0.25008451656524677</v>
      </c>
      <c r="G28" s="77">
        <f t="shared" si="1"/>
        <v>3.7253235310304542E-2</v>
      </c>
      <c r="H28" s="77">
        <v>5.3322441896482178E-2</v>
      </c>
      <c r="I28" s="77">
        <f t="shared" si="2"/>
        <v>5.3322441896482178E-2</v>
      </c>
      <c r="J28" s="76">
        <f>分析係数表!G31</f>
        <v>7.0035460992907805E-2</v>
      </c>
      <c r="K28" s="78">
        <f t="shared" si="3"/>
        <v>3.7344617994876706E-3</v>
      </c>
      <c r="L28" s="79"/>
      <c r="M28" s="80"/>
      <c r="N28" s="81">
        <f>分析係数表!H31</f>
        <v>2.3007312358165468E-2</v>
      </c>
      <c r="O28" s="82">
        <f t="shared" si="4"/>
        <v>7.7613902903381563E-2</v>
      </c>
      <c r="P28" s="76">
        <f>分析係数表!C31</f>
        <v>0.25008451656524677</v>
      </c>
      <c r="Q28" s="82">
        <f t="shared" si="5"/>
        <v>1.9410035386334182E-2</v>
      </c>
      <c r="R28" s="83">
        <v>2.6206273272977774E-2</v>
      </c>
      <c r="S28" s="84">
        <f t="shared" si="6"/>
        <v>7.9528715169459946E-2</v>
      </c>
      <c r="T28" s="85">
        <f>分析係数表!F31</f>
        <v>0.24143026004728133</v>
      </c>
      <c r="U28" s="86">
        <f t="shared" si="7"/>
        <v>1.9200638384588881E-2</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投入係数表!AE29</f>
        <v>1.4186912573151269E-4</v>
      </c>
      <c r="E29" s="77">
        <f t="shared" si="0"/>
        <v>1.4186912573151269E-2</v>
      </c>
      <c r="F29" s="76">
        <f>分析係数表!C32</f>
        <v>0.62913385826771662</v>
      </c>
      <c r="G29" s="77">
        <f t="shared" si="1"/>
        <v>8.9254670440534374E-3</v>
      </c>
      <c r="H29" s="77">
        <v>1.7931614973984981E-2</v>
      </c>
      <c r="I29" s="77">
        <f t="shared" si="2"/>
        <v>1.7931614973984981E-2</v>
      </c>
      <c r="J29" s="76">
        <f>分析係数表!G32</f>
        <v>0.14045991298943444</v>
      </c>
      <c r="K29" s="78">
        <f t="shared" si="3"/>
        <v>2.5186730790059701E-3</v>
      </c>
      <c r="L29" s="79"/>
      <c r="M29" s="80"/>
      <c r="N29" s="81">
        <f>分析係数表!H32</f>
        <v>6.5503039811727788E-3</v>
      </c>
      <c r="O29" s="82">
        <f t="shared" si="4"/>
        <v>2.2097090232355829E-2</v>
      </c>
      <c r="P29" s="76">
        <f>分析係数表!C32</f>
        <v>0.62913385826771662</v>
      </c>
      <c r="Q29" s="82">
        <f t="shared" si="5"/>
        <v>1.3902027634371898E-2</v>
      </c>
      <c r="R29" s="83">
        <v>1.8186241268641552E-2</v>
      </c>
      <c r="S29" s="84">
        <f t="shared" si="6"/>
        <v>3.6117856242626534E-2</v>
      </c>
      <c r="T29" s="85">
        <f>分析係数表!F32</f>
        <v>0.48353014294592916</v>
      </c>
      <c r="U29" s="86">
        <f t="shared" si="7"/>
        <v>1.7464072191897727E-2</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投入係数表!AE30</f>
        <v>0</v>
      </c>
      <c r="E30" s="77">
        <f t="shared" si="0"/>
        <v>0</v>
      </c>
      <c r="F30" s="76">
        <f>分析係数表!C33</f>
        <v>0.63745757482258569</v>
      </c>
      <c r="G30" s="77">
        <f t="shared" si="1"/>
        <v>0</v>
      </c>
      <c r="H30" s="77">
        <v>1.9473891929420922E-2</v>
      </c>
      <c r="I30" s="77">
        <f t="shared" si="2"/>
        <v>1.9473891929420922E-2</v>
      </c>
      <c r="J30" s="76">
        <f>分析係数表!G33</f>
        <v>0.50772946859903378</v>
      </c>
      <c r="K30" s="78">
        <f t="shared" si="3"/>
        <v>9.8874688008798971E-3</v>
      </c>
      <c r="L30" s="79"/>
      <c r="M30" s="80"/>
      <c r="N30" s="81">
        <f>分析係数表!H33</f>
        <v>9.749810887288824E-4</v>
      </c>
      <c r="O30" s="82">
        <f t="shared" si="4"/>
        <v>3.2890450816338017E-3</v>
      </c>
      <c r="P30" s="76">
        <f>分析係数表!C33</f>
        <v>0.63745757482258569</v>
      </c>
      <c r="Q30" s="82">
        <f t="shared" si="5"/>
        <v>2.0966267012204366E-3</v>
      </c>
      <c r="R30" s="83">
        <v>8.3690539206299867E-3</v>
      </c>
      <c r="S30" s="84">
        <f t="shared" si="6"/>
        <v>2.7842945850050909E-2</v>
      </c>
      <c r="T30" s="85">
        <f>分析係数表!F33</f>
        <v>0.6463768115942029</v>
      </c>
      <c r="U30" s="86">
        <f t="shared" si="7"/>
        <v>1.7997034563945951E-2</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投入係数表!AE31</f>
        <v>9.2214931725483247E-4</v>
      </c>
      <c r="E31" s="77">
        <f t="shared" si="0"/>
        <v>9.2214931725483243E-2</v>
      </c>
      <c r="F31" s="76">
        <f>分析係数表!C34</f>
        <v>0.37050679800509079</v>
      </c>
      <c r="G31" s="77">
        <f t="shared" si="1"/>
        <v>3.4166259081866858E-2</v>
      </c>
      <c r="H31" s="77">
        <v>9.0822277071627072E-2</v>
      </c>
      <c r="I31" s="77">
        <f t="shared" si="2"/>
        <v>9.0822277071627072E-2</v>
      </c>
      <c r="J31" s="76">
        <f>分析係数表!G34</f>
        <v>0.42483593457785029</v>
      </c>
      <c r="K31" s="78">
        <f t="shared" si="3"/>
        <v>3.8584566960213153E-2</v>
      </c>
      <c r="L31" s="79"/>
      <c r="M31" s="80"/>
      <c r="N31" s="81">
        <f>分析係数表!H34</f>
        <v>0.16269856834673466</v>
      </c>
      <c r="O31" s="82">
        <f t="shared" si="4"/>
        <v>0.54885467235815555</v>
      </c>
      <c r="P31" s="76">
        <f>分析係数表!C34</f>
        <v>0.37050679800509079</v>
      </c>
      <c r="Q31" s="82">
        <f t="shared" si="5"/>
        <v>0.20335438722555343</v>
      </c>
      <c r="R31" s="83">
        <v>0.22086279035466946</v>
      </c>
      <c r="S31" s="84">
        <f t="shared" si="6"/>
        <v>0.31168506742629654</v>
      </c>
      <c r="T31" s="85">
        <f>分析係数表!F34</f>
        <v>0.70009180863001119</v>
      </c>
      <c r="U31" s="86">
        <f t="shared" si="7"/>
        <v>0.21820816257744294</v>
      </c>
      <c r="V31" s="87">
        <f>分析係数表!D34</f>
        <v>0.29654187493624401</v>
      </c>
      <c r="W31" s="88">
        <f t="shared" si="8"/>
        <v>0</v>
      </c>
      <c r="X31" s="76">
        <f>分析係数表!E34</f>
        <v>0.20143493488387909</v>
      </c>
      <c r="Y31" s="89">
        <f t="shared" si="9"/>
        <v>0</v>
      </c>
    </row>
    <row r="32" spans="1:25" x14ac:dyDescent="0.2">
      <c r="A32" s="6" t="s">
        <v>20</v>
      </c>
      <c r="B32" s="5" t="s">
        <v>37</v>
      </c>
      <c r="C32" s="90"/>
      <c r="D32" s="76">
        <f>投入係数表!AE32</f>
        <v>7.5899982266359287E-2</v>
      </c>
      <c r="E32" s="77">
        <f t="shared" si="0"/>
        <v>7.5899982266359283</v>
      </c>
      <c r="F32" s="76">
        <f>分析係数表!C35</f>
        <v>0.91764041772509175</v>
      </c>
      <c r="G32" s="77">
        <f t="shared" si="1"/>
        <v>6.9648891432228988</v>
      </c>
      <c r="H32" s="77">
        <v>7.418810252419985</v>
      </c>
      <c r="I32" s="77">
        <f t="shared" si="2"/>
        <v>7.418810252419985</v>
      </c>
      <c r="J32" s="76">
        <f>分析係数表!G35</f>
        <v>0.31368591037545418</v>
      </c>
      <c r="K32" s="78">
        <f t="shared" si="3"/>
        <v>2.3271762479331159</v>
      </c>
      <c r="L32" s="79"/>
      <c r="M32" s="80"/>
      <c r="N32" s="81">
        <f>分析係数表!H35</f>
        <v>6.1244501723026923E-2</v>
      </c>
      <c r="O32" s="82">
        <f t="shared" si="4"/>
        <v>0.20660495828883593</v>
      </c>
      <c r="P32" s="76">
        <f>分析係数表!C35</f>
        <v>0.91764041772509175</v>
      </c>
      <c r="Q32" s="82">
        <f t="shared" si="5"/>
        <v>0.18958906022824257</v>
      </c>
      <c r="R32" s="83">
        <v>0.24781517188844421</v>
      </c>
      <c r="S32" s="84">
        <f t="shared" si="6"/>
        <v>7.6666254243084291</v>
      </c>
      <c r="T32" s="85">
        <f>分析係数表!F35</f>
        <v>0.64438548935924789</v>
      </c>
      <c r="U32" s="86">
        <f t="shared" si="7"/>
        <v>4.9402621757770389</v>
      </c>
      <c r="V32" s="87">
        <f>分析係数表!D35</f>
        <v>7.3937366630140153E-2</v>
      </c>
      <c r="W32" s="88">
        <f t="shared" si="8"/>
        <v>1</v>
      </c>
      <c r="X32" s="76">
        <f>分析係数表!E35</f>
        <v>6.5228675240786668E-2</v>
      </c>
      <c r="Y32" s="89">
        <f t="shared" si="9"/>
        <v>1</v>
      </c>
    </row>
    <row r="33" spans="1:25" x14ac:dyDescent="0.2">
      <c r="A33" s="6" t="s">
        <v>21</v>
      </c>
      <c r="B33" s="5" t="s">
        <v>38</v>
      </c>
      <c r="C33" s="75">
        <f>最終需要_まとめ!C34</f>
        <v>100</v>
      </c>
      <c r="D33" s="76">
        <f>投入係数表!AE33</f>
        <v>1.6208547614825323E-2</v>
      </c>
      <c r="E33" s="77">
        <f t="shared" si="0"/>
        <v>1.6208547614825324</v>
      </c>
      <c r="F33" s="76">
        <f>分析係数表!C36</f>
        <v>0.797599795727296</v>
      </c>
      <c r="G33" s="77">
        <f t="shared" si="1"/>
        <v>1.2927934266620829</v>
      </c>
      <c r="H33" s="77">
        <v>1.4085682184078843</v>
      </c>
      <c r="I33" s="77">
        <f t="shared" si="2"/>
        <v>101.40856821840788</v>
      </c>
      <c r="J33" s="76">
        <f>分析係数表!G36</f>
        <v>2.1812378081220076E-2</v>
      </c>
      <c r="K33" s="78">
        <f t="shared" si="3"/>
        <v>2.2119620306551107</v>
      </c>
      <c r="L33" s="79"/>
      <c r="M33" s="80"/>
      <c r="N33" s="81">
        <f>分析係数表!H36</f>
        <v>0.17613537668450396</v>
      </c>
      <c r="O33" s="82">
        <f t="shared" si="4"/>
        <v>0.59418300629929266</v>
      </c>
      <c r="P33" s="76">
        <f>分析係数表!C36</f>
        <v>0.797599795727296</v>
      </c>
      <c r="Q33" s="82">
        <f t="shared" si="5"/>
        <v>0.47392024444894648</v>
      </c>
      <c r="R33" s="83">
        <v>0.49416598049282318</v>
      </c>
      <c r="S33" s="84">
        <f t="shared" si="6"/>
        <v>101.9027341989007</v>
      </c>
      <c r="T33" s="85">
        <f>分析係数表!F36</f>
        <v>0.87948217769107995</v>
      </c>
      <c r="U33" s="86">
        <f t="shared" si="7"/>
        <v>89.621638585924472</v>
      </c>
      <c r="V33" s="87">
        <f>分析係数表!D36</f>
        <v>1.4967192764674588E-2</v>
      </c>
      <c r="W33" s="88">
        <f t="shared" si="8"/>
        <v>2</v>
      </c>
      <c r="X33" s="76">
        <f>分析係数表!E36</f>
        <v>4.4334101791097709E-3</v>
      </c>
      <c r="Y33" s="89">
        <f t="shared" si="9"/>
        <v>0</v>
      </c>
    </row>
    <row r="34" spans="1:25" x14ac:dyDescent="0.2">
      <c r="A34" s="6" t="s">
        <v>22</v>
      </c>
      <c r="B34" s="5" t="s">
        <v>378</v>
      </c>
      <c r="C34" s="90"/>
      <c r="D34" s="76">
        <f>投入係数表!AE34</f>
        <v>1.4186912573151269E-4</v>
      </c>
      <c r="E34" s="77">
        <f t="shared" si="0"/>
        <v>1.4186912573151269E-2</v>
      </c>
      <c r="F34" s="76">
        <f>分析係数表!C37</f>
        <v>0.41107468497080213</v>
      </c>
      <c r="G34" s="77">
        <f t="shared" si="1"/>
        <v>5.8318806167164698E-3</v>
      </c>
      <c r="H34" s="77">
        <v>0.11709584592828721</v>
      </c>
      <c r="I34" s="77">
        <f t="shared" si="2"/>
        <v>0.11709584592828721</v>
      </c>
      <c r="J34" s="76">
        <f>分析係数表!G37</f>
        <v>0.35489014883061659</v>
      </c>
      <c r="K34" s="78">
        <f t="shared" si="3"/>
        <v>4.1556162188936797E-2</v>
      </c>
      <c r="L34" s="79"/>
      <c r="M34" s="80"/>
      <c r="N34" s="81">
        <f>分析係数表!H37</f>
        <v>4.9102064830639058E-2</v>
      </c>
      <c r="O34" s="82">
        <f t="shared" si="4"/>
        <v>0.16564311523193681</v>
      </c>
      <c r="P34" s="76">
        <f>分析係数表!C37</f>
        <v>0.41107468497080213</v>
      </c>
      <c r="Q34" s="82">
        <f t="shared" si="5"/>
        <v>6.8091691411550706E-2</v>
      </c>
      <c r="R34" s="83">
        <v>8.3791538803129242E-2</v>
      </c>
      <c r="S34" s="84">
        <f t="shared" si="6"/>
        <v>0.20088738473141646</v>
      </c>
      <c r="T34" s="85">
        <f>分析係数表!F37</f>
        <v>0.67103708953460905</v>
      </c>
      <c r="U34" s="86">
        <f t="shared" si="7"/>
        <v>0.13480288597438897</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投入係数表!AE35</f>
        <v>1.064018442986345E-3</v>
      </c>
      <c r="E35" s="77">
        <f t="shared" si="0"/>
        <v>0.1064018442986345</v>
      </c>
      <c r="F35" s="76">
        <f>分析係数表!C38</f>
        <v>8.5657149205643823E-2</v>
      </c>
      <c r="G35" s="77">
        <f t="shared" si="1"/>
        <v>9.1140786528438184E-3</v>
      </c>
      <c r="H35" s="77">
        <v>5.4005369288012202E-2</v>
      </c>
      <c r="I35" s="77">
        <f t="shared" si="2"/>
        <v>5.4005369288012202E-2</v>
      </c>
      <c r="J35" s="76">
        <f>分析係数表!G38</f>
        <v>0.23768844221105528</v>
      </c>
      <c r="K35" s="78">
        <f t="shared" si="3"/>
        <v>1.2836452097100388E-2</v>
      </c>
      <c r="L35" s="79"/>
      <c r="M35" s="80"/>
      <c r="N35" s="81">
        <f>分析係数表!H38</f>
        <v>4.3280194996217748E-2</v>
      </c>
      <c r="O35" s="82">
        <f t="shared" si="4"/>
        <v>0.14600335753183613</v>
      </c>
      <c r="P35" s="76">
        <f>分析係数表!C38</f>
        <v>8.5657149205643823E-2</v>
      </c>
      <c r="Q35" s="82">
        <f t="shared" si="5"/>
        <v>1.2506231380629448E-2</v>
      </c>
      <c r="R35" s="83">
        <v>1.6550098349624603E-2</v>
      </c>
      <c r="S35" s="84">
        <f t="shared" si="6"/>
        <v>7.0555467637636801E-2</v>
      </c>
      <c r="T35" s="85">
        <f>分析係数表!F38</f>
        <v>0.42412060301507537</v>
      </c>
      <c r="U35" s="86">
        <f t="shared" si="7"/>
        <v>2.9924027480485154E-2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投入係数表!AE36</f>
        <v>0</v>
      </c>
      <c r="E36" s="77">
        <f t="shared" si="0"/>
        <v>0</v>
      </c>
      <c r="F36" s="76">
        <f>分析係数表!C39</f>
        <v>1</v>
      </c>
      <c r="G36" s="77">
        <f t="shared" si="1"/>
        <v>0</v>
      </c>
      <c r="H36" s="77">
        <v>3.0093549169313968E-3</v>
      </c>
      <c r="I36" s="77">
        <f t="shared" si="2"/>
        <v>3.0093549169313968E-3</v>
      </c>
      <c r="J36" s="76">
        <f>分析係数表!G39</f>
        <v>0.35357454228421969</v>
      </c>
      <c r="K36" s="78">
        <f t="shared" si="3"/>
        <v>1.0640312873247846E-3</v>
      </c>
      <c r="L36" s="79"/>
      <c r="M36" s="80"/>
      <c r="N36" s="81">
        <f>分析係数表!H39</f>
        <v>3.8775109965539459E-3</v>
      </c>
      <c r="O36" s="82">
        <f t="shared" si="4"/>
        <v>1.308057009477351E-2</v>
      </c>
      <c r="P36" s="76">
        <f>分析係数表!C39</f>
        <v>1</v>
      </c>
      <c r="Q36" s="82">
        <f t="shared" si="5"/>
        <v>1.308057009477351E-2</v>
      </c>
      <c r="R36" s="83">
        <v>1.462115790737893E-2</v>
      </c>
      <c r="S36" s="84">
        <f t="shared" si="6"/>
        <v>1.7630512824310326E-2</v>
      </c>
      <c r="T36" s="85">
        <f>分析係数表!F39</f>
        <v>0.70431560592850917</v>
      </c>
      <c r="U36" s="86">
        <f t="shared" si="7"/>
        <v>1.2417445322684479E-2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投入係数表!AE37</f>
        <v>0</v>
      </c>
      <c r="E37" s="77">
        <f t="shared" si="0"/>
        <v>0</v>
      </c>
      <c r="F37" s="76">
        <f>分析係数表!C40</f>
        <v>0.65826444414328944</v>
      </c>
      <c r="G37" s="77">
        <f t="shared" si="1"/>
        <v>0</v>
      </c>
      <c r="H37" s="77">
        <v>1.8115004137360983E-3</v>
      </c>
      <c r="I37" s="77">
        <f t="shared" si="2"/>
        <v>1.8115004137360983E-3</v>
      </c>
      <c r="J37" s="76">
        <f>分析係数表!G40</f>
        <v>0.50866941886313111</v>
      </c>
      <c r="K37" s="78">
        <f t="shared" si="3"/>
        <v>9.2145486272546273E-4</v>
      </c>
      <c r="L37" s="79"/>
      <c r="M37" s="80"/>
      <c r="N37" s="81">
        <f>分析係数表!H40</f>
        <v>2.9977866808617935E-2</v>
      </c>
      <c r="O37" s="82">
        <f t="shared" si="4"/>
        <v>0.10112868498126919</v>
      </c>
      <c r="P37" s="76">
        <f>分析係数表!C40</f>
        <v>0.65826444414328944</v>
      </c>
      <c r="Q37" s="82">
        <f t="shared" si="5"/>
        <v>6.656941760613698E-2</v>
      </c>
      <c r="R37" s="83">
        <v>6.6928466557831537E-2</v>
      </c>
      <c r="S37" s="84">
        <f t="shared" si="6"/>
        <v>6.8739966971567631E-2</v>
      </c>
      <c r="T37" s="85">
        <f>分析係数表!F40</f>
        <v>0.70612892981899011</v>
      </c>
      <c r="U37" s="86">
        <f t="shared" si="7"/>
        <v>4.8539279313425776E-2</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投入係数表!AE38</f>
        <v>0</v>
      </c>
      <c r="E38" s="77">
        <f t="shared" si="0"/>
        <v>0</v>
      </c>
      <c r="F38" s="76">
        <f>分析係数表!C41</f>
        <v>0.70759650636187188</v>
      </c>
      <c r="G38" s="77">
        <f t="shared" si="1"/>
        <v>0</v>
      </c>
      <c r="H38" s="77">
        <v>1.0060410724779803E-3</v>
      </c>
      <c r="I38" s="77">
        <f t="shared" si="2"/>
        <v>1.0060410724779803E-3</v>
      </c>
      <c r="J38" s="76">
        <f>分析係数表!G41</f>
        <v>0.45936542752335213</v>
      </c>
      <c r="K38" s="78">
        <f t="shared" si="3"/>
        <v>4.6214048736489908E-4</v>
      </c>
      <c r="L38" s="79"/>
      <c r="M38" s="80"/>
      <c r="N38" s="81">
        <f>分析係数表!H41</f>
        <v>5.1332193987616619E-2</v>
      </c>
      <c r="O38" s="82">
        <f t="shared" si="4"/>
        <v>0.17316633329222561</v>
      </c>
      <c r="P38" s="76">
        <f>分析係数表!C41</f>
        <v>0.70759650636187188</v>
      </c>
      <c r="Q38" s="82">
        <f t="shared" si="5"/>
        <v>0.12253189245707434</v>
      </c>
      <c r="R38" s="83">
        <v>0.12438225633641928</v>
      </c>
      <c r="S38" s="84">
        <f t="shared" si="6"/>
        <v>0.12538829740889726</v>
      </c>
      <c r="T38" s="85">
        <f>分析係数表!F41</f>
        <v>0.56264417804333855</v>
      </c>
      <c r="U38" s="86">
        <f t="shared" si="7"/>
        <v>7.054899553188268E-2</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投入係数表!AE39</f>
        <v>7.0934562865756346E-5</v>
      </c>
      <c r="E39" s="77">
        <f>$C$33*D39</f>
        <v>7.0934562865756345E-3</v>
      </c>
      <c r="F39" s="76">
        <f>分析係数表!C42</f>
        <v>0.74805928016937195</v>
      </c>
      <c r="G39" s="77">
        <f>E39*F39</f>
        <v>5.3063258036486751E-3</v>
      </c>
      <c r="H39" s="77">
        <v>2.2577453237311602E-2</v>
      </c>
      <c r="I39" s="77">
        <f>C39+H39</f>
        <v>2.2577453237311602E-2</v>
      </c>
      <c r="J39" s="76">
        <f>分析係数表!G42</f>
        <v>0.48689138576779029</v>
      </c>
      <c r="K39" s="78">
        <f>I39*J39</f>
        <v>1.099276749382213E-2</v>
      </c>
      <c r="L39" s="79"/>
      <c r="M39" s="80"/>
      <c r="N39" s="81">
        <f>分析係数表!H42</f>
        <v>1.3363964923094164E-2</v>
      </c>
      <c r="O39" s="82">
        <f t="shared" si="4"/>
        <v>4.5082600687911596E-2</v>
      </c>
      <c r="P39" s="76">
        <f>分析係数表!C42</f>
        <v>0.74805928016937195</v>
      </c>
      <c r="Q39" s="82">
        <f>O39*P39</f>
        <v>3.3724457818762384E-2</v>
      </c>
      <c r="R39" s="83">
        <v>3.5346370769689585E-2</v>
      </c>
      <c r="S39" s="84">
        <f>I39+R39</f>
        <v>5.792382400700119E-2</v>
      </c>
      <c r="T39" s="85">
        <f>分析係数表!F42</f>
        <v>0.55945692883895126</v>
      </c>
      <c r="U39" s="86">
        <f>S39*T39</f>
        <v>3.2405884685564802E-2</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投入係数表!AE40</f>
        <v>1.0711118992729207E-2</v>
      </c>
      <c r="E40" s="77">
        <f>$C$33*D40</f>
        <v>1.0711118992729207</v>
      </c>
      <c r="F40" s="76">
        <f>分析係数表!C43</f>
        <v>0.45392782766037354</v>
      </c>
      <c r="G40" s="77">
        <f>E40*F40</f>
        <v>0.48620749761813375</v>
      </c>
      <c r="H40" s="77">
        <v>1.0064385384305841</v>
      </c>
      <c r="I40" s="77">
        <f>C40+H40</f>
        <v>1.0064385384305841</v>
      </c>
      <c r="J40" s="76">
        <f>分析係数表!G43</f>
        <v>0.33057238224749658</v>
      </c>
      <c r="K40" s="78">
        <f>I40*J40</f>
        <v>0.33270078523468682</v>
      </c>
      <c r="L40" s="79"/>
      <c r="M40" s="80"/>
      <c r="N40" s="81">
        <f>分析係数表!H43</f>
        <v>3.6399293979211607E-2</v>
      </c>
      <c r="O40" s="82">
        <f t="shared" si="4"/>
        <v>0.12279101638099525</v>
      </c>
      <c r="P40" s="76">
        <f>分析係数表!C43</f>
        <v>0.45392782766037354</v>
      </c>
      <c r="Q40" s="82">
        <f>O40*P40</f>
        <v>5.5738259322034515E-2</v>
      </c>
      <c r="R40" s="83">
        <v>0.10281461723136495</v>
      </c>
      <c r="S40" s="84">
        <f>I40+R40</f>
        <v>1.1092531556619489</v>
      </c>
      <c r="T40" s="85">
        <f>分析係数表!F43</f>
        <v>0.59568549882556554</v>
      </c>
      <c r="U40" s="86">
        <f>S40*T40</f>
        <v>0.66076601935432078</v>
      </c>
      <c r="V40" s="87">
        <f>分析係数表!D43</f>
        <v>0.1984794164915317</v>
      </c>
      <c r="W40" s="88">
        <f>ROUND(S40*V40,0)</f>
        <v>0</v>
      </c>
      <c r="X40" s="76">
        <f>分析係数表!E43</f>
        <v>0.16343182099146988</v>
      </c>
      <c r="Y40" s="89">
        <f>ROUND(S40*X40,0)</f>
        <v>0</v>
      </c>
    </row>
    <row r="41" spans="1:25" x14ac:dyDescent="0.2">
      <c r="A41" s="6" t="s">
        <v>341</v>
      </c>
      <c r="B41" s="5" t="s">
        <v>42</v>
      </c>
      <c r="C41" s="90"/>
      <c r="D41" s="76">
        <f>投入係数表!AE41</f>
        <v>4.2560737719453802E-4</v>
      </c>
      <c r="E41" s="77">
        <f>$C$33*D41</f>
        <v>4.2560737719453803E-2</v>
      </c>
      <c r="F41" s="76">
        <f>分析係数表!C44</f>
        <v>0.56717687074829937</v>
      </c>
      <c r="G41" s="77">
        <f>E41*F41</f>
        <v>2.4139466036458921E-2</v>
      </c>
      <c r="H41" s="77">
        <v>2.7209315663358914E-2</v>
      </c>
      <c r="I41" s="77">
        <f>C41+H41</f>
        <v>2.7209315663358914E-2</v>
      </c>
      <c r="J41" s="76">
        <f>分析係数表!G44</f>
        <v>0.26470888557600014</v>
      </c>
      <c r="K41" s="78">
        <f>I41*J41</f>
        <v>7.2025476265333436E-3</v>
      </c>
      <c r="L41" s="79"/>
      <c r="M41" s="80"/>
      <c r="N41" s="81">
        <f>分析係数表!H44</f>
        <v>0.11401115064578489</v>
      </c>
      <c r="O41" s="82">
        <f t="shared" si="4"/>
        <v>0.38461034641381014</v>
      </c>
      <c r="P41" s="76">
        <f>分析係数表!C44</f>
        <v>0.56717687074829937</v>
      </c>
      <c r="Q41" s="82">
        <f>O41*P41</f>
        <v>0.21814209273640425</v>
      </c>
      <c r="R41" s="83">
        <v>0.2223128336001764</v>
      </c>
      <c r="S41" s="84">
        <f>I41+R41</f>
        <v>0.2495221492635353</v>
      </c>
      <c r="T41" s="85">
        <f>分析係数表!F44</f>
        <v>0.48034390507893071</v>
      </c>
      <c r="U41" s="86">
        <f>S41*T41</f>
        <v>0.11985644358093438</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投入係数表!AE42</f>
        <v>1.0640184429863451E-4</v>
      </c>
      <c r="E42" s="77">
        <f>$C$33*D42</f>
        <v>1.0640184429863451E-2</v>
      </c>
      <c r="F42" s="76">
        <f>分析係数表!C45</f>
        <v>1</v>
      </c>
      <c r="G42" s="77">
        <f>E42*F42</f>
        <v>1.0640184429863451E-2</v>
      </c>
      <c r="H42" s="77">
        <v>3.6191901523676719E-2</v>
      </c>
      <c r="I42" s="77">
        <f>C42+H42</f>
        <v>3.6191901523676719E-2</v>
      </c>
      <c r="J42" s="76">
        <f>分析係数表!G45</f>
        <v>0</v>
      </c>
      <c r="K42" s="78">
        <f>I42*J42</f>
        <v>0</v>
      </c>
      <c r="L42" s="79"/>
      <c r="M42" s="80"/>
      <c r="N42" s="81">
        <f>分析係数表!H45</f>
        <v>0</v>
      </c>
      <c r="O42" s="82">
        <f t="shared" si="4"/>
        <v>0</v>
      </c>
      <c r="P42" s="76">
        <f>分析係数表!C45</f>
        <v>1</v>
      </c>
      <c r="Q42" s="82">
        <f>O42*P42</f>
        <v>0</v>
      </c>
      <c r="R42" s="83">
        <v>2.6183766315377353E-3</v>
      </c>
      <c r="S42" s="84">
        <f>I42+R42</f>
        <v>3.8810278155214456E-2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7.8028019152331972E-4</v>
      </c>
      <c r="E43" s="77">
        <f>$C$33*D43</f>
        <v>7.802801915233197E-2</v>
      </c>
      <c r="F43" s="76">
        <f>分析係数表!C46</f>
        <v>9.5571095571095555E-2</v>
      </c>
      <c r="G43" s="77">
        <f>E43*F43</f>
        <v>7.4572232756307932E-3</v>
      </c>
      <c r="H43" s="77">
        <v>1.5980712317497762E-2</v>
      </c>
      <c r="I43" s="77">
        <f>C43+H43</f>
        <v>1.5980712317497762E-2</v>
      </c>
      <c r="J43" s="76">
        <f>分析係数表!G46</f>
        <v>9.74025974025974E-3</v>
      </c>
      <c r="K43" s="78">
        <f>I43*J43</f>
        <v>1.5565628880679638E-4</v>
      </c>
      <c r="L43" s="79"/>
      <c r="M43" s="80"/>
      <c r="N43" s="81">
        <f>分析係数表!H46</f>
        <v>2.2385341663631524E-2</v>
      </c>
      <c r="O43" s="82">
        <f t="shared" si="4"/>
        <v>7.5515718971994467E-2</v>
      </c>
      <c r="P43" s="76">
        <f>分析係数表!C46</f>
        <v>9.5571095571095555E-2</v>
      </c>
      <c r="Q43" s="82">
        <f>O43*P43</f>
        <v>7.2171199949924766E-3</v>
      </c>
      <c r="R43" s="83">
        <v>8.1810525221115479E-3</v>
      </c>
      <c r="S43" s="84">
        <f>I43+R43</f>
        <v>2.4161764839609308E-2</v>
      </c>
      <c r="T43" s="85">
        <f>分析係数表!F46</f>
        <v>0.31493506493506496</v>
      </c>
      <c r="U43" s="86">
        <f>S43*T43</f>
        <v>7.6093869787081268E-3</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投入係数表!AE44</f>
        <v>0.11902819648873914</v>
      </c>
      <c r="E44" s="91">
        <f>SUM(E5:E43)</f>
        <v>11.902819648873916</v>
      </c>
      <c r="F44" s="92">
        <f>分析係数表!C47</f>
        <v>0.47742146938417629</v>
      </c>
      <c r="G44" s="91">
        <f>SUM(G5:G43)</f>
        <v>9.8802052173435868</v>
      </c>
      <c r="H44" s="91">
        <f>SUM(H5:H43)</f>
        <v>11.434752583069837</v>
      </c>
      <c r="I44" s="91">
        <f>SUM(I5:I43)</f>
        <v>111.43475258306982</v>
      </c>
      <c r="J44" s="92">
        <f>分析係数表!G47</f>
        <v>0.27235298925258467</v>
      </c>
      <c r="K44" s="93">
        <f>SUM(K5:K43)</f>
        <v>5.3774362425682174</v>
      </c>
      <c r="L44" s="94">
        <f>最終需要_まとめ!$L$33</f>
        <v>0.62733333333333341</v>
      </c>
      <c r="M44" s="91">
        <f>K44*L44</f>
        <v>3.3734450028377956</v>
      </c>
      <c r="N44" s="95">
        <f>分析係数表!H47</f>
        <v>1</v>
      </c>
      <c r="O44" s="96">
        <f>SUM(O5:O43)</f>
        <v>3.3734450028377951</v>
      </c>
      <c r="P44" s="92">
        <f>分析係数表!C47</f>
        <v>0.47742146938417629</v>
      </c>
      <c r="Q44" s="96">
        <f>SUM(Q5:Q43)</f>
        <v>1.5905834918696213</v>
      </c>
      <c r="R44" s="91">
        <f>SUM(R5:R43)</f>
        <v>1.8255805209110723</v>
      </c>
      <c r="S44" s="97">
        <f>SUM(S5:S43)</f>
        <v>113.2603331039809</v>
      </c>
      <c r="T44" s="98">
        <f>分析係数表!F47</f>
        <v>0.52570900249274655</v>
      </c>
      <c r="U44" s="99">
        <f>SUM(U5:U43)</f>
        <v>96.496911144138707</v>
      </c>
      <c r="V44" s="100">
        <f>分析係数表!D47</f>
        <v>0.1239937068366638</v>
      </c>
      <c r="W44" s="101">
        <f>SUM(W5:W43)</f>
        <v>3</v>
      </c>
      <c r="X44" s="92">
        <f>分析係数表!E47</f>
        <v>9.5199419721302761E-2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0</v>
      </c>
      <c r="E5" s="77">
        <f t="shared" ref="E5:E38" si="0">$C$34*D5</f>
        <v>0</v>
      </c>
      <c r="F5" s="76">
        <f>分析係数表!C8</f>
        <v>0.95102319236016375</v>
      </c>
      <c r="G5" s="77">
        <f t="shared" ref="G5:G38" si="1">E5*F5</f>
        <v>0</v>
      </c>
      <c r="H5" s="77">
        <f t="array" ref="H5:H43">MMULT(逆行列係数!C5:AO43,'30'!G5:G43)</f>
        <v>5.5319832661910829E-3</v>
      </c>
      <c r="I5" s="77">
        <f t="shared" ref="I5:I38" si="2">C5+H5</f>
        <v>5.5319832661910829E-3</v>
      </c>
      <c r="J5" s="76">
        <f>分析係数表!G8</f>
        <v>0.119707121641224</v>
      </c>
      <c r="K5" s="78">
        <f t="shared" ref="K5:K38" si="3">I5*J5</f>
        <v>6.6221779376315166E-4</v>
      </c>
      <c r="L5" s="79" t="s">
        <v>187</v>
      </c>
      <c r="M5" s="80" t="s">
        <v>187</v>
      </c>
      <c r="N5" s="81">
        <f>分析係数表!H8</f>
        <v>1.1795029837783319E-2</v>
      </c>
      <c r="O5" s="82">
        <f t="shared" ref="O5:O43" si="4">$M$44*N5</f>
        <v>0.29392172006912021</v>
      </c>
      <c r="P5" s="76">
        <f>分析係数表!C8</f>
        <v>0.95102319236016375</v>
      </c>
      <c r="Q5" s="82">
        <f t="shared" ref="Q5:Q38" si="5">O5*P5</f>
        <v>0.2795263725241251</v>
      </c>
      <c r="R5" s="83">
        <f t="array" ref="R5:R43">MMULT(逆行列係数!C5:AO43,'30'!Q5:Q43)</f>
        <v>0.39094359284297309</v>
      </c>
      <c r="S5" s="84">
        <f t="shared" ref="S5:S38" si="6">I5+R5</f>
        <v>0.39647557610916417</v>
      </c>
      <c r="T5" s="85">
        <f>分析係数表!F8</f>
        <v>0.45161290322580644</v>
      </c>
      <c r="U5" s="86">
        <f t="shared" ref="U5:U38" si="7">S5*T5</f>
        <v>0.17905348598478382</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投入係数表!AF6</f>
        <v>0</v>
      </c>
      <c r="E6" s="77">
        <f t="shared" si="0"/>
        <v>0</v>
      </c>
      <c r="F6" s="76">
        <f>分析係数表!C9</f>
        <v>1</v>
      </c>
      <c r="G6" s="77">
        <f t="shared" si="1"/>
        <v>0</v>
      </c>
      <c r="H6" s="77">
        <v>3.273271589836182E-3</v>
      </c>
      <c r="I6" s="77">
        <f t="shared" si="2"/>
        <v>3.273271589836182E-3</v>
      </c>
      <c r="J6" s="76">
        <f>分析係数表!G9</f>
        <v>0.24911032028469751</v>
      </c>
      <c r="K6" s="78">
        <f t="shared" si="3"/>
        <v>8.1540573412289231E-4</v>
      </c>
      <c r="L6" s="79"/>
      <c r="M6" s="80"/>
      <c r="N6" s="81">
        <f>分析係数表!H9</f>
        <v>6.1636735494354639E-4</v>
      </c>
      <c r="O6" s="82">
        <f t="shared" si="4"/>
        <v>1.5359329789835261E-2</v>
      </c>
      <c r="P6" s="76">
        <f>分析係数表!C9</f>
        <v>1</v>
      </c>
      <c r="Q6" s="82">
        <f t="shared" si="5"/>
        <v>1.5359329789835261E-2</v>
      </c>
      <c r="R6" s="83">
        <v>2.1618199923546404E-2</v>
      </c>
      <c r="S6" s="84">
        <f t="shared" si="6"/>
        <v>2.4891471513382585E-2</v>
      </c>
      <c r="T6" s="85">
        <f>分析係数表!F9</f>
        <v>0.6773428232502966</v>
      </c>
      <c r="U6" s="86">
        <f t="shared" si="7"/>
        <v>1.6860059589728894E-2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投入係数表!AF7</f>
        <v>0</v>
      </c>
      <c r="E7" s="77">
        <f t="shared" si="0"/>
        <v>0</v>
      </c>
      <c r="F7" s="76">
        <f>分析係数表!C10</f>
        <v>1</v>
      </c>
      <c r="G7" s="77">
        <f t="shared" si="1"/>
        <v>0</v>
      </c>
      <c r="H7" s="77">
        <v>6.4932617385472552E-4</v>
      </c>
      <c r="I7" s="77">
        <f t="shared" si="2"/>
        <v>6.4932617385472552E-4</v>
      </c>
      <c r="J7" s="76">
        <f>分析係数表!G10</f>
        <v>0.17950310559006211</v>
      </c>
      <c r="K7" s="78">
        <f t="shared" si="3"/>
        <v>1.1655606474783582E-4</v>
      </c>
      <c r="L7" s="79"/>
      <c r="M7" s="80"/>
      <c r="N7" s="81">
        <f>分析係数表!H10</f>
        <v>1.1935113327543217E-3</v>
      </c>
      <c r="O7" s="82">
        <f t="shared" si="4"/>
        <v>2.9741247683953736E-2</v>
      </c>
      <c r="P7" s="76">
        <f>分析係数表!C10</f>
        <v>1</v>
      </c>
      <c r="Q7" s="82">
        <f t="shared" si="5"/>
        <v>2.9741247683953736E-2</v>
      </c>
      <c r="R7" s="83">
        <v>4.4580328937134983E-2</v>
      </c>
      <c r="S7" s="84">
        <f t="shared" si="6"/>
        <v>4.5229655110989711E-2</v>
      </c>
      <c r="T7" s="85">
        <f>分析係数表!F10</f>
        <v>0.51863354037267084</v>
      </c>
      <c r="U7" s="86">
        <f t="shared" si="7"/>
        <v>2.3457616160047462E-2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投入係数表!AF8</f>
        <v>0</v>
      </c>
      <c r="E8" s="77">
        <f t="shared" si="0"/>
        <v>0</v>
      </c>
      <c r="F8" s="76">
        <f>分析係数表!C11</f>
        <v>5.7355893318034035E-4</v>
      </c>
      <c r="G8" s="77">
        <f t="shared" si="1"/>
        <v>0</v>
      </c>
      <c r="H8" s="77">
        <v>2.5744283703732078E-4</v>
      </c>
      <c r="I8" s="77">
        <f t="shared" si="2"/>
        <v>2.5744283703732078E-4</v>
      </c>
      <c r="J8" s="76">
        <f>分析係数表!G11</f>
        <v>0.5</v>
      </c>
      <c r="K8" s="78">
        <f t="shared" si="3"/>
        <v>1.2872141851866039E-4</v>
      </c>
      <c r="L8" s="79"/>
      <c r="M8" s="80"/>
      <c r="N8" s="81">
        <f>分析係数表!H11</f>
        <v>-2.2413358361583505E-5</v>
      </c>
      <c r="O8" s="82">
        <f t="shared" si="4"/>
        <v>-5.585210832667368E-4</v>
      </c>
      <c r="P8" s="76">
        <f>分析係数表!C11</f>
        <v>5.7355893318034035E-4</v>
      </c>
      <c r="Q8" s="82">
        <f t="shared" si="5"/>
        <v>-3.2034475667719762E-7</v>
      </c>
      <c r="R8" s="83">
        <v>5.5820842231392285E-5</v>
      </c>
      <c r="S8" s="84">
        <f t="shared" si="6"/>
        <v>3.1326367926871304E-4</v>
      </c>
      <c r="T8" s="85">
        <f>分析係数表!F11</f>
        <v>0.7</v>
      </c>
      <c r="U8" s="86">
        <f t="shared" si="7"/>
        <v>2.1928457548809911E-4</v>
      </c>
      <c r="V8" s="87">
        <f>分析係数表!D11</f>
        <v>1.2</v>
      </c>
      <c r="W8" s="88">
        <f t="shared" si="8"/>
        <v>0</v>
      </c>
      <c r="X8" s="76">
        <f>分析係数表!E11</f>
        <v>0</v>
      </c>
      <c r="Y8" s="89">
        <f t="shared" si="9"/>
        <v>0</v>
      </c>
    </row>
    <row r="9" spans="1:25" x14ac:dyDescent="0.2">
      <c r="A9" s="6" t="s">
        <v>223</v>
      </c>
      <c r="B9" s="5" t="s">
        <v>191</v>
      </c>
      <c r="C9" s="90"/>
      <c r="D9" s="76">
        <f>投入係数表!AF9</f>
        <v>0</v>
      </c>
      <c r="E9" s="77">
        <f t="shared" si="0"/>
        <v>0</v>
      </c>
      <c r="F9" s="76">
        <f>分析係数表!C12</f>
        <v>4.8423187189707062E-2</v>
      </c>
      <c r="G9" s="77">
        <f t="shared" si="1"/>
        <v>0</v>
      </c>
      <c r="H9" s="77">
        <v>1.0339724159080452E-3</v>
      </c>
      <c r="I9" s="77">
        <f t="shared" si="2"/>
        <v>1.0339724159080452E-3</v>
      </c>
      <c r="J9" s="76">
        <f>分析係数表!G12</f>
        <v>0.1441768393269548</v>
      </c>
      <c r="K9" s="78">
        <f t="shared" si="3"/>
        <v>1.490748748768775E-4</v>
      </c>
      <c r="L9" s="79"/>
      <c r="M9" s="80"/>
      <c r="N9" s="81">
        <f>分析係数表!H12</f>
        <v>9.2936990446306003E-2</v>
      </c>
      <c r="O9" s="82">
        <f t="shared" si="4"/>
        <v>2.3159076717655243</v>
      </c>
      <c r="P9" s="76">
        <f>分析係数表!C12</f>
        <v>4.8423187189707062E-2</v>
      </c>
      <c r="Q9" s="82">
        <f t="shared" si="5"/>
        <v>0.11214363070398065</v>
      </c>
      <c r="R9" s="83">
        <v>0.12778807280676746</v>
      </c>
      <c r="S9" s="84">
        <f t="shared" si="6"/>
        <v>0.12882204522267551</v>
      </c>
      <c r="T9" s="85">
        <f>分析係数表!F12</f>
        <v>0.28846365335972729</v>
      </c>
      <c r="U9" s="86">
        <f t="shared" si="7"/>
        <v>3.7160477798204986E-2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投入係数表!AF10</f>
        <v>1.4764942121426885E-3</v>
      </c>
      <c r="E10" s="77">
        <f t="shared" si="0"/>
        <v>0.14764942121426886</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0.355917560311728</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投入係数表!AF11</f>
        <v>1.3583746751712734E-3</v>
      </c>
      <c r="E11" s="77">
        <f t="shared" si="0"/>
        <v>0.13583746751712733</v>
      </c>
      <c r="F11" s="76">
        <f>分析係数表!C14</f>
        <v>0.13711248892825512</v>
      </c>
      <c r="G11" s="77">
        <f t="shared" si="1"/>
        <v>1.8625013260984334E-2</v>
      </c>
      <c r="H11" s="77">
        <v>4.1238502972310513E-2</v>
      </c>
      <c r="I11" s="77">
        <f t="shared" si="2"/>
        <v>4.1238502972310513E-2</v>
      </c>
      <c r="J11" s="76">
        <f>分析係数表!G14</f>
        <v>0.16281628162816281</v>
      </c>
      <c r="K11" s="78">
        <f t="shared" si="3"/>
        <v>6.7142997138635377E-3</v>
      </c>
      <c r="L11" s="79"/>
      <c r="M11" s="80"/>
      <c r="N11" s="81">
        <f>分析係数表!H14</f>
        <v>1.1654946348023422E-3</v>
      </c>
      <c r="O11" s="82">
        <f t="shared" si="4"/>
        <v>2.9043096329870313E-2</v>
      </c>
      <c r="P11" s="76">
        <f>分析係数表!C14</f>
        <v>0.13711248892825512</v>
      </c>
      <c r="Q11" s="82">
        <f t="shared" si="5"/>
        <v>3.98217122397159E-3</v>
      </c>
      <c r="R11" s="83">
        <v>1.6317171373880199E-2</v>
      </c>
      <c r="S11" s="84">
        <f t="shared" si="6"/>
        <v>5.7555674346190716E-2</v>
      </c>
      <c r="T11" s="85">
        <f>分析係数表!F14</f>
        <v>0.337000366703337</v>
      </c>
      <c r="U11" s="86">
        <f t="shared" si="7"/>
        <v>1.9396283360524118E-2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投入係数表!AF12</f>
        <v>3.5435861091424523E-4</v>
      </c>
      <c r="E12" s="77">
        <f t="shared" si="0"/>
        <v>3.543586109142452E-2</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0.21335505380789346</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投入係数表!AF13</f>
        <v>3.2364753130167727E-2</v>
      </c>
      <c r="E13" s="77">
        <f t="shared" si="0"/>
        <v>3.2364753130167725</v>
      </c>
      <c r="F13" s="76">
        <f>分析係数表!C16</f>
        <v>1.385979049153907E-2</v>
      </c>
      <c r="G13" s="77">
        <f t="shared" si="1"/>
        <v>4.4856869769450802E-2</v>
      </c>
      <c r="H13" s="77">
        <v>4.705427284619134E-2</v>
      </c>
      <c r="I13" s="77">
        <f t="shared" si="2"/>
        <v>4.705427284619134E-2</v>
      </c>
      <c r="J13" s="76">
        <f>分析係数表!G16</f>
        <v>3.1914893617021274E-2</v>
      </c>
      <c r="K13" s="78">
        <f t="shared" si="3"/>
        <v>1.5017321121124894E-3</v>
      </c>
      <c r="L13" s="79"/>
      <c r="M13" s="80"/>
      <c r="N13" s="81">
        <f>分析係数表!H16</f>
        <v>1.6877258846272378E-2</v>
      </c>
      <c r="O13" s="82">
        <f t="shared" si="4"/>
        <v>0.42056637569985278</v>
      </c>
      <c r="P13" s="76">
        <f>分析係数表!C16</f>
        <v>1.385979049153907E-2</v>
      </c>
      <c r="Q13" s="82">
        <f t="shared" si="5"/>
        <v>5.8289618549858674E-3</v>
      </c>
      <c r="R13" s="83">
        <v>6.6066382146186776E-3</v>
      </c>
      <c r="S13" s="84">
        <f t="shared" si="6"/>
        <v>5.3660911060810015E-2</v>
      </c>
      <c r="T13" s="85">
        <f>分析係数表!F16</f>
        <v>0.28191489361702127</v>
      </c>
      <c r="U13" s="86">
        <f t="shared" si="7"/>
        <v>1.5127810033100696E-2</v>
      </c>
      <c r="V13" s="87">
        <f>分析係数表!D16</f>
        <v>0</v>
      </c>
      <c r="W13" s="88">
        <f t="shared" si="8"/>
        <v>0</v>
      </c>
      <c r="X13" s="76">
        <f>分析係数表!E16</f>
        <v>0</v>
      </c>
      <c r="Y13" s="89">
        <f t="shared" si="9"/>
        <v>0</v>
      </c>
    </row>
    <row r="14" spans="1:25" x14ac:dyDescent="0.2">
      <c r="A14" s="6" t="s">
        <v>2</v>
      </c>
      <c r="B14" s="5" t="s">
        <v>365</v>
      </c>
      <c r="C14" s="90"/>
      <c r="D14" s="76">
        <f>投入係数表!AF14</f>
        <v>9.4495629577132057E-4</v>
      </c>
      <c r="E14" s="77">
        <f t="shared" si="0"/>
        <v>9.4495629577132062E-2</v>
      </c>
      <c r="F14" s="76">
        <f>分析係数表!C17</f>
        <v>0.32300986464785497</v>
      </c>
      <c r="G14" s="77">
        <f t="shared" si="1"/>
        <v>3.052302051952327E-2</v>
      </c>
      <c r="H14" s="77">
        <v>8.1721676867845386E-2</v>
      </c>
      <c r="I14" s="77">
        <f t="shared" si="2"/>
        <v>8.1721676867845386E-2</v>
      </c>
      <c r="J14" s="76">
        <f>分析係数表!G17</f>
        <v>0.21187484602118747</v>
      </c>
      <c r="K14" s="78">
        <f t="shared" si="3"/>
        <v>1.7314767702967981E-2</v>
      </c>
      <c r="L14" s="79"/>
      <c r="M14" s="80"/>
      <c r="N14" s="81">
        <f>分析係数表!H17</f>
        <v>2.8857198890538762E-3</v>
      </c>
      <c r="O14" s="82">
        <f t="shared" si="4"/>
        <v>7.1909589470592367E-2</v>
      </c>
      <c r="P14" s="76">
        <f>分析係数表!C17</f>
        <v>0.32300986464785497</v>
      </c>
      <c r="Q14" s="82">
        <f t="shared" si="5"/>
        <v>2.3227506761778857E-2</v>
      </c>
      <c r="R14" s="83">
        <v>4.9118509104857246E-2</v>
      </c>
      <c r="S14" s="84">
        <f t="shared" si="6"/>
        <v>0.13084018597270264</v>
      </c>
      <c r="T14" s="85">
        <f>分析係数表!F17</f>
        <v>0.32156935205715692</v>
      </c>
      <c r="U14" s="86">
        <f t="shared" si="7"/>
        <v>4.2074193826279901E-2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投入係数表!AF15</f>
        <v>0</v>
      </c>
      <c r="E15" s="77">
        <f t="shared" si="0"/>
        <v>0</v>
      </c>
      <c r="F15" s="76">
        <f>分析係数表!C18</f>
        <v>9.2469018112488088E-2</v>
      </c>
      <c r="G15" s="77">
        <f t="shared" si="1"/>
        <v>0</v>
      </c>
      <c r="H15" s="77">
        <v>5.970385047897187E-3</v>
      </c>
      <c r="I15" s="77">
        <f t="shared" si="2"/>
        <v>5.970385047897187E-3</v>
      </c>
      <c r="J15" s="76">
        <f>分析係数表!G18</f>
        <v>0.21541950113378686</v>
      </c>
      <c r="K15" s="78">
        <f t="shared" si="3"/>
        <v>1.2861373685946322E-3</v>
      </c>
      <c r="L15" s="79"/>
      <c r="M15" s="80"/>
      <c r="N15" s="81">
        <f>分析係数表!H18</f>
        <v>4.5387050682206597E-4</v>
      </c>
      <c r="O15" s="82">
        <f t="shared" si="4"/>
        <v>1.131005193615142E-2</v>
      </c>
      <c r="P15" s="76">
        <f>分析係数表!C18</f>
        <v>9.2469018112488088E-2</v>
      </c>
      <c r="Q15" s="82">
        <f t="shared" si="5"/>
        <v>1.0458293973371667E-3</v>
      </c>
      <c r="R15" s="83">
        <v>2.3710229703591545E-3</v>
      </c>
      <c r="S15" s="84">
        <f t="shared" si="6"/>
        <v>8.3414080182563424E-3</v>
      </c>
      <c r="T15" s="85">
        <f>分析係数表!F18</f>
        <v>0.45918367346938777</v>
      </c>
      <c r="U15" s="86">
        <f t="shared" si="7"/>
        <v>3.8302383757299534E-3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投入係数表!AF16</f>
        <v>5.9059768485707536E-5</v>
      </c>
      <c r="E16" s="77">
        <f t="shared" si="0"/>
        <v>5.9059768485707539E-3</v>
      </c>
      <c r="F16" s="76">
        <f>分析係数表!C19</f>
        <v>3.1628366691376364E-2</v>
      </c>
      <c r="G16" s="77">
        <f t="shared" si="1"/>
        <v>1.8679640143737518E-4</v>
      </c>
      <c r="H16" s="77">
        <v>1.8979070427262723E-3</v>
      </c>
      <c r="I16" s="77">
        <f t="shared" si="2"/>
        <v>1.8979070427262723E-3</v>
      </c>
      <c r="J16" s="76">
        <f>分析係数表!G19</f>
        <v>5.8098591549295774E-2</v>
      </c>
      <c r="K16" s="78">
        <f t="shared" si="3"/>
        <v>1.1026572607388553E-4</v>
      </c>
      <c r="L16" s="79"/>
      <c r="M16" s="80"/>
      <c r="N16" s="81">
        <f>分析係数表!H19</f>
        <v>-1.1767013139831339E-4</v>
      </c>
      <c r="O16" s="82">
        <f t="shared" si="4"/>
        <v>-2.9322356871503679E-3</v>
      </c>
      <c r="P16" s="76">
        <f>分析係数表!C19</f>
        <v>3.1628366691376364E-2</v>
      </c>
      <c r="Q16" s="82">
        <f t="shared" si="5"/>
        <v>-9.2741825538731774E-5</v>
      </c>
      <c r="R16" s="83">
        <v>2.3731607130941028E-4</v>
      </c>
      <c r="S16" s="84">
        <f t="shared" si="6"/>
        <v>2.1352231140356827E-3</v>
      </c>
      <c r="T16" s="85">
        <f>分析係数表!F19</f>
        <v>0.23943661971830985</v>
      </c>
      <c r="U16" s="86">
        <f t="shared" si="7"/>
        <v>5.1125060476910707E-4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投入係数表!AF17</f>
        <v>0</v>
      </c>
      <c r="E17" s="77">
        <f t="shared" si="0"/>
        <v>0</v>
      </c>
      <c r="F17" s="76">
        <f>分析係数表!C20</f>
        <v>9.0136054421768752E-2</v>
      </c>
      <c r="G17" s="77">
        <f t="shared" si="1"/>
        <v>0</v>
      </c>
      <c r="H17" s="77">
        <v>2.284441724632367E-3</v>
      </c>
      <c r="I17" s="77">
        <f t="shared" si="2"/>
        <v>2.284441724632367E-3</v>
      </c>
      <c r="J17" s="76">
        <f>分析係数表!G20</f>
        <v>0.10038610038610038</v>
      </c>
      <c r="K17" s="78">
        <f t="shared" si="3"/>
        <v>2.2932619629514108E-4</v>
      </c>
      <c r="L17" s="79"/>
      <c r="M17" s="80"/>
      <c r="N17" s="81">
        <f>分析係数表!H20</f>
        <v>5.6033395903958764E-4</v>
      </c>
      <c r="O17" s="82">
        <f t="shared" si="4"/>
        <v>1.396302708166842E-2</v>
      </c>
      <c r="P17" s="76">
        <f>分析係数表!C20</f>
        <v>9.0136054421768752E-2</v>
      </c>
      <c r="Q17" s="82">
        <f t="shared" si="5"/>
        <v>1.2585721689258955E-3</v>
      </c>
      <c r="R17" s="83">
        <v>2.4351650579151501E-3</v>
      </c>
      <c r="S17" s="84">
        <f t="shared" si="6"/>
        <v>4.7196067825475176E-3</v>
      </c>
      <c r="T17" s="85">
        <f>分析係数表!F20</f>
        <v>0.22393822393822393</v>
      </c>
      <c r="U17" s="86">
        <f t="shared" si="7"/>
        <v>1.0569003605704866E-3</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投入係数表!AF18</f>
        <v>7.0871722182849046E-4</v>
      </c>
      <c r="E18" s="77">
        <f t="shared" si="0"/>
        <v>7.087172218284904E-2</v>
      </c>
      <c r="F18" s="76">
        <f>分析係数表!C21</f>
        <v>0.16689993002099368</v>
      </c>
      <c r="G18" s="77">
        <f t="shared" si="1"/>
        <v>1.1828485472784811E-2</v>
      </c>
      <c r="H18" s="77">
        <v>3.0916723077884286E-2</v>
      </c>
      <c r="I18" s="77">
        <f t="shared" si="2"/>
        <v>3.0916723077884286E-2</v>
      </c>
      <c r="J18" s="76">
        <f>分析係数表!G21</f>
        <v>0.28496229904680609</v>
      </c>
      <c r="K18" s="78">
        <f t="shared" si="3"/>
        <v>8.8101004872673527E-3</v>
      </c>
      <c r="L18" s="79"/>
      <c r="M18" s="80"/>
      <c r="N18" s="81">
        <f>分析係数表!H21</f>
        <v>9.3015437200571539E-4</v>
      </c>
      <c r="O18" s="82">
        <f t="shared" si="4"/>
        <v>2.3178624955569577E-2</v>
      </c>
      <c r="P18" s="76">
        <f>分析係数表!C21</f>
        <v>0.16689993002099368</v>
      </c>
      <c r="Q18" s="82">
        <f t="shared" si="5"/>
        <v>3.8685108830674203E-3</v>
      </c>
      <c r="R18" s="83">
        <v>8.4631993986810858E-3</v>
      </c>
      <c r="S18" s="84">
        <f t="shared" si="6"/>
        <v>3.9379922476565368E-2</v>
      </c>
      <c r="T18" s="85">
        <f>分析係数表!F21</f>
        <v>0.42580736946934128</v>
      </c>
      <c r="U18" s="86">
        <f t="shared" si="7"/>
        <v>1.6768261199652888E-2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投入係数表!AF19</f>
        <v>1.1811953697141507E-4</v>
      </c>
      <c r="E19" s="77">
        <f t="shared" si="0"/>
        <v>1.1811953697141508E-2</v>
      </c>
      <c r="F19" s="76">
        <f>分析係数表!C22</f>
        <v>5.390334572490707E-2</v>
      </c>
      <c r="G19" s="77">
        <f t="shared" si="1"/>
        <v>6.3670382382361292E-4</v>
      </c>
      <c r="H19" s="77">
        <v>2.845318676101577E-3</v>
      </c>
      <c r="I19" s="77">
        <f t="shared" si="2"/>
        <v>2.845318676101577E-3</v>
      </c>
      <c r="J19" s="76">
        <f>分析係数表!G22</f>
        <v>0.19475277497477295</v>
      </c>
      <c r="K19" s="78">
        <f t="shared" si="3"/>
        <v>5.541337078583293E-4</v>
      </c>
      <c r="L19" s="79"/>
      <c r="M19" s="80"/>
      <c r="N19" s="81">
        <f>分析係数表!H22</f>
        <v>4.4826716723167009E-5</v>
      </c>
      <c r="O19" s="82">
        <f t="shared" si="4"/>
        <v>1.1170421665334736E-3</v>
      </c>
      <c r="P19" s="76">
        <f>分析係数表!C22</f>
        <v>5.390334572490707E-2</v>
      </c>
      <c r="Q19" s="82">
        <f t="shared" si="5"/>
        <v>6.0212310091953043E-5</v>
      </c>
      <c r="R19" s="83">
        <v>6.5249382563481841E-4</v>
      </c>
      <c r="S19" s="84">
        <f t="shared" si="6"/>
        <v>3.4978125017363954E-3</v>
      </c>
      <c r="T19" s="85">
        <f>分析係数表!F22</f>
        <v>0.41305079044735959</v>
      </c>
      <c r="U19" s="86">
        <f t="shared" si="7"/>
        <v>1.4447742186788745E-3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投入係数表!AF20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6.9815135408342094E-4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投入係数表!AF21</f>
        <v>0</v>
      </c>
      <c r="E21" s="77">
        <f t="shared" si="0"/>
        <v>0</v>
      </c>
      <c r="F21" s="76">
        <f>分析係数表!C24</f>
        <v>5.4415700267618217E-2</v>
      </c>
      <c r="G21" s="77">
        <f t="shared" si="1"/>
        <v>0</v>
      </c>
      <c r="H21" s="77">
        <v>9.0361977808702399E-4</v>
      </c>
      <c r="I21" s="77">
        <f t="shared" si="2"/>
        <v>9.0361977808702399E-4</v>
      </c>
      <c r="J21" s="76">
        <f>分析係数表!G24</f>
        <v>0.2097560975609756</v>
      </c>
      <c r="K21" s="78">
        <f t="shared" si="3"/>
        <v>1.8953975833044893E-4</v>
      </c>
      <c r="L21" s="79"/>
      <c r="M21" s="80"/>
      <c r="N21" s="81">
        <f>分析係数表!H24</f>
        <v>3.5301039419494021E-4</v>
      </c>
      <c r="O21" s="82">
        <f t="shared" si="4"/>
        <v>8.7967070614511055E-3</v>
      </c>
      <c r="P21" s="76">
        <f>分析係数表!C24</f>
        <v>5.4415700267618217E-2</v>
      </c>
      <c r="Q21" s="82">
        <f t="shared" si="5"/>
        <v>4.7867897479796399E-4</v>
      </c>
      <c r="R21" s="83">
        <v>1.5527686728139746E-3</v>
      </c>
      <c r="S21" s="84">
        <f t="shared" si="6"/>
        <v>2.4563884509009987E-3</v>
      </c>
      <c r="T21" s="85">
        <f>分析係数表!F24</f>
        <v>0.39512195121951221</v>
      </c>
      <c r="U21" s="86">
        <f t="shared" si="7"/>
        <v>9.7057299767307756E-4</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投入係数表!AF22</f>
        <v>0</v>
      </c>
      <c r="E22" s="77">
        <f t="shared" si="0"/>
        <v>0</v>
      </c>
      <c r="F22" s="76">
        <f>分析係数表!C25</f>
        <v>0.20008027292795505</v>
      </c>
      <c r="G22" s="77">
        <f t="shared" si="1"/>
        <v>0</v>
      </c>
      <c r="H22" s="77">
        <v>1.6961204964247367E-2</v>
      </c>
      <c r="I22" s="77">
        <f t="shared" si="2"/>
        <v>1.6961204964247367E-2</v>
      </c>
      <c r="J22" s="76">
        <f>分析係数表!G25</f>
        <v>0.19693654266958424</v>
      </c>
      <c r="K22" s="78">
        <f t="shared" si="3"/>
        <v>3.3402810651690655E-3</v>
      </c>
      <c r="L22" s="79"/>
      <c r="M22" s="80"/>
      <c r="N22" s="81">
        <f>分析係数表!H25</f>
        <v>5.2111058190681644E-4</v>
      </c>
      <c r="O22" s="82">
        <f t="shared" si="4"/>
        <v>1.298561518595163E-2</v>
      </c>
      <c r="P22" s="76">
        <f>分析係数表!C25</f>
        <v>0.20008027292795505</v>
      </c>
      <c r="Q22" s="82">
        <f t="shared" si="5"/>
        <v>2.5981654305425998E-3</v>
      </c>
      <c r="R22" s="83">
        <v>1.1785212410145379E-2</v>
      </c>
      <c r="S22" s="84">
        <f t="shared" si="6"/>
        <v>2.8746417374392746E-2</v>
      </c>
      <c r="T22" s="85">
        <f>分析係数表!F25</f>
        <v>0.35081275398562051</v>
      </c>
      <c r="U22" s="86">
        <f t="shared" si="7"/>
        <v>1.0084609846330809E-2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投入係数表!AF23</f>
        <v>2.3623907394283014E-4</v>
      </c>
      <c r="E23" s="77">
        <f t="shared" si="0"/>
        <v>2.3623907394283016E-2</v>
      </c>
      <c r="F23" s="76">
        <f>分析係数表!C26</f>
        <v>0.134685598377282</v>
      </c>
      <c r="G23" s="77">
        <f t="shared" si="1"/>
        <v>3.1818001034085047E-3</v>
      </c>
      <c r="H23" s="77">
        <v>9.3991406423935553E-3</v>
      </c>
      <c r="I23" s="77">
        <f t="shared" si="2"/>
        <v>9.3991406423935553E-3</v>
      </c>
      <c r="J23" s="76">
        <f>分析係数表!G26</f>
        <v>0.19653333333333334</v>
      </c>
      <c r="K23" s="78">
        <f t="shared" si="3"/>
        <v>1.8472444409184134E-3</v>
      </c>
      <c r="L23" s="79"/>
      <c r="M23" s="80"/>
      <c r="N23" s="81">
        <f>分析係数表!H26</f>
        <v>1.0932115540862354E-2</v>
      </c>
      <c r="O23" s="82">
        <f t="shared" si="4"/>
        <v>0.27241865836335089</v>
      </c>
      <c r="P23" s="76">
        <f>分析係数表!C26</f>
        <v>0.134685598377282</v>
      </c>
      <c r="Q23" s="82">
        <f t="shared" si="5"/>
        <v>3.6690870010804275E-2</v>
      </c>
      <c r="R23" s="83">
        <v>3.8933451161792088E-2</v>
      </c>
      <c r="S23" s="84">
        <f t="shared" si="6"/>
        <v>4.8332591804185643E-2</v>
      </c>
      <c r="T23" s="85">
        <f>分析係数表!F26</f>
        <v>0.3352</v>
      </c>
      <c r="U23" s="86">
        <f t="shared" si="7"/>
        <v>1.6201084772763028E-2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投入係数表!AF24</f>
        <v>1.1811953697141507E-4</v>
      </c>
      <c r="E24" s="77">
        <f t="shared" si="0"/>
        <v>1.1811953697141508E-2</v>
      </c>
      <c r="F24" s="76">
        <f>分析係数表!C27</f>
        <v>0.20855231724796941</v>
      </c>
      <c r="G24" s="77">
        <f t="shared" si="1"/>
        <v>2.4634103147645808E-3</v>
      </c>
      <c r="H24" s="77">
        <v>4.4620276037855011E-3</v>
      </c>
      <c r="I24" s="77">
        <f t="shared" si="2"/>
        <v>4.4620276037855011E-3</v>
      </c>
      <c r="J24" s="76">
        <f>分析係数表!G27</f>
        <v>0.17064698219713417</v>
      </c>
      <c r="K24" s="78">
        <f t="shared" si="3"/>
        <v>7.614315450663057E-4</v>
      </c>
      <c r="L24" s="79"/>
      <c r="M24" s="80"/>
      <c r="N24" s="81">
        <f>分析係数表!H27</f>
        <v>1.1100215728574231E-2</v>
      </c>
      <c r="O24" s="82">
        <f t="shared" si="4"/>
        <v>0.2766075664878514</v>
      </c>
      <c r="P24" s="76">
        <f>分析係数表!C27</f>
        <v>0.20855231724796941</v>
      </c>
      <c r="Q24" s="82">
        <f t="shared" si="5"/>
        <v>5.7687148959363173E-2</v>
      </c>
      <c r="R24" s="83">
        <v>5.8646016525387902E-2</v>
      </c>
      <c r="S24" s="84">
        <f t="shared" si="6"/>
        <v>6.3108044129173396E-2</v>
      </c>
      <c r="T24" s="85">
        <f>分析係数表!F27</f>
        <v>0.32175423360833694</v>
      </c>
      <c r="U24" s="86">
        <f t="shared" si="7"/>
        <v>2.0305280373303293E-2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投入係数表!AF25</f>
        <v>3.1419796834396406E-2</v>
      </c>
      <c r="E25" s="77">
        <f t="shared" si="0"/>
        <v>3.1419796834396405</v>
      </c>
      <c r="F25" s="76">
        <f>分析係数表!C28</f>
        <v>0.10397098484143963</v>
      </c>
      <c r="G25" s="77">
        <f t="shared" si="1"/>
        <v>0.32667472203901415</v>
      </c>
      <c r="H25" s="77">
        <v>0.36352937448900757</v>
      </c>
      <c r="I25" s="77">
        <f t="shared" si="2"/>
        <v>0.36352937448900757</v>
      </c>
      <c r="J25" s="76">
        <f>分析係数表!G28</f>
        <v>0.12478854912166558</v>
      </c>
      <c r="K25" s="78">
        <f t="shared" si="3"/>
        <v>4.536430320558988E-2</v>
      </c>
      <c r="L25" s="79"/>
      <c r="M25" s="80"/>
      <c r="N25" s="81">
        <f>分析係数表!H28</f>
        <v>2.0592272994704845E-2</v>
      </c>
      <c r="O25" s="82">
        <f t="shared" si="4"/>
        <v>0.51314124525131444</v>
      </c>
      <c r="P25" s="76">
        <f>分析係数表!C28</f>
        <v>0.10397098484143963</v>
      </c>
      <c r="Q25" s="82">
        <f t="shared" si="5"/>
        <v>5.3351800631541865E-2</v>
      </c>
      <c r="R25" s="83">
        <v>6.152366662608668E-2</v>
      </c>
      <c r="S25" s="84">
        <f t="shared" si="6"/>
        <v>0.42505304111509423</v>
      </c>
      <c r="T25" s="85">
        <f>分析係数表!F28</f>
        <v>0.21353285621340273</v>
      </c>
      <c r="U25" s="86">
        <f t="shared" si="7"/>
        <v>9.076278991149897E-2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投入係数表!AF26</f>
        <v>2.3033309709425938E-3</v>
      </c>
      <c r="E26" s="77">
        <f t="shared" si="0"/>
        <v>0.23033309709425939</v>
      </c>
      <c r="F26" s="76">
        <f>分析係数表!C29</f>
        <v>0.1743148003132341</v>
      </c>
      <c r="G26" s="77">
        <f t="shared" si="1"/>
        <v>4.0150467825514589E-2</v>
      </c>
      <c r="H26" s="77">
        <v>6.3898752972288073E-2</v>
      </c>
      <c r="I26" s="77">
        <f t="shared" si="2"/>
        <v>6.3898752972288073E-2</v>
      </c>
      <c r="J26" s="76">
        <f>分析係数表!G29</f>
        <v>0.23934053439454236</v>
      </c>
      <c r="K26" s="78">
        <f t="shared" si="3"/>
        <v>1.529356168353228E-2</v>
      </c>
      <c r="L26" s="79"/>
      <c r="M26" s="80"/>
      <c r="N26" s="81">
        <f>分析係数表!H29</f>
        <v>9.9683411313142636E-3</v>
      </c>
      <c r="O26" s="82">
        <f t="shared" si="4"/>
        <v>0.24840225178288119</v>
      </c>
      <c r="P26" s="76">
        <f>分析係数表!C29</f>
        <v>0.1743148003132341</v>
      </c>
      <c r="Q26" s="82">
        <f t="shared" si="5"/>
        <v>4.3300188916890636E-2</v>
      </c>
      <c r="R26" s="83">
        <v>6.1917793679642626E-2</v>
      </c>
      <c r="S26" s="84">
        <f t="shared" si="6"/>
        <v>0.12581654665193071</v>
      </c>
      <c r="T26" s="85">
        <f>分析係数表!F29</f>
        <v>0.40112076666937385</v>
      </c>
      <c r="U26" s="86">
        <f t="shared" si="7"/>
        <v>5.0467629652715486E-2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投入係数表!AF27</f>
        <v>8.6227261989132997E-3</v>
      </c>
      <c r="E27" s="77">
        <f t="shared" si="0"/>
        <v>0.86227261989132997</v>
      </c>
      <c r="F27" s="76">
        <f>分析係数表!C30</f>
        <v>1</v>
      </c>
      <c r="G27" s="77">
        <f t="shared" si="1"/>
        <v>0.86227261989132997</v>
      </c>
      <c r="H27" s="77">
        <v>0.94389503253787443</v>
      </c>
      <c r="I27" s="77">
        <f t="shared" si="2"/>
        <v>0.94389503253787443</v>
      </c>
      <c r="J27" s="76">
        <f>分析係数表!G30</f>
        <v>0.34450555746533745</v>
      </c>
      <c r="K27" s="78">
        <f t="shared" si="3"/>
        <v>0.32517708437322329</v>
      </c>
      <c r="L27" s="79"/>
      <c r="M27" s="80"/>
      <c r="N27" s="81">
        <f>分析係数表!H30</f>
        <v>0</v>
      </c>
      <c r="O27" s="82">
        <f t="shared" si="4"/>
        <v>0</v>
      </c>
      <c r="P27" s="76">
        <f>分析係数表!C30</f>
        <v>1</v>
      </c>
      <c r="Q27" s="82">
        <f t="shared" si="5"/>
        <v>0</v>
      </c>
      <c r="R27" s="83">
        <v>7.2680485951783988E-2</v>
      </c>
      <c r="S27" s="84">
        <f t="shared" si="6"/>
        <v>1.0165755184896583</v>
      </c>
      <c r="T27" s="85">
        <f>分析係数表!F30</f>
        <v>0.44067262518620376</v>
      </c>
      <c r="U27" s="86">
        <f t="shared" si="7"/>
        <v>0.44797700243286398</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投入係数表!AF28</f>
        <v>3.1892274982282066E-2</v>
      </c>
      <c r="E28" s="77">
        <f t="shared" si="0"/>
        <v>3.1892274982282065</v>
      </c>
      <c r="F28" s="76">
        <f>分析係数表!C31</f>
        <v>0.25008451656524677</v>
      </c>
      <c r="G28" s="77">
        <f t="shared" si="1"/>
        <v>0.79757641711099247</v>
      </c>
      <c r="H28" s="77">
        <v>0.86318092398714241</v>
      </c>
      <c r="I28" s="77">
        <f t="shared" si="2"/>
        <v>0.86318092398714241</v>
      </c>
      <c r="J28" s="76">
        <f>分析係数表!G31</f>
        <v>7.0035460992907805E-2</v>
      </c>
      <c r="K28" s="78">
        <f t="shared" si="3"/>
        <v>6.0453273931723631E-2</v>
      </c>
      <c r="L28" s="79"/>
      <c r="M28" s="80"/>
      <c r="N28" s="81">
        <f>分析係数表!H31</f>
        <v>2.3007312358165468E-2</v>
      </c>
      <c r="O28" s="82">
        <f t="shared" si="4"/>
        <v>0.5733218919733053</v>
      </c>
      <c r="P28" s="76">
        <f>分析係数表!C31</f>
        <v>0.25008451656524677</v>
      </c>
      <c r="Q28" s="82">
        <f t="shared" si="5"/>
        <v>0.1433789281904167</v>
      </c>
      <c r="R28" s="83">
        <v>0.19358168591439914</v>
      </c>
      <c r="S28" s="84">
        <f t="shared" si="6"/>
        <v>1.0567626099015415</v>
      </c>
      <c r="T28" s="85">
        <f>分析係数表!F31</f>
        <v>0.24143026004728133</v>
      </c>
      <c r="U28" s="86">
        <f t="shared" si="7"/>
        <v>0.25513447171677289</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投入係数表!AF29</f>
        <v>4.0160642570281121E-3</v>
      </c>
      <c r="E29" s="77">
        <f t="shared" si="0"/>
        <v>0.40160642570281119</v>
      </c>
      <c r="F29" s="76">
        <f>分析係数表!C32</f>
        <v>0.62913385826771662</v>
      </c>
      <c r="G29" s="77">
        <f t="shared" si="1"/>
        <v>0.25266420010751667</v>
      </c>
      <c r="H29" s="77">
        <v>0.2906125943188082</v>
      </c>
      <c r="I29" s="77">
        <f t="shared" si="2"/>
        <v>0.2906125943188082</v>
      </c>
      <c r="J29" s="76">
        <f>分析係数表!G32</f>
        <v>0.14045991298943444</v>
      </c>
      <c r="K29" s="78">
        <f t="shared" si="3"/>
        <v>4.0819419711653614E-2</v>
      </c>
      <c r="L29" s="79"/>
      <c r="M29" s="80"/>
      <c r="N29" s="81">
        <f>分析係数表!H32</f>
        <v>6.5503039811727788E-3</v>
      </c>
      <c r="O29" s="82">
        <f t="shared" si="4"/>
        <v>0.16322778658470383</v>
      </c>
      <c r="P29" s="76">
        <f>分析係数表!C32</f>
        <v>0.62913385826771662</v>
      </c>
      <c r="Q29" s="82">
        <f t="shared" si="5"/>
        <v>0.10269212715053415</v>
      </c>
      <c r="R29" s="83">
        <v>0.13433895039398031</v>
      </c>
      <c r="S29" s="84">
        <f t="shared" si="6"/>
        <v>0.42495154471278851</v>
      </c>
      <c r="T29" s="85">
        <f>分析係数表!F32</f>
        <v>0.48353014294592916</v>
      </c>
      <c r="U29" s="86">
        <f t="shared" si="7"/>
        <v>0.20547688116006804</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投入係数表!AF30</f>
        <v>1.3229388140798487E-2</v>
      </c>
      <c r="E30" s="77">
        <f t="shared" si="0"/>
        <v>1.3229388140798488</v>
      </c>
      <c r="F30" s="76">
        <f>分析係数表!C33</f>
        <v>0.63745757482258569</v>
      </c>
      <c r="G30" s="77">
        <f t="shared" si="1"/>
        <v>0.84331736806200797</v>
      </c>
      <c r="H30" s="77">
        <v>0.88042474367651491</v>
      </c>
      <c r="I30" s="77">
        <f t="shared" si="2"/>
        <v>0.88042474367651491</v>
      </c>
      <c r="J30" s="76">
        <f>分析係数表!G33</f>
        <v>0.50772946859903378</v>
      </c>
      <c r="K30" s="78">
        <f t="shared" si="3"/>
        <v>0.44701758724831747</v>
      </c>
      <c r="L30" s="79"/>
      <c r="M30" s="80"/>
      <c r="N30" s="81">
        <f>分析係数表!H33</f>
        <v>9.749810887288824E-4</v>
      </c>
      <c r="O30" s="82">
        <f t="shared" si="4"/>
        <v>2.429566712210305E-2</v>
      </c>
      <c r="P30" s="76">
        <f>分析係数表!C33</f>
        <v>0.63745757482258569</v>
      </c>
      <c r="Q30" s="82">
        <f t="shared" si="5"/>
        <v>1.548745704235264E-2</v>
      </c>
      <c r="R30" s="83">
        <v>6.1820906413831977E-2</v>
      </c>
      <c r="S30" s="84">
        <f t="shared" si="6"/>
        <v>0.94224565009034689</v>
      </c>
      <c r="T30" s="85">
        <f>分析係数表!F33</f>
        <v>0.6463768115942029</v>
      </c>
      <c r="U30" s="86">
        <f t="shared" si="7"/>
        <v>0.60904573904390535</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投入係数表!AF31</f>
        <v>7.1462319867706117E-3</v>
      </c>
      <c r="E31" s="77">
        <f t="shared" si="0"/>
        <v>0.71462319867706114</v>
      </c>
      <c r="F31" s="76">
        <f>分析係数表!C34</f>
        <v>0.37050679800509079</v>
      </c>
      <c r="G31" s="77">
        <f t="shared" si="1"/>
        <v>0.26477275312199378</v>
      </c>
      <c r="H31" s="77">
        <v>0.3780122571152682</v>
      </c>
      <c r="I31" s="77">
        <f t="shared" si="2"/>
        <v>0.3780122571152682</v>
      </c>
      <c r="J31" s="76">
        <f>分析係数表!G34</f>
        <v>0.42483593457785029</v>
      </c>
      <c r="K31" s="78">
        <f t="shared" si="3"/>
        <v>0.16059319053344762</v>
      </c>
      <c r="L31" s="79"/>
      <c r="M31" s="80"/>
      <c r="N31" s="81">
        <f>分析係数表!H34</f>
        <v>0.16269856834673466</v>
      </c>
      <c r="O31" s="82">
        <f t="shared" si="4"/>
        <v>4.0543045434332425</v>
      </c>
      <c r="P31" s="76">
        <f>分析係数表!C34</f>
        <v>0.37050679800509079</v>
      </c>
      <c r="Q31" s="82">
        <f t="shared" si="5"/>
        <v>1.5021473945249422</v>
      </c>
      <c r="R31" s="83">
        <v>1.6314792594604286</v>
      </c>
      <c r="S31" s="84">
        <f t="shared" si="6"/>
        <v>2.0094915165756966</v>
      </c>
      <c r="T31" s="85">
        <f>分析係数表!F34</f>
        <v>0.70009180863001119</v>
      </c>
      <c r="U31" s="86">
        <f t="shared" si="7"/>
        <v>1.4068285502661435</v>
      </c>
      <c r="V31" s="87">
        <f>分析係数表!D34</f>
        <v>0.29654187493624401</v>
      </c>
      <c r="W31" s="88">
        <f t="shared" si="8"/>
        <v>1</v>
      </c>
      <c r="X31" s="76">
        <f>分析係数表!E34</f>
        <v>0.20143493488387909</v>
      </c>
      <c r="Y31" s="89">
        <f t="shared" si="9"/>
        <v>0</v>
      </c>
    </row>
    <row r="32" spans="1:25" x14ac:dyDescent="0.2">
      <c r="A32" s="6" t="s">
        <v>20</v>
      </c>
      <c r="B32" s="5" t="s">
        <v>37</v>
      </c>
      <c r="C32" s="90"/>
      <c r="D32" s="76">
        <f>投入係数表!AF32</f>
        <v>2.9707063548310892E-2</v>
      </c>
      <c r="E32" s="77">
        <f t="shared" si="0"/>
        <v>2.9707063548310892</v>
      </c>
      <c r="F32" s="76">
        <f>分析係数表!C35</f>
        <v>0.91764041772509175</v>
      </c>
      <c r="G32" s="77">
        <f t="shared" si="1"/>
        <v>2.7260402203857854</v>
      </c>
      <c r="H32" s="77">
        <v>3.0662973010991323</v>
      </c>
      <c r="I32" s="77">
        <f t="shared" si="2"/>
        <v>3.0662973010991323</v>
      </c>
      <c r="J32" s="76">
        <f>分析係数表!G35</f>
        <v>0.31368591037545418</v>
      </c>
      <c r="K32" s="78">
        <f t="shared" si="3"/>
        <v>0.96185426037707944</v>
      </c>
      <c r="L32" s="79"/>
      <c r="M32" s="80"/>
      <c r="N32" s="81">
        <f>分析係数表!H35</f>
        <v>6.1244501723026923E-2</v>
      </c>
      <c r="O32" s="82">
        <f t="shared" si="4"/>
        <v>1.5261588600263583</v>
      </c>
      <c r="P32" s="76">
        <f>分析係数表!C35</f>
        <v>0.91764041772509175</v>
      </c>
      <c r="Q32" s="82">
        <f t="shared" si="5"/>
        <v>1.4004650538294372</v>
      </c>
      <c r="R32" s="83">
        <v>1.8305723316560918</v>
      </c>
      <c r="S32" s="84">
        <f t="shared" si="6"/>
        <v>4.8968696327552239</v>
      </c>
      <c r="T32" s="85">
        <f>分析係数表!F35</f>
        <v>0.64438548935924789</v>
      </c>
      <c r="U32" s="86">
        <f t="shared" si="7"/>
        <v>3.1554717346314156</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投入係数表!AF33</f>
        <v>7.3824710607134419E-3</v>
      </c>
      <c r="E33" s="77">
        <f t="shared" si="0"/>
        <v>0.73824710607134414</v>
      </c>
      <c r="F33" s="76">
        <f>分析係数表!C36</f>
        <v>0.797599795727296</v>
      </c>
      <c r="G33" s="77">
        <f t="shared" si="1"/>
        <v>0.5888257409987715</v>
      </c>
      <c r="H33" s="77">
        <v>0.68653633815304604</v>
      </c>
      <c r="I33" s="77">
        <f t="shared" si="2"/>
        <v>0.68653633815304604</v>
      </c>
      <c r="J33" s="76">
        <f>分析係数表!G36</f>
        <v>2.1812378081220076E-2</v>
      </c>
      <c r="K33" s="78">
        <f t="shared" si="3"/>
        <v>1.4974990174290596E-2</v>
      </c>
      <c r="L33" s="79"/>
      <c r="M33" s="80"/>
      <c r="N33" s="81">
        <f>分析係数表!H36</f>
        <v>0.17613537668450396</v>
      </c>
      <c r="O33" s="82">
        <f t="shared" si="4"/>
        <v>4.3891379328516509</v>
      </c>
      <c r="P33" s="76">
        <f>分析係数表!C36</f>
        <v>0.797599795727296</v>
      </c>
      <c r="Q33" s="82">
        <f t="shared" si="5"/>
        <v>3.5007755186614031</v>
      </c>
      <c r="R33" s="83">
        <v>3.6503276383057019</v>
      </c>
      <c r="S33" s="84">
        <f t="shared" si="6"/>
        <v>4.3368639764587478</v>
      </c>
      <c r="T33" s="85">
        <f>分析係数表!F36</f>
        <v>0.87948217769107995</v>
      </c>
      <c r="U33" s="86">
        <f t="shared" si="7"/>
        <v>3.8141945743659358</v>
      </c>
      <c r="V33" s="87">
        <f>分析係数表!D36</f>
        <v>1.4967192764674588E-2</v>
      </c>
      <c r="W33" s="88">
        <f t="shared" si="8"/>
        <v>0</v>
      </c>
      <c r="X33" s="76">
        <f>分析係数表!E36</f>
        <v>4.4334101791097709E-3</v>
      </c>
      <c r="Y33" s="89">
        <f t="shared" si="9"/>
        <v>0</v>
      </c>
    </row>
    <row r="34" spans="1:25" x14ac:dyDescent="0.2">
      <c r="A34" s="6" t="s">
        <v>22</v>
      </c>
      <c r="B34" s="5" t="s">
        <v>378</v>
      </c>
      <c r="C34" s="75">
        <f>最終需要_まとめ!C35</f>
        <v>100</v>
      </c>
      <c r="D34" s="76">
        <f>投入係数表!AF34</f>
        <v>6.1481218993621543E-2</v>
      </c>
      <c r="E34" s="77">
        <f t="shared" si="0"/>
        <v>6.1481218993621543</v>
      </c>
      <c r="F34" s="76">
        <f>分析係数表!C37</f>
        <v>0.41107468497080213</v>
      </c>
      <c r="G34" s="77">
        <f t="shared" si="1"/>
        <v>2.5273372729423871</v>
      </c>
      <c r="H34" s="77">
        <v>2.7137539818398877</v>
      </c>
      <c r="I34" s="77">
        <f t="shared" si="2"/>
        <v>102.71375398183989</v>
      </c>
      <c r="J34" s="76">
        <f>分析係数表!G37</f>
        <v>0.35489014883061659</v>
      </c>
      <c r="K34" s="78">
        <f t="shared" si="3"/>
        <v>36.452099437566496</v>
      </c>
      <c r="L34" s="79"/>
      <c r="M34" s="80"/>
      <c r="N34" s="81">
        <f>分析係数表!H37</f>
        <v>4.9102064830639058E-2</v>
      </c>
      <c r="O34" s="82">
        <f t="shared" si="4"/>
        <v>1.2235800631666036</v>
      </c>
      <c r="P34" s="76">
        <f>分析係数表!C37</f>
        <v>0.41107468497080213</v>
      </c>
      <c r="Q34" s="82">
        <f t="shared" si="5"/>
        <v>0.50298278900276572</v>
      </c>
      <c r="R34" s="83">
        <v>0.61895513253298395</v>
      </c>
      <c r="S34" s="84">
        <f t="shared" si="6"/>
        <v>103.33270911437288</v>
      </c>
      <c r="T34" s="85">
        <f>分析係数表!F37</f>
        <v>0.67103708953460905</v>
      </c>
      <c r="U34" s="86">
        <f t="shared" si="7"/>
        <v>69.34008037783515</v>
      </c>
      <c r="V34" s="87">
        <f>分析係数表!D37</f>
        <v>6.9513347507677764E-2</v>
      </c>
      <c r="W34" s="88">
        <f t="shared" si="8"/>
        <v>7</v>
      </c>
      <c r="X34" s="76">
        <f>分析係数表!E37</f>
        <v>6.27214741318214E-2</v>
      </c>
      <c r="Y34" s="89">
        <f t="shared" si="9"/>
        <v>6</v>
      </c>
    </row>
    <row r="35" spans="1:25" x14ac:dyDescent="0.2">
      <c r="A35" s="6" t="s">
        <v>23</v>
      </c>
      <c r="B35" s="5" t="s">
        <v>194</v>
      </c>
      <c r="C35" s="90"/>
      <c r="D35" s="76">
        <f>投入係数表!AF35</f>
        <v>8.7408457358847148E-3</v>
      </c>
      <c r="E35" s="77">
        <f t="shared" si="0"/>
        <v>0.87408457358847147</v>
      </c>
      <c r="F35" s="76">
        <f>分析係数表!C38</f>
        <v>8.5657149205643823E-2</v>
      </c>
      <c r="G35" s="77">
        <f t="shared" si="1"/>
        <v>7.4871592738219264E-2</v>
      </c>
      <c r="H35" s="77">
        <v>0.11478836478389023</v>
      </c>
      <c r="I35" s="77">
        <f t="shared" si="2"/>
        <v>0.11478836478389023</v>
      </c>
      <c r="J35" s="76">
        <f>分析係数表!G38</f>
        <v>0.23768844221105528</v>
      </c>
      <c r="K35" s="78">
        <f t="shared" si="3"/>
        <v>2.7283867609437226E-2</v>
      </c>
      <c r="L35" s="79"/>
      <c r="M35" s="80"/>
      <c r="N35" s="81">
        <f>分析係数表!H38</f>
        <v>4.3280194996217748E-2</v>
      </c>
      <c r="O35" s="82">
        <f t="shared" si="4"/>
        <v>1.0785042117880688</v>
      </c>
      <c r="P35" s="76">
        <f>分析係数表!C38</f>
        <v>8.5657149205643823E-2</v>
      </c>
      <c r="Q35" s="82">
        <f t="shared" si="5"/>
        <v>9.2381596188045895E-2</v>
      </c>
      <c r="R35" s="83">
        <v>0.12225301580263208</v>
      </c>
      <c r="S35" s="84">
        <f t="shared" si="6"/>
        <v>0.2370413805865223</v>
      </c>
      <c r="T35" s="85">
        <f>分析係数表!F38</f>
        <v>0.42412060301507537</v>
      </c>
      <c r="U35" s="86">
        <f t="shared" si="7"/>
        <v>0.10053413327388182</v>
      </c>
      <c r="V35" s="87">
        <f>分析係数表!D38</f>
        <v>0.14221105527638192</v>
      </c>
      <c r="W35" s="88">
        <f t="shared" si="8"/>
        <v>0</v>
      </c>
      <c r="X35" s="76">
        <f>分析係数表!E38</f>
        <v>0.14572864321608039</v>
      </c>
      <c r="Y35" s="89">
        <f t="shared" si="9"/>
        <v>0</v>
      </c>
    </row>
    <row r="36" spans="1:25" x14ac:dyDescent="0.2">
      <c r="A36" s="6" t="s">
        <v>24</v>
      </c>
      <c r="B36" s="5" t="s">
        <v>39</v>
      </c>
      <c r="C36" s="90"/>
      <c r="D36" s="76">
        <f>投入係数表!AF36</f>
        <v>0</v>
      </c>
      <c r="E36" s="77">
        <f t="shared" si="0"/>
        <v>0</v>
      </c>
      <c r="F36" s="76">
        <f>分析係数表!C39</f>
        <v>1</v>
      </c>
      <c r="G36" s="77">
        <f t="shared" si="1"/>
        <v>0</v>
      </c>
      <c r="H36" s="77">
        <v>2.1535086339277944E-2</v>
      </c>
      <c r="I36" s="77">
        <f t="shared" si="2"/>
        <v>2.1535086339277944E-2</v>
      </c>
      <c r="J36" s="76">
        <f>分析係数表!G39</f>
        <v>0.35357454228421969</v>
      </c>
      <c r="K36" s="78">
        <f t="shared" si="3"/>
        <v>7.6142582954613512E-3</v>
      </c>
      <c r="L36" s="79"/>
      <c r="M36" s="80"/>
      <c r="N36" s="81">
        <f>分析係数表!H39</f>
        <v>3.8775109965539459E-3</v>
      </c>
      <c r="O36" s="82">
        <f t="shared" si="4"/>
        <v>9.6624147405145452E-2</v>
      </c>
      <c r="P36" s="76">
        <f>分析係数表!C39</f>
        <v>1</v>
      </c>
      <c r="Q36" s="82">
        <f t="shared" si="5"/>
        <v>9.6624147405145452E-2</v>
      </c>
      <c r="R36" s="83">
        <v>0.10800423121014986</v>
      </c>
      <c r="S36" s="84">
        <f t="shared" si="6"/>
        <v>0.1295393175494278</v>
      </c>
      <c r="T36" s="85">
        <f>分析係数表!F39</f>
        <v>0.70431560592850917</v>
      </c>
      <c r="U36" s="86">
        <f t="shared" si="7"/>
        <v>9.1236562931390805E-2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投入係数表!AF37</f>
        <v>3.7798251830852823E-3</v>
      </c>
      <c r="E37" s="77">
        <f t="shared" si="0"/>
        <v>0.37798251830852825</v>
      </c>
      <c r="F37" s="76">
        <f>分析係数表!C40</f>
        <v>0.65826444414328944</v>
      </c>
      <c r="G37" s="77">
        <f t="shared" si="1"/>
        <v>0.24881245231024407</v>
      </c>
      <c r="H37" s="77">
        <v>0.25704108456781877</v>
      </c>
      <c r="I37" s="77">
        <f t="shared" si="2"/>
        <v>0.25704108456781877</v>
      </c>
      <c r="J37" s="76">
        <f>分析係数表!G40</f>
        <v>0.50866941886313111</v>
      </c>
      <c r="K37" s="78">
        <f t="shared" si="3"/>
        <v>0.13074893911106131</v>
      </c>
      <c r="L37" s="79"/>
      <c r="M37" s="80"/>
      <c r="N37" s="81">
        <f>分析係数表!H40</f>
        <v>2.9977866808617935E-2</v>
      </c>
      <c r="O37" s="82">
        <f t="shared" si="4"/>
        <v>0.74702194886926043</v>
      </c>
      <c r="P37" s="76">
        <f>分析係数表!C40</f>
        <v>0.65826444414328944</v>
      </c>
      <c r="Q37" s="82">
        <f t="shared" si="5"/>
        <v>0.49173798793526052</v>
      </c>
      <c r="R37" s="83">
        <v>0.49439022698775098</v>
      </c>
      <c r="S37" s="84">
        <f t="shared" si="6"/>
        <v>0.75143131155556975</v>
      </c>
      <c r="T37" s="85">
        <f>分析係数表!F40</f>
        <v>0.70612892981899011</v>
      </c>
      <c r="U37" s="86">
        <f t="shared" si="7"/>
        <v>0.53060738786121464</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投入係数表!AF38</f>
        <v>1.1811953697141507E-4</v>
      </c>
      <c r="E38" s="77">
        <f t="shared" si="0"/>
        <v>1.1811953697141508E-2</v>
      </c>
      <c r="F38" s="76">
        <f>分析係数表!C41</f>
        <v>0.70759650636187188</v>
      </c>
      <c r="G38" s="77">
        <f t="shared" si="1"/>
        <v>8.3580971694055262E-3</v>
      </c>
      <c r="H38" s="77">
        <v>9.4870612592293426E-3</v>
      </c>
      <c r="I38" s="77">
        <f t="shared" si="2"/>
        <v>9.4870612592293426E-3</v>
      </c>
      <c r="J38" s="76">
        <f>分析係数表!G41</f>
        <v>0.45936542752335213</v>
      </c>
      <c r="K38" s="78">
        <f t="shared" si="3"/>
        <v>4.358027951286118E-3</v>
      </c>
      <c r="L38" s="79"/>
      <c r="M38" s="80"/>
      <c r="N38" s="81">
        <f>分析係数表!H41</f>
        <v>5.1332193987616619E-2</v>
      </c>
      <c r="O38" s="82">
        <f t="shared" si="4"/>
        <v>1.279152910951644</v>
      </c>
      <c r="P38" s="76">
        <f>分析係数表!C41</f>
        <v>0.70759650636187188</v>
      </c>
      <c r="Q38" s="82">
        <f t="shared" si="5"/>
        <v>0.90512413089200183</v>
      </c>
      <c r="R38" s="83">
        <v>0.91879248257205748</v>
      </c>
      <c r="S38" s="84">
        <f t="shared" si="6"/>
        <v>0.92827954383128686</v>
      </c>
      <c r="T38" s="85">
        <f>分析係数表!F41</f>
        <v>0.56264417804333855</v>
      </c>
      <c r="U38" s="86">
        <f t="shared" si="7"/>
        <v>0.5222910809333996</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投入係数表!AF39</f>
        <v>1.0630758327427356E-3</v>
      </c>
      <c r="E39" s="77">
        <f>$C$34*D39</f>
        <v>0.10630758327427356</v>
      </c>
      <c r="F39" s="76">
        <f>分析係数表!C42</f>
        <v>0.74805928016937195</v>
      </c>
      <c r="G39" s="77">
        <f>E39*F39</f>
        <v>7.9524374220698649E-2</v>
      </c>
      <c r="H39" s="77">
        <v>9.8942596656757184E-2</v>
      </c>
      <c r="I39" s="77">
        <f>C39+H39</f>
        <v>9.8942596656757184E-2</v>
      </c>
      <c r="J39" s="76">
        <f>分析係数表!G42</f>
        <v>0.48689138576779029</v>
      </c>
      <c r="K39" s="78">
        <f>I39*J39</f>
        <v>4.817429799767204E-2</v>
      </c>
      <c r="L39" s="79"/>
      <c r="M39" s="80"/>
      <c r="N39" s="81">
        <f>分析係数表!H42</f>
        <v>1.3363964923094164E-2</v>
      </c>
      <c r="O39" s="82">
        <f t="shared" si="4"/>
        <v>0.3330181958977918</v>
      </c>
      <c r="P39" s="76">
        <f>分析係数表!C42</f>
        <v>0.74805928016937195</v>
      </c>
      <c r="Q39" s="82">
        <f>O39*P39</f>
        <v>0.24911735190660503</v>
      </c>
      <c r="R39" s="83">
        <v>0.2610981719253993</v>
      </c>
      <c r="S39" s="84">
        <f>I39+R39</f>
        <v>0.3600407685821565</v>
      </c>
      <c r="T39" s="85">
        <f>分析係数表!F42</f>
        <v>0.55945692883895126</v>
      </c>
      <c r="U39" s="86">
        <f>S39*T39</f>
        <v>0.20142730264778885</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投入係数表!AF40</f>
        <v>4.8369950389794469E-2</v>
      </c>
      <c r="E40" s="77">
        <f>$C$34*D40</f>
        <v>4.8369950389794472</v>
      </c>
      <c r="F40" s="76">
        <f>分析係数表!C43</f>
        <v>0.45392782766037354</v>
      </c>
      <c r="G40" s="77">
        <f>E40*F40</f>
        <v>2.1956466504479444</v>
      </c>
      <c r="H40" s="77">
        <v>2.7378932407471175</v>
      </c>
      <c r="I40" s="77">
        <f>C40+H40</f>
        <v>2.7378932407471175</v>
      </c>
      <c r="J40" s="76">
        <f>分析係数表!G43</f>
        <v>0.33057238224749658</v>
      </c>
      <c r="K40" s="78">
        <f>I40*J40</f>
        <v>0.90507189093309326</v>
      </c>
      <c r="L40" s="79"/>
      <c r="M40" s="80"/>
      <c r="N40" s="81">
        <f>分析係数表!H43</f>
        <v>3.6399293979211607E-2</v>
      </c>
      <c r="O40" s="82">
        <f t="shared" si="4"/>
        <v>0.90703823922518045</v>
      </c>
      <c r="P40" s="76">
        <f>分析係数表!C43</f>
        <v>0.45392782766037354</v>
      </c>
      <c r="Q40" s="82">
        <f>O40*P40</f>
        <v>0.4117298975363764</v>
      </c>
      <c r="R40" s="83">
        <v>0.75947566954565759</v>
      </c>
      <c r="S40" s="84">
        <f>I40+R40</f>
        <v>3.4973689102927752</v>
      </c>
      <c r="T40" s="85">
        <f>分析係数表!F43</f>
        <v>0.59568549882556554</v>
      </c>
      <c r="U40" s="86">
        <f>S40*T40</f>
        <v>2.0833319439047764</v>
      </c>
      <c r="V40" s="87">
        <f>分析係数表!D43</f>
        <v>0.1984794164915317</v>
      </c>
      <c r="W40" s="88">
        <f>ROUND(S40*V40,0)</f>
        <v>1</v>
      </c>
      <c r="X40" s="76">
        <f>分析係数表!E43</f>
        <v>0.16343182099146988</v>
      </c>
      <c r="Y40" s="89">
        <f>ROUND(S40*X40,0)</f>
        <v>1</v>
      </c>
    </row>
    <row r="41" spans="1:25" x14ac:dyDescent="0.2">
      <c r="A41" s="6" t="s">
        <v>341</v>
      </c>
      <c r="B41" s="5" t="s">
        <v>42</v>
      </c>
      <c r="C41" s="90"/>
      <c r="D41" s="76">
        <f>投入係数表!AF41</f>
        <v>1.8308528230569336E-3</v>
      </c>
      <c r="E41" s="77">
        <f>$C$34*D41</f>
        <v>0.18308528230569335</v>
      </c>
      <c r="F41" s="76">
        <f>分析係数表!C44</f>
        <v>0.56717687074829937</v>
      </c>
      <c r="G41" s="77">
        <f>E41*F41</f>
        <v>0.10384173749821214</v>
      </c>
      <c r="H41" s="77">
        <v>0.11237247419210523</v>
      </c>
      <c r="I41" s="77">
        <f>C41+H41</f>
        <v>0.11237247419210523</v>
      </c>
      <c r="J41" s="76">
        <f>分析係数表!G44</f>
        <v>0.26470888557600014</v>
      </c>
      <c r="K41" s="78">
        <f>I41*J41</f>
        <v>2.9745992412810014E-2</v>
      </c>
      <c r="L41" s="79"/>
      <c r="M41" s="80"/>
      <c r="N41" s="81">
        <f>分析係数表!H44</f>
        <v>0.11401115064578489</v>
      </c>
      <c r="O41" s="82">
        <f t="shared" si="4"/>
        <v>2.8410571203070734</v>
      </c>
      <c r="P41" s="76">
        <f>分析係数表!C44</f>
        <v>0.56717687074829937</v>
      </c>
      <c r="Q41" s="82">
        <f>O41*P41</f>
        <v>1.6113818871129406</v>
      </c>
      <c r="R41" s="83">
        <v>1.6421905045577418</v>
      </c>
      <c r="S41" s="84">
        <f>I41+R41</f>
        <v>1.7545629787498471</v>
      </c>
      <c r="T41" s="85">
        <f>分析係数表!F44</f>
        <v>0.48034390507893071</v>
      </c>
      <c r="U41" s="86">
        <f>S41*T41</f>
        <v>0.8427936329196225</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投入係数表!AF42</f>
        <v>1.4174344436569809E-3</v>
      </c>
      <c r="E42" s="77">
        <f>$C$34*D42</f>
        <v>0.14174344436569808</v>
      </c>
      <c r="F42" s="76">
        <f>分析係数表!C45</f>
        <v>1</v>
      </c>
      <c r="G42" s="77">
        <f>E42*F42</f>
        <v>0.14174344436569808</v>
      </c>
      <c r="H42" s="77">
        <v>0.16495721565900465</v>
      </c>
      <c r="I42" s="77">
        <f>C42+H42</f>
        <v>0.16495721565900465</v>
      </c>
      <c r="J42" s="76">
        <f>分析係数表!G45</f>
        <v>0</v>
      </c>
      <c r="K42" s="78">
        <f>I42*J42</f>
        <v>0</v>
      </c>
      <c r="L42" s="79"/>
      <c r="M42" s="80"/>
      <c r="N42" s="81">
        <f>分析係数表!H45</f>
        <v>0</v>
      </c>
      <c r="O42" s="82">
        <f t="shared" si="4"/>
        <v>0</v>
      </c>
      <c r="P42" s="76">
        <f>分析係数表!C45</f>
        <v>1</v>
      </c>
      <c r="Q42" s="82">
        <f>O42*P42</f>
        <v>0</v>
      </c>
      <c r="R42" s="83">
        <v>1.9341543050098307E-2</v>
      </c>
      <c r="S42" s="84">
        <f>I42+R42</f>
        <v>0.18429875870910295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1.0748877864398772E-2</v>
      </c>
      <c r="E43" s="77">
        <f>$C$34*D43</f>
        <v>1.0748877864398771</v>
      </c>
      <c r="F43" s="76">
        <f>分析係数表!C46</f>
        <v>9.5571095571095555E-2</v>
      </c>
      <c r="G43" s="77">
        <f>E43*F43</f>
        <v>0.10272820336604885</v>
      </c>
      <c r="H43" s="77">
        <v>0.114358734353407</v>
      </c>
      <c r="I43" s="77">
        <f>C43+H43</f>
        <v>0.114358734353407</v>
      </c>
      <c r="J43" s="76">
        <f>分析係数表!G46</f>
        <v>9.74025974025974E-3</v>
      </c>
      <c r="K43" s="78">
        <f>I43*J43</f>
        <v>1.1138837761695487E-3</v>
      </c>
      <c r="L43" s="79"/>
      <c r="M43" s="80"/>
      <c r="N43" s="81">
        <f>分析係数表!H46</f>
        <v>2.2385341663631524E-2</v>
      </c>
      <c r="O43" s="82">
        <f t="shared" si="4"/>
        <v>0.55782293191265331</v>
      </c>
      <c r="P43" s="76">
        <f>分析係数表!C46</f>
        <v>9.5571095571095555E-2</v>
      </c>
      <c r="Q43" s="82">
        <f>O43*P43</f>
        <v>5.3311748737572918E-2</v>
      </c>
      <c r="R43" s="83">
        <v>6.0432169171402657E-2</v>
      </c>
      <c r="S43" s="84">
        <f>I43+R43</f>
        <v>0.17479090352480967</v>
      </c>
      <c r="T43" s="85">
        <f>分析係数表!F46</f>
        <v>0.31493506493506496</v>
      </c>
      <c r="U43" s="86">
        <f>S43*T43</f>
        <v>5.5047784551644607E-2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投入係数表!AF44</f>
        <v>0.31100874084573588</v>
      </c>
      <c r="E44" s="91">
        <f>SUM(E5:E43)</f>
        <v>31.100874084573586</v>
      </c>
      <c r="F44" s="92">
        <f>分析係数表!C47</f>
        <v>0.47742146938417629</v>
      </c>
      <c r="G44" s="91">
        <f>SUM(G5:G43)</f>
        <v>12.297460434267961</v>
      </c>
      <c r="H44" s="91">
        <f>SUM(H5:H43)</f>
        <v>14.137918376274508</v>
      </c>
      <c r="I44" s="91">
        <f>SUM(I5:I43)</f>
        <v>114.1379183762745</v>
      </c>
      <c r="J44" s="92">
        <f>分析係数表!G47</f>
        <v>0.27235298925258467</v>
      </c>
      <c r="K44" s="93">
        <f>SUM(K5:K43)</f>
        <v>39.722289502602884</v>
      </c>
      <c r="L44" s="94">
        <f>最終需要_まとめ!$L$33</f>
        <v>0.62733333333333341</v>
      </c>
      <c r="M44" s="91">
        <f>K44*L44</f>
        <v>24.919116281299544</v>
      </c>
      <c r="N44" s="95">
        <f>分析係数表!H47</f>
        <v>1</v>
      </c>
      <c r="O44" s="96">
        <f>SUM(O5:O43)</f>
        <v>24.919116281299548</v>
      </c>
      <c r="P44" s="92">
        <f>分析係数表!C47</f>
        <v>0.47742146938417629</v>
      </c>
      <c r="Q44" s="96">
        <f>SUM(Q5:Q43)</f>
        <v>11.749394152171501</v>
      </c>
      <c r="R44" s="91">
        <f>SUM(R5:R43)</f>
        <v>13.485280845897869</v>
      </c>
      <c r="S44" s="97">
        <f>SUM(S5:S43)</f>
        <v>127.62319922217236</v>
      </c>
      <c r="T44" s="98">
        <f>分析係数表!F47</f>
        <v>0.52570900249274655</v>
      </c>
      <c r="U44" s="99">
        <f>SUM(U5:U43)</f>
        <v>84.207231764117807</v>
      </c>
      <c r="V44" s="100">
        <f>分析係数表!D47</f>
        <v>0.1239937068366638</v>
      </c>
      <c r="W44" s="101">
        <f>SUM(W5:W43)</f>
        <v>9</v>
      </c>
      <c r="X44" s="92">
        <f>分析係数表!E47</f>
        <v>9.5199419721302761E-2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0.95102319236016375</v>
      </c>
      <c r="G5" s="77">
        <f t="shared" ref="G5:G38" si="1">E5*F5</f>
        <v>0</v>
      </c>
      <c r="H5" s="77">
        <f t="array" ref="H5:H43">MMULT(逆行列係数!C5:AO43,'31'!G5:G43)</f>
        <v>2.3433826985428872E-2</v>
      </c>
      <c r="I5" s="77">
        <f t="shared" ref="I5:I38" si="2">C5+H5</f>
        <v>2.3433826985428872E-2</v>
      </c>
      <c r="J5" s="76">
        <f>分析係数表!G8</f>
        <v>0.119707121641224</v>
      </c>
      <c r="K5" s="78">
        <f t="shared" ref="K5:K38" si="3">I5*J5</f>
        <v>2.8051959774641317E-3</v>
      </c>
      <c r="L5" s="79" t="s">
        <v>188</v>
      </c>
      <c r="M5" s="80" t="s">
        <v>188</v>
      </c>
      <c r="N5" s="81">
        <f>分析係数表!H8</f>
        <v>1.1795029837783319E-2</v>
      </c>
      <c r="O5" s="82">
        <f t="shared" ref="O5:O43" si="4">$M$44*N5</f>
        <v>0.2163034735728393</v>
      </c>
      <c r="P5" s="76">
        <f>分析係数表!C8</f>
        <v>0.95102319236016375</v>
      </c>
      <c r="Q5" s="82">
        <f t="shared" ref="Q5:Q38" si="5">O5*P5</f>
        <v>0.20570961995583395</v>
      </c>
      <c r="R5" s="83">
        <f t="array" ref="R5:R43">MMULT(逆行列係数!C5:AO43,'31'!Q5:Q43)</f>
        <v>0.28770400868331447</v>
      </c>
      <c r="S5" s="84">
        <f t="shared" ref="S5:S38" si="6">I5+R5</f>
        <v>0.31113783566874337</v>
      </c>
      <c r="T5" s="85">
        <f>分析係数表!F8</f>
        <v>0.45161290322580644</v>
      </c>
      <c r="U5" s="86">
        <f t="shared" ref="U5:U38" si="7">S5*T5</f>
        <v>0.14051386126975507</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投入係数表!AG6</f>
        <v>0</v>
      </c>
      <c r="E6" s="77">
        <f t="shared" si="0"/>
        <v>0</v>
      </c>
      <c r="F6" s="76">
        <f>分析係数表!C9</f>
        <v>1</v>
      </c>
      <c r="G6" s="77">
        <f t="shared" si="1"/>
        <v>0</v>
      </c>
      <c r="H6" s="77">
        <v>2.2451233285694133E-2</v>
      </c>
      <c r="I6" s="77">
        <f t="shared" si="2"/>
        <v>2.2451233285694133E-2</v>
      </c>
      <c r="J6" s="76">
        <f>分析係数表!G9</f>
        <v>0.24911032028469751</v>
      </c>
      <c r="K6" s="78">
        <f t="shared" si="3"/>
        <v>5.5928339145857268E-3</v>
      </c>
      <c r="L6" s="79"/>
      <c r="M6" s="80"/>
      <c r="N6" s="81">
        <f>分析係数表!H9</f>
        <v>6.1636735494354639E-4</v>
      </c>
      <c r="O6" s="82">
        <f t="shared" si="4"/>
        <v>1.1303269402856211E-2</v>
      </c>
      <c r="P6" s="76">
        <f>分析係数表!C9</f>
        <v>1</v>
      </c>
      <c r="Q6" s="82">
        <f t="shared" si="5"/>
        <v>1.1303269402856211E-2</v>
      </c>
      <c r="R6" s="83">
        <v>1.5909309916788458E-2</v>
      </c>
      <c r="S6" s="84">
        <f t="shared" si="6"/>
        <v>3.836054320248259E-2</v>
      </c>
      <c r="T6" s="85">
        <f>分析係数表!F9</f>
        <v>0.6773428232502966</v>
      </c>
      <c r="U6" s="86">
        <f t="shared" si="7"/>
        <v>2.598323863418453E-2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投入係数表!AG7</f>
        <v>0</v>
      </c>
      <c r="E7" s="77">
        <f t="shared" si="0"/>
        <v>0</v>
      </c>
      <c r="F7" s="76">
        <f>分析係数表!C10</f>
        <v>1</v>
      </c>
      <c r="G7" s="77">
        <f t="shared" si="1"/>
        <v>0</v>
      </c>
      <c r="H7" s="77">
        <v>3.6773497156231973E-3</v>
      </c>
      <c r="I7" s="77">
        <f t="shared" si="2"/>
        <v>3.6773497156231973E-3</v>
      </c>
      <c r="J7" s="76">
        <f>分析係数表!G10</f>
        <v>0.17950310559006211</v>
      </c>
      <c r="K7" s="78">
        <f t="shared" si="3"/>
        <v>6.6009569429509567E-4</v>
      </c>
      <c r="L7" s="79"/>
      <c r="M7" s="80"/>
      <c r="N7" s="81">
        <f>分析係数表!H10</f>
        <v>1.1935113327543217E-3</v>
      </c>
      <c r="O7" s="82">
        <f t="shared" si="4"/>
        <v>2.1887239843712481E-2</v>
      </c>
      <c r="P7" s="76">
        <f>分析係数表!C10</f>
        <v>1</v>
      </c>
      <c r="Q7" s="82">
        <f t="shared" si="5"/>
        <v>2.1887239843712481E-2</v>
      </c>
      <c r="R7" s="83">
        <v>3.2807646879088714E-2</v>
      </c>
      <c r="S7" s="84">
        <f t="shared" si="6"/>
        <v>3.648499659471191E-2</v>
      </c>
      <c r="T7" s="85">
        <f>分析係数表!F10</f>
        <v>0.51863354037267084</v>
      </c>
      <c r="U7" s="86">
        <f t="shared" si="7"/>
        <v>1.8922342954400279E-2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投入係数表!AG8</f>
        <v>0</v>
      </c>
      <c r="E8" s="77">
        <f t="shared" si="0"/>
        <v>0</v>
      </c>
      <c r="F8" s="76">
        <f>分析係数表!C11</f>
        <v>5.7355893318034035E-4</v>
      </c>
      <c r="G8" s="77">
        <f t="shared" si="1"/>
        <v>0</v>
      </c>
      <c r="H8" s="77">
        <v>3.7400206198732711E-5</v>
      </c>
      <c r="I8" s="77">
        <f t="shared" si="2"/>
        <v>3.7400206198732711E-5</v>
      </c>
      <c r="J8" s="76">
        <f>分析係数表!G11</f>
        <v>0.5</v>
      </c>
      <c r="K8" s="78">
        <f t="shared" si="3"/>
        <v>1.8700103099366356E-5</v>
      </c>
      <c r="L8" s="79"/>
      <c r="M8" s="80"/>
      <c r="N8" s="81">
        <f>分析係数表!H11</f>
        <v>-2.2413358361583505E-5</v>
      </c>
      <c r="O8" s="82">
        <f t="shared" si="4"/>
        <v>-4.1102797828568039E-4</v>
      </c>
      <c r="P8" s="76">
        <f>分析係数表!C11</f>
        <v>5.7355893318034035E-4</v>
      </c>
      <c r="Q8" s="82">
        <f t="shared" si="5"/>
        <v>-2.3574876873280694E-7</v>
      </c>
      <c r="R8" s="83">
        <v>4.1079788419760695E-5</v>
      </c>
      <c r="S8" s="84">
        <f t="shared" si="6"/>
        <v>7.8479994618493407E-5</v>
      </c>
      <c r="T8" s="85">
        <f>分析係数表!F11</f>
        <v>0.7</v>
      </c>
      <c r="U8" s="86">
        <f t="shared" si="7"/>
        <v>5.4935996232945383E-5</v>
      </c>
      <c r="V8" s="87">
        <f>分析係数表!D11</f>
        <v>1.2</v>
      </c>
      <c r="W8" s="88">
        <f t="shared" si="8"/>
        <v>0</v>
      </c>
      <c r="X8" s="76">
        <f>分析係数表!E11</f>
        <v>0</v>
      </c>
      <c r="Y8" s="89">
        <f t="shared" si="9"/>
        <v>0</v>
      </c>
    </row>
    <row r="9" spans="1:25" x14ac:dyDescent="0.2">
      <c r="A9" s="6" t="s">
        <v>223</v>
      </c>
      <c r="B9" s="5" t="s">
        <v>191</v>
      </c>
      <c r="C9" s="90"/>
      <c r="D9" s="76">
        <f>投入係数表!AG9</f>
        <v>0</v>
      </c>
      <c r="E9" s="77">
        <f t="shared" si="0"/>
        <v>0</v>
      </c>
      <c r="F9" s="76">
        <f>分析係数表!C12</f>
        <v>4.8423187189707062E-2</v>
      </c>
      <c r="G9" s="77">
        <f t="shared" si="1"/>
        <v>0</v>
      </c>
      <c r="H9" s="77">
        <v>5.6320118210873927E-3</v>
      </c>
      <c r="I9" s="77">
        <f t="shared" si="2"/>
        <v>5.6320118210873927E-3</v>
      </c>
      <c r="J9" s="76">
        <f>分析係数表!G12</f>
        <v>0.1441768393269548</v>
      </c>
      <c r="K9" s="78">
        <f t="shared" si="3"/>
        <v>8.1200566341642713E-4</v>
      </c>
      <c r="L9" s="79"/>
      <c r="M9" s="80"/>
      <c r="N9" s="81">
        <f>分析係数表!H12</f>
        <v>9.2936990446306003E-2</v>
      </c>
      <c r="O9" s="82">
        <f t="shared" si="4"/>
        <v>1.7043275119615737</v>
      </c>
      <c r="P9" s="76">
        <f>分析係数表!C12</f>
        <v>4.8423187189707062E-2</v>
      </c>
      <c r="Q9" s="82">
        <f t="shared" si="5"/>
        <v>8.2528970144282982E-2</v>
      </c>
      <c r="R9" s="83">
        <v>9.4042059983802773E-2</v>
      </c>
      <c r="S9" s="84">
        <f t="shared" si="6"/>
        <v>9.9674071804890171E-2</v>
      </c>
      <c r="T9" s="85">
        <f>分析係数表!F12</f>
        <v>0.28846365335972729</v>
      </c>
      <c r="U9" s="86">
        <f t="shared" si="7"/>
        <v>2.8752346898078405E-2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投入係数表!AG10</f>
        <v>1.507537688442211E-3</v>
      </c>
      <c r="E10" s="77">
        <f t="shared" si="0"/>
        <v>0.15075376884422109</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0.26192757916254983</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投入係数表!AG11</f>
        <v>1.8090452261306532E-2</v>
      </c>
      <c r="E11" s="77">
        <f t="shared" si="0"/>
        <v>1.8090452261306531</v>
      </c>
      <c r="F11" s="76">
        <f>分析係数表!C14</f>
        <v>0.13711248892825512</v>
      </c>
      <c r="G11" s="77">
        <f t="shared" si="1"/>
        <v>0.24804269353855193</v>
      </c>
      <c r="H11" s="77">
        <v>0.28599416879617678</v>
      </c>
      <c r="I11" s="77">
        <f t="shared" si="2"/>
        <v>0.28599416879617678</v>
      </c>
      <c r="J11" s="76">
        <f>分析係数表!G14</f>
        <v>0.16281628162816281</v>
      </c>
      <c r="K11" s="78">
        <f t="shared" si="3"/>
        <v>4.6564507130730654E-2</v>
      </c>
      <c r="L11" s="79"/>
      <c r="M11" s="80"/>
      <c r="N11" s="81">
        <f>分析係数表!H14</f>
        <v>1.1654946348023422E-3</v>
      </c>
      <c r="O11" s="82">
        <f t="shared" si="4"/>
        <v>2.1373454870855381E-2</v>
      </c>
      <c r="P11" s="76">
        <f>分析係数表!C14</f>
        <v>0.13711248892825512</v>
      </c>
      <c r="Q11" s="82">
        <f t="shared" si="5"/>
        <v>2.9305675943387187E-3</v>
      </c>
      <c r="R11" s="83">
        <v>1.2008166141051359E-2</v>
      </c>
      <c r="S11" s="84">
        <f t="shared" si="6"/>
        <v>0.29800233493722816</v>
      </c>
      <c r="T11" s="85">
        <f>分析係数表!F14</f>
        <v>0.337000366703337</v>
      </c>
      <c r="U11" s="86">
        <f t="shared" si="7"/>
        <v>0.10042689615229655</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投入係数表!AG12</f>
        <v>1.507537688442211E-3</v>
      </c>
      <c r="E12" s="77">
        <f t="shared" si="0"/>
        <v>0.15075376884422109</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0.15701268770512991</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投入係数表!AG13</f>
        <v>5.025125628140704E-4</v>
      </c>
      <c r="E13" s="77">
        <f t="shared" si="0"/>
        <v>5.0251256281407038E-2</v>
      </c>
      <c r="F13" s="76">
        <f>分析係数表!C16</f>
        <v>1.385979049153907E-2</v>
      </c>
      <c r="G13" s="77">
        <f t="shared" si="1"/>
        <v>6.964718839969382E-4</v>
      </c>
      <c r="H13" s="77">
        <v>1.7075447654735394E-3</v>
      </c>
      <c r="I13" s="77">
        <f t="shared" si="2"/>
        <v>1.7075447654735394E-3</v>
      </c>
      <c r="J13" s="76">
        <f>分析係数表!G16</f>
        <v>3.1914893617021274E-2</v>
      </c>
      <c r="K13" s="78">
        <f t="shared" si="3"/>
        <v>5.4496109536389549E-5</v>
      </c>
      <c r="L13" s="79"/>
      <c r="M13" s="80"/>
      <c r="N13" s="81">
        <f>分析係数表!H16</f>
        <v>1.6877258846272378E-2</v>
      </c>
      <c r="O13" s="82">
        <f t="shared" si="4"/>
        <v>0.30950406764911731</v>
      </c>
      <c r="P13" s="76">
        <f>分析係数表!C16</f>
        <v>1.385979049153907E-2</v>
      </c>
      <c r="Q13" s="82">
        <f t="shared" si="5"/>
        <v>4.2896615338959016E-3</v>
      </c>
      <c r="R13" s="83">
        <v>4.8619707115385045E-3</v>
      </c>
      <c r="S13" s="84">
        <f t="shared" si="6"/>
        <v>6.5695154770120442E-3</v>
      </c>
      <c r="T13" s="85">
        <f>分析係数表!F16</f>
        <v>0.28191489361702127</v>
      </c>
      <c r="U13" s="86">
        <f t="shared" si="7"/>
        <v>1.8520442568172252E-3</v>
      </c>
      <c r="V13" s="87">
        <f>分析係数表!D16</f>
        <v>0</v>
      </c>
      <c r="W13" s="88">
        <f t="shared" si="8"/>
        <v>0</v>
      </c>
      <c r="X13" s="76">
        <f>分析係数表!E16</f>
        <v>0</v>
      </c>
      <c r="Y13" s="89">
        <f t="shared" si="9"/>
        <v>0</v>
      </c>
    </row>
    <row r="14" spans="1:25" x14ac:dyDescent="0.2">
      <c r="A14" s="6" t="s">
        <v>2</v>
      </c>
      <c r="B14" s="5" t="s">
        <v>365</v>
      </c>
      <c r="C14" s="90"/>
      <c r="D14" s="76">
        <f>投入係数表!AG14</f>
        <v>5.0251256281407036E-3</v>
      </c>
      <c r="E14" s="77">
        <f t="shared" si="0"/>
        <v>0.50251256281407031</v>
      </c>
      <c r="F14" s="76">
        <f>分析係数表!C17</f>
        <v>0.32300986464785497</v>
      </c>
      <c r="G14" s="77">
        <f t="shared" si="1"/>
        <v>0.16231651489841956</v>
      </c>
      <c r="H14" s="77">
        <v>0.2607696632749919</v>
      </c>
      <c r="I14" s="77">
        <f t="shared" si="2"/>
        <v>0.2607696632749919</v>
      </c>
      <c r="J14" s="76">
        <f>分析係数表!G17</f>
        <v>0.21187484602118747</v>
      </c>
      <c r="K14" s="78">
        <f t="shared" si="3"/>
        <v>5.5250532253385817E-2</v>
      </c>
      <c r="L14" s="79"/>
      <c r="M14" s="80"/>
      <c r="N14" s="81">
        <f>分析係数表!H17</f>
        <v>2.8857198890538762E-3</v>
      </c>
      <c r="O14" s="82">
        <f t="shared" si="4"/>
        <v>5.2919852204281352E-2</v>
      </c>
      <c r="P14" s="76">
        <f>分析係数表!C17</f>
        <v>0.32300986464785497</v>
      </c>
      <c r="Q14" s="82">
        <f t="shared" si="5"/>
        <v>1.7093634297689408E-2</v>
      </c>
      <c r="R14" s="83">
        <v>3.6147393712860826E-2</v>
      </c>
      <c r="S14" s="84">
        <f t="shared" si="6"/>
        <v>0.29691705698785276</v>
      </c>
      <c r="T14" s="85">
        <f>分析係数表!F17</f>
        <v>0.32156935205715692</v>
      </c>
      <c r="U14" s="86">
        <f t="shared" si="7"/>
        <v>9.5479425630301748E-2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投入係数表!AG15</f>
        <v>0</v>
      </c>
      <c r="E15" s="77">
        <f t="shared" si="0"/>
        <v>0</v>
      </c>
      <c r="F15" s="76">
        <f>分析係数表!C18</f>
        <v>9.2469018112488088E-2</v>
      </c>
      <c r="G15" s="77">
        <f t="shared" si="1"/>
        <v>0</v>
      </c>
      <c r="H15" s="77">
        <v>3.9145637042492529E-3</v>
      </c>
      <c r="I15" s="77">
        <f t="shared" si="2"/>
        <v>3.9145637042492529E-3</v>
      </c>
      <c r="J15" s="76">
        <f>分析係数表!G18</f>
        <v>0.21541950113378686</v>
      </c>
      <c r="K15" s="78">
        <f t="shared" si="3"/>
        <v>8.4327336032580279E-4</v>
      </c>
      <c r="L15" s="79"/>
      <c r="M15" s="80"/>
      <c r="N15" s="81">
        <f>分析係数表!H18</f>
        <v>4.5387050682206597E-4</v>
      </c>
      <c r="O15" s="82">
        <f t="shared" si="4"/>
        <v>8.3233165602850274E-3</v>
      </c>
      <c r="P15" s="76">
        <f>分析係数表!C18</f>
        <v>9.2469018112488088E-2</v>
      </c>
      <c r="Q15" s="82">
        <f t="shared" si="5"/>
        <v>7.6964890976896822E-4</v>
      </c>
      <c r="R15" s="83">
        <v>1.7448880752639481E-3</v>
      </c>
      <c r="S15" s="84">
        <f t="shared" si="6"/>
        <v>5.6594517795132008E-3</v>
      </c>
      <c r="T15" s="85">
        <f>分析係数表!F18</f>
        <v>0.45918367346938777</v>
      </c>
      <c r="U15" s="86">
        <f t="shared" si="7"/>
        <v>2.5987278579397352E-3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投入係数表!AG16</f>
        <v>0</v>
      </c>
      <c r="E16" s="77">
        <f t="shared" si="0"/>
        <v>0</v>
      </c>
      <c r="F16" s="76">
        <f>分析係数表!C19</f>
        <v>3.1628366691376364E-2</v>
      </c>
      <c r="G16" s="77">
        <f t="shared" si="1"/>
        <v>0</v>
      </c>
      <c r="H16" s="77">
        <v>6.9778913198020518E-4</v>
      </c>
      <c r="I16" s="77">
        <f t="shared" si="2"/>
        <v>6.9778913198020518E-4</v>
      </c>
      <c r="J16" s="76">
        <f>分析係数表!G19</f>
        <v>5.8098591549295774E-2</v>
      </c>
      <c r="K16" s="78">
        <f t="shared" si="3"/>
        <v>4.0540565766455584E-5</v>
      </c>
      <c r="L16" s="79"/>
      <c r="M16" s="80"/>
      <c r="N16" s="81">
        <f>分析係数表!H19</f>
        <v>-1.1767013139831339E-4</v>
      </c>
      <c r="O16" s="82">
        <f t="shared" si="4"/>
        <v>-2.157896885999822E-3</v>
      </c>
      <c r="P16" s="76">
        <f>分析係数表!C19</f>
        <v>3.1628366691376364E-2</v>
      </c>
      <c r="Q16" s="82">
        <f t="shared" si="5"/>
        <v>-6.8250753992581551E-5</v>
      </c>
      <c r="R16" s="83">
        <v>1.7464612872710971E-4</v>
      </c>
      <c r="S16" s="84">
        <f t="shared" si="6"/>
        <v>8.7243526070731486E-4</v>
      </c>
      <c r="T16" s="85">
        <f>分析係数表!F19</f>
        <v>0.23943661971830985</v>
      </c>
      <c r="U16" s="86">
        <f t="shared" si="7"/>
        <v>2.0889294974682184E-4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投入係数表!AG17</f>
        <v>0</v>
      </c>
      <c r="E17" s="77">
        <f t="shared" si="0"/>
        <v>0</v>
      </c>
      <c r="F17" s="76">
        <f>分析係数表!C20</f>
        <v>9.0136054421768752E-2</v>
      </c>
      <c r="G17" s="77">
        <f t="shared" si="1"/>
        <v>0</v>
      </c>
      <c r="H17" s="77">
        <v>1.8336592468215214E-3</v>
      </c>
      <c r="I17" s="77">
        <f t="shared" si="2"/>
        <v>1.8336592468215214E-3</v>
      </c>
      <c r="J17" s="76">
        <f>分析係数表!G20</f>
        <v>0.10038610038610038</v>
      </c>
      <c r="K17" s="78">
        <f t="shared" si="3"/>
        <v>1.8407390122532647E-4</v>
      </c>
      <c r="L17" s="79"/>
      <c r="M17" s="80"/>
      <c r="N17" s="81">
        <f>分析係数表!H20</f>
        <v>5.6033395903958764E-4</v>
      </c>
      <c r="O17" s="82">
        <f t="shared" si="4"/>
        <v>1.0275699457142011E-2</v>
      </c>
      <c r="P17" s="76">
        <f>分析係数表!C20</f>
        <v>9.0136054421768752E-2</v>
      </c>
      <c r="Q17" s="82">
        <f t="shared" si="5"/>
        <v>9.2621100549069191E-4</v>
      </c>
      <c r="R17" s="83">
        <v>1.7920916515675733E-3</v>
      </c>
      <c r="S17" s="84">
        <f t="shared" si="6"/>
        <v>3.6257508983890945E-3</v>
      </c>
      <c r="T17" s="85">
        <f>分析係数表!F20</f>
        <v>0.22393822393822393</v>
      </c>
      <c r="U17" s="86">
        <f t="shared" si="7"/>
        <v>8.1194421662767369E-4</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投入係数表!AG18</f>
        <v>0</v>
      </c>
      <c r="E18" s="77">
        <f t="shared" si="0"/>
        <v>0</v>
      </c>
      <c r="F18" s="76">
        <f>分析係数表!C21</f>
        <v>0.16689993002099368</v>
      </c>
      <c r="G18" s="77">
        <f t="shared" si="1"/>
        <v>0</v>
      </c>
      <c r="H18" s="77">
        <v>1.2510524711925517E-2</v>
      </c>
      <c r="I18" s="77">
        <f t="shared" si="2"/>
        <v>1.2510524711925517E-2</v>
      </c>
      <c r="J18" s="76">
        <f>分析係数表!G21</f>
        <v>0.28496229904680609</v>
      </c>
      <c r="K18" s="78">
        <f t="shared" si="3"/>
        <v>3.5650278841921766E-3</v>
      </c>
      <c r="L18" s="79"/>
      <c r="M18" s="80"/>
      <c r="N18" s="81">
        <f>分析係数表!H21</f>
        <v>9.3015437200571539E-4</v>
      </c>
      <c r="O18" s="82">
        <f t="shared" si="4"/>
        <v>1.7057661098855734E-2</v>
      </c>
      <c r="P18" s="76">
        <f>分析係数表!C21</f>
        <v>0.16689993002099368</v>
      </c>
      <c r="Q18" s="82">
        <f t="shared" si="5"/>
        <v>2.8469224437208483E-3</v>
      </c>
      <c r="R18" s="83">
        <v>6.2282550164846091E-3</v>
      </c>
      <c r="S18" s="84">
        <f t="shared" si="6"/>
        <v>1.8738779728410128E-2</v>
      </c>
      <c r="T18" s="85">
        <f>分析係数表!F21</f>
        <v>0.42580736946934128</v>
      </c>
      <c r="U18" s="86">
        <f t="shared" si="7"/>
        <v>7.9791105032197343E-3</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投入係数表!AG19</f>
        <v>0</v>
      </c>
      <c r="E19" s="77">
        <f t="shared" si="0"/>
        <v>0</v>
      </c>
      <c r="F19" s="76">
        <f>分析係数表!C22</f>
        <v>5.390334572490707E-2</v>
      </c>
      <c r="G19" s="77">
        <f t="shared" si="1"/>
        <v>0</v>
      </c>
      <c r="H19" s="77">
        <v>5.4838084738855425E-3</v>
      </c>
      <c r="I19" s="77">
        <f t="shared" si="2"/>
        <v>5.4838084738855425E-3</v>
      </c>
      <c r="J19" s="76">
        <f>分析係数表!G22</f>
        <v>0.19475277497477295</v>
      </c>
      <c r="K19" s="78">
        <f t="shared" si="3"/>
        <v>1.0679869177193841E-3</v>
      </c>
      <c r="L19" s="79"/>
      <c r="M19" s="80"/>
      <c r="N19" s="81">
        <f>分析係数表!H22</f>
        <v>4.4826716723167009E-5</v>
      </c>
      <c r="O19" s="82">
        <f t="shared" si="4"/>
        <v>8.2205595657136078E-4</v>
      </c>
      <c r="P19" s="76">
        <f>分析係数表!C22</f>
        <v>5.390334572490707E-2</v>
      </c>
      <c r="Q19" s="82">
        <f t="shared" si="5"/>
        <v>4.4311566432285255E-5</v>
      </c>
      <c r="R19" s="83">
        <v>4.8018459110967118E-4</v>
      </c>
      <c r="S19" s="84">
        <f t="shared" si="6"/>
        <v>5.963993064995214E-3</v>
      </c>
      <c r="T19" s="85">
        <f>分析係数表!F22</f>
        <v>0.41305079044735959</v>
      </c>
      <c r="U19" s="86">
        <f t="shared" si="7"/>
        <v>2.4634320497188438E-3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5.1378497285710042E-4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投入係数表!AG21</f>
        <v>5.025125628140704E-4</v>
      </c>
      <c r="E21" s="77">
        <f t="shared" si="0"/>
        <v>5.0251256281407038E-2</v>
      </c>
      <c r="F21" s="76">
        <f>分析係数表!C24</f>
        <v>5.4415700267618217E-2</v>
      </c>
      <c r="G21" s="77">
        <f t="shared" si="1"/>
        <v>2.7344572998803125E-3</v>
      </c>
      <c r="H21" s="77">
        <v>5.69159126049617E-3</v>
      </c>
      <c r="I21" s="77">
        <f t="shared" si="2"/>
        <v>5.69159126049617E-3</v>
      </c>
      <c r="J21" s="76">
        <f>分析係数表!G24</f>
        <v>0.2097560975609756</v>
      </c>
      <c r="K21" s="78">
        <f t="shared" si="3"/>
        <v>1.1938459717138307E-3</v>
      </c>
      <c r="L21" s="79"/>
      <c r="M21" s="80"/>
      <c r="N21" s="81">
        <f>分析係数表!H24</f>
        <v>3.5301039419494021E-4</v>
      </c>
      <c r="O21" s="82">
        <f t="shared" si="4"/>
        <v>6.4736906579994664E-3</v>
      </c>
      <c r="P21" s="76">
        <f>分析係数表!C24</f>
        <v>5.4415700267618217E-2</v>
      </c>
      <c r="Q21" s="82">
        <f t="shared" si="5"/>
        <v>3.5227041047097911E-4</v>
      </c>
      <c r="R21" s="83">
        <v>1.1427166985337645E-3</v>
      </c>
      <c r="S21" s="84">
        <f t="shared" si="6"/>
        <v>6.8343079590299349E-3</v>
      </c>
      <c r="T21" s="85">
        <f>分析係数表!F24</f>
        <v>0.39512195121951221</v>
      </c>
      <c r="U21" s="86">
        <f t="shared" si="7"/>
        <v>2.7003850960069498E-3</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投入係数表!AG22</f>
        <v>1.507537688442211E-3</v>
      </c>
      <c r="E22" s="77">
        <f t="shared" si="0"/>
        <v>0.15075376884422109</v>
      </c>
      <c r="F22" s="76">
        <f>分析係数表!C25</f>
        <v>0.20008027292795505</v>
      </c>
      <c r="G22" s="77">
        <f t="shared" si="1"/>
        <v>3.0162855215269603E-2</v>
      </c>
      <c r="H22" s="77">
        <v>7.1255536839605033E-2</v>
      </c>
      <c r="I22" s="77">
        <f t="shared" si="2"/>
        <v>7.1255536839605033E-2</v>
      </c>
      <c r="J22" s="76">
        <f>分析係数表!G25</f>
        <v>0.19693654266958424</v>
      </c>
      <c r="K22" s="78">
        <f t="shared" si="3"/>
        <v>1.4032819071257009E-2</v>
      </c>
      <c r="L22" s="79"/>
      <c r="M22" s="80"/>
      <c r="N22" s="81">
        <f>分析係数表!H25</f>
        <v>5.2111058190681644E-4</v>
      </c>
      <c r="O22" s="82">
        <f t="shared" si="4"/>
        <v>9.5564004951420693E-3</v>
      </c>
      <c r="P22" s="76">
        <f>分析係数表!C25</f>
        <v>0.20008027292795505</v>
      </c>
      <c r="Q22" s="82">
        <f t="shared" si="5"/>
        <v>1.9120472192768699E-3</v>
      </c>
      <c r="R22" s="83">
        <v>8.6729976284457642E-3</v>
      </c>
      <c r="S22" s="84">
        <f t="shared" si="6"/>
        <v>7.9928534468050802E-2</v>
      </c>
      <c r="T22" s="85">
        <f>分析係数表!F25</f>
        <v>0.35081275398562051</v>
      </c>
      <c r="U22" s="86">
        <f t="shared" si="7"/>
        <v>2.8039949298771495E-2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投入係数表!AG23</f>
        <v>5.025125628140704E-4</v>
      </c>
      <c r="E23" s="77">
        <f t="shared" si="0"/>
        <v>5.0251256281407038E-2</v>
      </c>
      <c r="F23" s="76">
        <f>分析係数表!C26</f>
        <v>0.134685598377282</v>
      </c>
      <c r="G23" s="77">
        <f t="shared" si="1"/>
        <v>6.7681205214714579E-3</v>
      </c>
      <c r="H23" s="77">
        <v>1.9251770515565678E-2</v>
      </c>
      <c r="I23" s="77">
        <f t="shared" si="2"/>
        <v>1.9251770515565678E-2</v>
      </c>
      <c r="J23" s="76">
        <f>分析係数表!G26</f>
        <v>0.19653333333333334</v>
      </c>
      <c r="K23" s="78">
        <f t="shared" si="3"/>
        <v>3.7836146319925081E-3</v>
      </c>
      <c r="L23" s="79"/>
      <c r="M23" s="80"/>
      <c r="N23" s="81">
        <f>分析係数表!H26</f>
        <v>1.0932115540862354E-2</v>
      </c>
      <c r="O23" s="82">
        <f t="shared" si="4"/>
        <v>0.20047889640884062</v>
      </c>
      <c r="P23" s="76">
        <f>分析係数表!C26</f>
        <v>0.134685598377282</v>
      </c>
      <c r="Q23" s="82">
        <f t="shared" si="5"/>
        <v>2.7001620124841832E-2</v>
      </c>
      <c r="R23" s="83">
        <v>2.8651985033612652E-2</v>
      </c>
      <c r="S23" s="84">
        <f t="shared" si="6"/>
        <v>4.7903755549178334E-2</v>
      </c>
      <c r="T23" s="85">
        <f>分析係数表!F26</f>
        <v>0.3352</v>
      </c>
      <c r="U23" s="86">
        <f t="shared" si="7"/>
        <v>1.6057338860084577E-2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投入係数表!AG24</f>
        <v>0</v>
      </c>
      <c r="E24" s="77">
        <f t="shared" si="0"/>
        <v>0</v>
      </c>
      <c r="F24" s="76">
        <f>分析係数表!C27</f>
        <v>0.20855231724796941</v>
      </c>
      <c r="G24" s="77">
        <f t="shared" si="1"/>
        <v>0</v>
      </c>
      <c r="H24" s="77">
        <v>3.5708419079545197E-3</v>
      </c>
      <c r="I24" s="77">
        <f t="shared" si="2"/>
        <v>3.5708419079545197E-3</v>
      </c>
      <c r="J24" s="76">
        <f>分析係数表!G27</f>
        <v>0.17064698219713417</v>
      </c>
      <c r="K24" s="78">
        <f t="shared" si="3"/>
        <v>6.0935339549549549E-4</v>
      </c>
      <c r="L24" s="79"/>
      <c r="M24" s="80"/>
      <c r="N24" s="81">
        <f>分析係数表!H27</f>
        <v>1.1100215728574231E-2</v>
      </c>
      <c r="O24" s="82">
        <f t="shared" si="4"/>
        <v>0.20356160624598321</v>
      </c>
      <c r="P24" s="76">
        <f>分析係数表!C27</f>
        <v>0.20855231724796941</v>
      </c>
      <c r="Q24" s="82">
        <f t="shared" si="5"/>
        <v>4.2453244685318525E-2</v>
      </c>
      <c r="R24" s="83">
        <v>4.3158896466271322E-2</v>
      </c>
      <c r="S24" s="84">
        <f t="shared" si="6"/>
        <v>4.6729738374225845E-2</v>
      </c>
      <c r="T24" s="85">
        <f>分析係数表!F27</f>
        <v>0.32175423360833694</v>
      </c>
      <c r="U24" s="86">
        <f t="shared" si="7"/>
        <v>1.503549115731713E-2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投入係数表!AG25</f>
        <v>0</v>
      </c>
      <c r="E25" s="77">
        <f t="shared" si="0"/>
        <v>0</v>
      </c>
      <c r="F25" s="76">
        <f>分析係数表!C28</f>
        <v>0.10397098484143963</v>
      </c>
      <c r="G25" s="77">
        <f t="shared" si="1"/>
        <v>0</v>
      </c>
      <c r="H25" s="77">
        <v>4.1116348840674756E-2</v>
      </c>
      <c r="I25" s="77">
        <f t="shared" si="2"/>
        <v>4.1116348840674756E-2</v>
      </c>
      <c r="J25" s="76">
        <f>分析係数表!G28</f>
        <v>0.12478854912166558</v>
      </c>
      <c r="K25" s="78">
        <f t="shared" si="3"/>
        <v>5.1308495170080794E-3</v>
      </c>
      <c r="L25" s="79"/>
      <c r="M25" s="80"/>
      <c r="N25" s="81">
        <f>分析係数表!H28</f>
        <v>2.0592272994704845E-2</v>
      </c>
      <c r="O25" s="82">
        <f t="shared" si="4"/>
        <v>0.37763195504996888</v>
      </c>
      <c r="P25" s="76">
        <f>分析係数表!C28</f>
        <v>0.10397098484143963</v>
      </c>
      <c r="Q25" s="82">
        <f t="shared" si="5"/>
        <v>3.9262766274143525E-2</v>
      </c>
      <c r="R25" s="83">
        <v>4.5276622615812077E-2</v>
      </c>
      <c r="S25" s="84">
        <f t="shared" si="6"/>
        <v>8.6392971456486833E-2</v>
      </c>
      <c r="T25" s="85">
        <f>分析係数表!F28</f>
        <v>0.21353285621340273</v>
      </c>
      <c r="U25" s="86">
        <f t="shared" si="7"/>
        <v>1.8447737951866609E-2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投入係数表!AG26</f>
        <v>2.7638190954773871E-2</v>
      </c>
      <c r="E26" s="77">
        <f t="shared" si="0"/>
        <v>2.7638190954773871</v>
      </c>
      <c r="F26" s="76">
        <f>分析係数表!C29</f>
        <v>0.1743148003132341</v>
      </c>
      <c r="G26" s="77">
        <f t="shared" si="1"/>
        <v>0.48177457373004401</v>
      </c>
      <c r="H26" s="77">
        <v>0.52777694096224037</v>
      </c>
      <c r="I26" s="77">
        <f t="shared" si="2"/>
        <v>0.52777694096224037</v>
      </c>
      <c r="J26" s="76">
        <f>分析係数表!G29</f>
        <v>0.23934053439454236</v>
      </c>
      <c r="K26" s="78">
        <f t="shared" si="3"/>
        <v>0.12631841509101946</v>
      </c>
      <c r="L26" s="79"/>
      <c r="M26" s="80"/>
      <c r="N26" s="81">
        <f>分析係数表!H29</f>
        <v>9.9683411313142636E-3</v>
      </c>
      <c r="O26" s="82">
        <f t="shared" si="4"/>
        <v>0.18280469334255636</v>
      </c>
      <c r="P26" s="76">
        <f>分析係数表!C29</f>
        <v>0.1743148003132341</v>
      </c>
      <c r="Q26" s="82">
        <f t="shared" si="5"/>
        <v>3.1865563616329709E-2</v>
      </c>
      <c r="R26" s="83">
        <v>4.5566669403416381E-2</v>
      </c>
      <c r="S26" s="84">
        <f t="shared" si="6"/>
        <v>0.57334361036565673</v>
      </c>
      <c r="T26" s="85">
        <f>分析係数表!F29</f>
        <v>0.40112076666937385</v>
      </c>
      <c r="U26" s="86">
        <f t="shared" si="7"/>
        <v>0.229980028554859</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投入係数表!AG27</f>
        <v>3.5175879396984926E-3</v>
      </c>
      <c r="E27" s="77">
        <f t="shared" si="0"/>
        <v>0.35175879396984927</v>
      </c>
      <c r="F27" s="76">
        <f>分析係数表!C30</f>
        <v>1</v>
      </c>
      <c r="G27" s="77">
        <f t="shared" si="1"/>
        <v>0.35175879396984927</v>
      </c>
      <c r="H27" s="77">
        <v>0.42170176604907195</v>
      </c>
      <c r="I27" s="77">
        <f t="shared" si="2"/>
        <v>0.42170176604907195</v>
      </c>
      <c r="J27" s="76">
        <f>分析係数表!G30</f>
        <v>0.34450555746533745</v>
      </c>
      <c r="K27" s="78">
        <f t="shared" si="3"/>
        <v>0.14527860199685286</v>
      </c>
      <c r="L27" s="79"/>
      <c r="M27" s="80"/>
      <c r="N27" s="81">
        <f>分析係数表!H30</f>
        <v>0</v>
      </c>
      <c r="O27" s="82">
        <f t="shared" si="4"/>
        <v>0</v>
      </c>
      <c r="P27" s="76">
        <f>分析係数表!C30</f>
        <v>1</v>
      </c>
      <c r="Q27" s="82">
        <f t="shared" si="5"/>
        <v>0</v>
      </c>
      <c r="R27" s="83">
        <v>5.348717191991046E-2</v>
      </c>
      <c r="S27" s="84">
        <f t="shared" si="6"/>
        <v>0.47518893796898243</v>
      </c>
      <c r="T27" s="85">
        <f>分析係数表!F30</f>
        <v>0.44067262518620376</v>
      </c>
      <c r="U27" s="86">
        <f t="shared" si="7"/>
        <v>0.20940275675423561</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投入係数表!AG28</f>
        <v>3.015075376884422E-3</v>
      </c>
      <c r="E28" s="77">
        <f t="shared" si="0"/>
        <v>0.30150753768844218</v>
      </c>
      <c r="F28" s="76">
        <f>分析係数表!C31</f>
        <v>0.25008451656524677</v>
      </c>
      <c r="G28" s="77">
        <f t="shared" si="1"/>
        <v>7.5402366803591983E-2</v>
      </c>
      <c r="H28" s="77">
        <v>0.12417506645924956</v>
      </c>
      <c r="I28" s="77">
        <f t="shared" si="2"/>
        <v>0.12417506645924956</v>
      </c>
      <c r="J28" s="76">
        <f>分析係数表!G31</f>
        <v>7.0035460992907805E-2</v>
      </c>
      <c r="K28" s="78">
        <f t="shared" si="3"/>
        <v>8.6966580232985067E-3</v>
      </c>
      <c r="L28" s="79"/>
      <c r="M28" s="80"/>
      <c r="N28" s="81">
        <f>分析係数表!H31</f>
        <v>2.3007312358165468E-2</v>
      </c>
      <c r="O28" s="82">
        <f t="shared" si="4"/>
        <v>0.42192021971025095</v>
      </c>
      <c r="P28" s="76">
        <f>分析係数表!C31</f>
        <v>0.25008451656524677</v>
      </c>
      <c r="Q28" s="82">
        <f t="shared" si="5"/>
        <v>0.10551571417534081</v>
      </c>
      <c r="R28" s="83">
        <v>0.14246103035027141</v>
      </c>
      <c r="S28" s="84">
        <f t="shared" si="6"/>
        <v>0.26663609680952094</v>
      </c>
      <c r="T28" s="85">
        <f>分析係数表!F31</f>
        <v>0.24143026004728133</v>
      </c>
      <c r="U28" s="86">
        <f t="shared" si="7"/>
        <v>6.4374022190714725E-2</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投入係数表!AG29</f>
        <v>5.025125628140704E-4</v>
      </c>
      <c r="E29" s="77">
        <f t="shared" si="0"/>
        <v>5.0251256281407038E-2</v>
      </c>
      <c r="F29" s="76">
        <f>分析係数表!C32</f>
        <v>0.62913385826771662</v>
      </c>
      <c r="G29" s="77">
        <f t="shared" si="1"/>
        <v>3.1614766747121437E-2</v>
      </c>
      <c r="H29" s="77">
        <v>5.1918845368291132E-2</v>
      </c>
      <c r="I29" s="77">
        <f t="shared" si="2"/>
        <v>5.1918845368291132E-2</v>
      </c>
      <c r="J29" s="76">
        <f>分析係数表!G32</f>
        <v>0.14045991298943444</v>
      </c>
      <c r="K29" s="78">
        <f t="shared" si="3"/>
        <v>7.292516502942074E-3</v>
      </c>
      <c r="L29" s="79"/>
      <c r="M29" s="80"/>
      <c r="N29" s="81">
        <f>分析係数表!H32</f>
        <v>6.5503039811727788E-3</v>
      </c>
      <c r="O29" s="82">
        <f t="shared" si="4"/>
        <v>0.12012292665399009</v>
      </c>
      <c r="P29" s="76">
        <f>分析係数表!C32</f>
        <v>0.62913385826771662</v>
      </c>
      <c r="Q29" s="82">
        <f t="shared" si="5"/>
        <v>7.5573400312234723E-2</v>
      </c>
      <c r="R29" s="83">
        <v>9.8862995220339131E-2</v>
      </c>
      <c r="S29" s="84">
        <f t="shared" si="6"/>
        <v>0.15078184058863026</v>
      </c>
      <c r="T29" s="85">
        <f>分析係数表!F32</f>
        <v>0.48353014294592916</v>
      </c>
      <c r="U29" s="86">
        <f t="shared" si="7"/>
        <v>7.2907564933470698E-2</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投入係数表!AG30</f>
        <v>2.0100502512562816E-3</v>
      </c>
      <c r="E30" s="77">
        <f t="shared" si="0"/>
        <v>0.20100502512562815</v>
      </c>
      <c r="F30" s="76">
        <f>分析係数表!C33</f>
        <v>0.63745757482258569</v>
      </c>
      <c r="G30" s="77">
        <f t="shared" si="1"/>
        <v>0.12813217584373582</v>
      </c>
      <c r="H30" s="77">
        <v>0.15563707702536606</v>
      </c>
      <c r="I30" s="77">
        <f t="shared" si="2"/>
        <v>0.15563707702536606</v>
      </c>
      <c r="J30" s="76">
        <f>分析係数表!G33</f>
        <v>0.50772946859903378</v>
      </c>
      <c r="K30" s="78">
        <f t="shared" si="3"/>
        <v>7.9021530412395999E-2</v>
      </c>
      <c r="L30" s="79"/>
      <c r="M30" s="80"/>
      <c r="N30" s="81">
        <f>分析係数表!H33</f>
        <v>9.749810887288824E-4</v>
      </c>
      <c r="O30" s="82">
        <f t="shared" si="4"/>
        <v>1.7879717055427097E-2</v>
      </c>
      <c r="P30" s="76">
        <f>分析係数表!C33</f>
        <v>0.63745757482258569</v>
      </c>
      <c r="Q30" s="82">
        <f t="shared" si="5"/>
        <v>1.139756107266658E-2</v>
      </c>
      <c r="R30" s="83">
        <v>4.5495367928537658E-2</v>
      </c>
      <c r="S30" s="84">
        <f t="shared" si="6"/>
        <v>0.2011324449539037</v>
      </c>
      <c r="T30" s="85">
        <f>分析係数表!F33</f>
        <v>0.6463768115942029</v>
      </c>
      <c r="U30" s="86">
        <f t="shared" si="7"/>
        <v>0.1300073484774508</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投入係数表!AG31</f>
        <v>1.507537688442211E-2</v>
      </c>
      <c r="E31" s="77">
        <f t="shared" si="0"/>
        <v>1.5075376884422109</v>
      </c>
      <c r="F31" s="76">
        <f>分析係数表!C34</f>
        <v>0.37050679800509079</v>
      </c>
      <c r="G31" s="77">
        <f t="shared" si="1"/>
        <v>0.55855296181671976</v>
      </c>
      <c r="H31" s="77">
        <v>0.74866819760346137</v>
      </c>
      <c r="I31" s="77">
        <f t="shared" si="2"/>
        <v>0.74866819760346137</v>
      </c>
      <c r="J31" s="76">
        <f>分析係数表!G34</f>
        <v>0.42483593457785029</v>
      </c>
      <c r="K31" s="78">
        <f t="shared" si="3"/>
        <v>0.31806115341758123</v>
      </c>
      <c r="L31" s="79"/>
      <c r="M31" s="80"/>
      <c r="N31" s="81">
        <f>分析係数表!H34</f>
        <v>0.16269856834673466</v>
      </c>
      <c r="O31" s="82">
        <f t="shared" si="4"/>
        <v>2.9836520943757541</v>
      </c>
      <c r="P31" s="76">
        <f>分析係数表!C34</f>
        <v>0.37050679800509079</v>
      </c>
      <c r="Q31" s="82">
        <f t="shared" si="5"/>
        <v>1.1054633838483436</v>
      </c>
      <c r="R31" s="83">
        <v>1.2006415544939844</v>
      </c>
      <c r="S31" s="84">
        <f t="shared" si="6"/>
        <v>1.9493097520974456</v>
      </c>
      <c r="T31" s="85">
        <f>分析係数表!F34</f>
        <v>0.70009180863001119</v>
      </c>
      <c r="U31" s="86">
        <f t="shared" si="7"/>
        <v>1.3646957899260195</v>
      </c>
      <c r="V31" s="87">
        <f>分析係数表!D34</f>
        <v>0.29654187493624401</v>
      </c>
      <c r="W31" s="88">
        <f t="shared" si="8"/>
        <v>1</v>
      </c>
      <c r="X31" s="76">
        <f>分析係数表!E34</f>
        <v>0.20143493488387909</v>
      </c>
      <c r="Y31" s="89">
        <f t="shared" si="9"/>
        <v>0</v>
      </c>
    </row>
    <row r="32" spans="1:25" x14ac:dyDescent="0.2">
      <c r="A32" s="6" t="s">
        <v>20</v>
      </c>
      <c r="B32" s="5" t="s">
        <v>37</v>
      </c>
      <c r="C32" s="90"/>
      <c r="D32" s="76">
        <f>投入係数表!AG32</f>
        <v>5.0251256281407036E-3</v>
      </c>
      <c r="E32" s="77">
        <f t="shared" si="0"/>
        <v>0.50251256281407031</v>
      </c>
      <c r="F32" s="76">
        <f>分析係数表!C35</f>
        <v>0.91764041772509175</v>
      </c>
      <c r="G32" s="77">
        <f t="shared" si="1"/>
        <v>0.46112583805280988</v>
      </c>
      <c r="H32" s="77">
        <v>0.8572645640831118</v>
      </c>
      <c r="I32" s="77">
        <f t="shared" si="2"/>
        <v>0.8572645640831118</v>
      </c>
      <c r="J32" s="76">
        <f>分析係数表!G35</f>
        <v>0.31368591037545418</v>
      </c>
      <c r="K32" s="78">
        <f t="shared" si="3"/>
        <v>0.26891181521702778</v>
      </c>
      <c r="L32" s="79"/>
      <c r="M32" s="80"/>
      <c r="N32" s="81">
        <f>分析係数表!H35</f>
        <v>6.1244501723026923E-2</v>
      </c>
      <c r="O32" s="82">
        <f t="shared" si="4"/>
        <v>1.1231339506656217</v>
      </c>
      <c r="P32" s="76">
        <f>分析係数表!C35</f>
        <v>0.91764041772509175</v>
      </c>
      <c r="Q32" s="82">
        <f t="shared" si="5"/>
        <v>1.0306331076500337</v>
      </c>
      <c r="R32" s="83">
        <v>1.3471585355122047</v>
      </c>
      <c r="S32" s="84">
        <f t="shared" si="6"/>
        <v>2.2044230995953162</v>
      </c>
      <c r="T32" s="85">
        <f>分析係数表!F35</f>
        <v>0.64438548935924789</v>
      </c>
      <c r="U32" s="86">
        <f t="shared" si="7"/>
        <v>1.420498257787558</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投入係数表!AG33</f>
        <v>3.3668341708542715E-2</v>
      </c>
      <c r="E33" s="77">
        <f t="shared" si="0"/>
        <v>3.3668341708542715</v>
      </c>
      <c r="F33" s="76">
        <f>分析係数表!C36</f>
        <v>0.797599795727296</v>
      </c>
      <c r="G33" s="77">
        <f t="shared" si="1"/>
        <v>2.685386246921047</v>
      </c>
      <c r="H33" s="77">
        <v>2.8581400865342306</v>
      </c>
      <c r="I33" s="77">
        <f t="shared" si="2"/>
        <v>2.8581400865342306</v>
      </c>
      <c r="J33" s="76">
        <f>分析係数表!G36</f>
        <v>2.1812378081220076E-2</v>
      </c>
      <c r="K33" s="78">
        <f t="shared" si="3"/>
        <v>6.2342832176575699E-2</v>
      </c>
      <c r="L33" s="79"/>
      <c r="M33" s="80"/>
      <c r="N33" s="81">
        <f>分析係数表!H36</f>
        <v>0.17613537668450396</v>
      </c>
      <c r="O33" s="82">
        <f t="shared" si="4"/>
        <v>3.2300633673580195</v>
      </c>
      <c r="P33" s="76">
        <f>分析係数表!C36</f>
        <v>0.797599795727296</v>
      </c>
      <c r="Q33" s="82">
        <f t="shared" si="5"/>
        <v>2.5762978819909783</v>
      </c>
      <c r="R33" s="83">
        <v>2.6863565838509014</v>
      </c>
      <c r="S33" s="84">
        <f t="shared" si="6"/>
        <v>5.5444966703851319</v>
      </c>
      <c r="T33" s="85">
        <f>分析係数表!F36</f>
        <v>0.87948217769107995</v>
      </c>
      <c r="U33" s="86">
        <f t="shared" si="7"/>
        <v>4.8762860058712576</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投入係数表!AG34</f>
        <v>1.8090452261306532E-2</v>
      </c>
      <c r="E34" s="77">
        <f t="shared" si="0"/>
        <v>1.8090452261306531</v>
      </c>
      <c r="F34" s="76">
        <f>分析係数表!C37</f>
        <v>0.41107468497080213</v>
      </c>
      <c r="G34" s="77">
        <f t="shared" si="1"/>
        <v>0.74365269642959175</v>
      </c>
      <c r="H34" s="77">
        <v>0.87863194631795549</v>
      </c>
      <c r="I34" s="77">
        <f t="shared" si="2"/>
        <v>0.87863194631795549</v>
      </c>
      <c r="J34" s="76">
        <f>分析係数表!G37</f>
        <v>0.35489014883061659</v>
      </c>
      <c r="K34" s="78">
        <f t="shared" si="3"/>
        <v>0.31181782219611354</v>
      </c>
      <c r="L34" s="79"/>
      <c r="M34" s="80"/>
      <c r="N34" s="81">
        <f>分析係数表!H37</f>
        <v>4.9102064830639058E-2</v>
      </c>
      <c r="O34" s="82">
        <f t="shared" si="4"/>
        <v>0.9004595434293543</v>
      </c>
      <c r="P34" s="76">
        <f>分析係数表!C37</f>
        <v>0.41107468497080213</v>
      </c>
      <c r="Q34" s="82">
        <f t="shared" si="5"/>
        <v>0.37015612314417412</v>
      </c>
      <c r="R34" s="83">
        <v>0.45550272746477227</v>
      </c>
      <c r="S34" s="84">
        <f t="shared" si="6"/>
        <v>1.3341346737827278</v>
      </c>
      <c r="T34" s="85">
        <f>分析係数表!F37</f>
        <v>0.67103708953460905</v>
      </c>
      <c r="U34" s="86">
        <f t="shared" si="7"/>
        <v>0.89525384854236678</v>
      </c>
      <c r="V34" s="87">
        <f>分析係数表!D37</f>
        <v>6.9513347507677764E-2</v>
      </c>
      <c r="W34" s="88">
        <f t="shared" si="8"/>
        <v>0</v>
      </c>
      <c r="X34" s="76">
        <f>分析係数表!E37</f>
        <v>6.27214741318214E-2</v>
      </c>
      <c r="Y34" s="89">
        <f t="shared" si="9"/>
        <v>0</v>
      </c>
    </row>
    <row r="35" spans="1:25" x14ac:dyDescent="0.2">
      <c r="A35" s="6" t="s">
        <v>23</v>
      </c>
      <c r="B35" s="5" t="s">
        <v>194</v>
      </c>
      <c r="C35" s="75">
        <f>最終需要_まとめ!C36</f>
        <v>100</v>
      </c>
      <c r="D35" s="76">
        <f>投入係数表!AG35</f>
        <v>0.20804020100502513</v>
      </c>
      <c r="E35" s="77">
        <f t="shared" si="0"/>
        <v>20.804020100502512</v>
      </c>
      <c r="F35" s="76">
        <f>分析係数表!C38</f>
        <v>8.5657149205643823E-2</v>
      </c>
      <c r="G35" s="77">
        <f t="shared" si="1"/>
        <v>1.7820130538259569</v>
      </c>
      <c r="H35" s="77">
        <v>1.8763294800938506</v>
      </c>
      <c r="I35" s="77">
        <f t="shared" si="2"/>
        <v>101.87632948009384</v>
      </c>
      <c r="J35" s="76">
        <f>分析係数表!G38</f>
        <v>0.23768844221105528</v>
      </c>
      <c r="K35" s="78">
        <f t="shared" si="3"/>
        <v>24.214826052303714</v>
      </c>
      <c r="L35" s="79"/>
      <c r="M35" s="80"/>
      <c r="N35" s="81">
        <f>分析係数表!H38</f>
        <v>4.3280194996217748E-2</v>
      </c>
      <c r="O35" s="82">
        <f t="shared" si="4"/>
        <v>0.79369502606964892</v>
      </c>
      <c r="P35" s="76">
        <f>分析係数表!C38</f>
        <v>8.5657149205643823E-2</v>
      </c>
      <c r="Q35" s="82">
        <f t="shared" si="5"/>
        <v>6.7985653271825278E-2</v>
      </c>
      <c r="R35" s="83">
        <v>8.9968689509049807E-2</v>
      </c>
      <c r="S35" s="84">
        <f t="shared" si="6"/>
        <v>101.96629816960289</v>
      </c>
      <c r="T35" s="85">
        <f>分析係数表!F38</f>
        <v>0.42412060301507537</v>
      </c>
      <c r="U35" s="86">
        <f t="shared" si="7"/>
        <v>43.246007866906957</v>
      </c>
      <c r="V35" s="87">
        <f>分析係数表!D38</f>
        <v>0.14221105527638192</v>
      </c>
      <c r="W35" s="88">
        <f t="shared" si="8"/>
        <v>15</v>
      </c>
      <c r="X35" s="76">
        <f>分析係数表!E38</f>
        <v>0.14572864321608039</v>
      </c>
      <c r="Y35" s="89">
        <f t="shared" si="9"/>
        <v>15</v>
      </c>
    </row>
    <row r="36" spans="1:25" x14ac:dyDescent="0.2">
      <c r="A36" s="6" t="s">
        <v>24</v>
      </c>
      <c r="B36" s="5" t="s">
        <v>39</v>
      </c>
      <c r="C36" s="90"/>
      <c r="D36" s="76">
        <f>投入係数表!AG36</f>
        <v>0</v>
      </c>
      <c r="E36" s="77">
        <f t="shared" si="0"/>
        <v>0</v>
      </c>
      <c r="F36" s="76">
        <f>分析係数表!C39</f>
        <v>1</v>
      </c>
      <c r="G36" s="77">
        <f t="shared" si="1"/>
        <v>0</v>
      </c>
      <c r="H36" s="77">
        <v>8.1554192141798515E-3</v>
      </c>
      <c r="I36" s="77">
        <f t="shared" si="2"/>
        <v>8.1554192141798515E-3</v>
      </c>
      <c r="J36" s="76">
        <f>分析係数表!G39</f>
        <v>0.35357454228421969</v>
      </c>
      <c r="K36" s="78">
        <f t="shared" si="3"/>
        <v>2.8835486157895718E-3</v>
      </c>
      <c r="L36" s="79"/>
      <c r="M36" s="80"/>
      <c r="N36" s="81">
        <f>分析係数表!H39</f>
        <v>3.8775109965539459E-3</v>
      </c>
      <c r="O36" s="82">
        <f t="shared" si="4"/>
        <v>7.1107840243422704E-2</v>
      </c>
      <c r="P36" s="76">
        <f>分析係数表!C39</f>
        <v>1</v>
      </c>
      <c r="Q36" s="82">
        <f t="shared" si="5"/>
        <v>7.1107840243422704E-2</v>
      </c>
      <c r="R36" s="83">
        <v>7.948269479991342E-2</v>
      </c>
      <c r="S36" s="84">
        <f t="shared" si="6"/>
        <v>8.7638114014093271E-2</v>
      </c>
      <c r="T36" s="85">
        <f>分析係数表!F39</f>
        <v>0.70431560592850917</v>
      </c>
      <c r="U36" s="86">
        <f t="shared" si="7"/>
        <v>6.1724891374267871E-2</v>
      </c>
      <c r="V36" s="87">
        <f>分析係数表!D39</f>
        <v>6.3426329555361816E-2</v>
      </c>
      <c r="W36" s="88">
        <f t="shared" si="8"/>
        <v>0</v>
      </c>
      <c r="X36" s="76">
        <f>分析係数表!E39</f>
        <v>8.0383609415867474E-2</v>
      </c>
      <c r="Y36" s="89">
        <f t="shared" si="9"/>
        <v>0</v>
      </c>
    </row>
    <row r="37" spans="1:25" x14ac:dyDescent="0.2">
      <c r="A37" s="6" t="s">
        <v>25</v>
      </c>
      <c r="B37" s="5" t="s">
        <v>40</v>
      </c>
      <c r="C37" s="90"/>
      <c r="D37" s="76">
        <f>投入係数表!AG37</f>
        <v>4.0201005025125632E-3</v>
      </c>
      <c r="E37" s="77">
        <f t="shared" si="0"/>
        <v>0.4020100502512563</v>
      </c>
      <c r="F37" s="76">
        <f>分析係数表!C40</f>
        <v>0.65826444414328944</v>
      </c>
      <c r="G37" s="77">
        <f t="shared" si="1"/>
        <v>0.26462892226865908</v>
      </c>
      <c r="H37" s="77">
        <v>0.27332154705682532</v>
      </c>
      <c r="I37" s="77">
        <f t="shared" si="2"/>
        <v>0.27332154705682532</v>
      </c>
      <c r="J37" s="76">
        <f>分析係数表!G40</f>
        <v>0.50866941886313111</v>
      </c>
      <c r="K37" s="78">
        <f t="shared" si="3"/>
        <v>0.13903031250416728</v>
      </c>
      <c r="L37" s="79"/>
      <c r="M37" s="80"/>
      <c r="N37" s="81">
        <f>分析係数表!H40</f>
        <v>2.9977866808617935E-2</v>
      </c>
      <c r="O37" s="82">
        <f t="shared" si="4"/>
        <v>0.54974992095709752</v>
      </c>
      <c r="P37" s="76">
        <f>分析係数表!C40</f>
        <v>0.65826444414328944</v>
      </c>
      <c r="Q37" s="82">
        <f t="shared" si="5"/>
        <v>0.36188082613664108</v>
      </c>
      <c r="R37" s="83">
        <v>0.36383266732641201</v>
      </c>
      <c r="S37" s="84">
        <f t="shared" si="6"/>
        <v>0.63715421438323738</v>
      </c>
      <c r="T37" s="85">
        <f>分析係数表!F40</f>
        <v>0.70612892981899011</v>
      </c>
      <c r="U37" s="86">
        <f t="shared" si="7"/>
        <v>0.44991302353209484</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投入係数表!AG38</f>
        <v>0</v>
      </c>
      <c r="E38" s="77">
        <f t="shared" si="0"/>
        <v>0</v>
      </c>
      <c r="F38" s="76">
        <f>分析係数表!C41</f>
        <v>0.70759650636187188</v>
      </c>
      <c r="G38" s="77">
        <f t="shared" si="1"/>
        <v>0</v>
      </c>
      <c r="H38" s="77">
        <v>7.1643905038381315E-4</v>
      </c>
      <c r="I38" s="77">
        <f t="shared" si="2"/>
        <v>7.1643905038381315E-4</v>
      </c>
      <c r="J38" s="76">
        <f>分析係数表!G41</f>
        <v>0.45936542752335213</v>
      </c>
      <c r="K38" s="78">
        <f t="shared" si="3"/>
        <v>3.2910733067398475E-4</v>
      </c>
      <c r="L38" s="79"/>
      <c r="M38" s="80"/>
      <c r="N38" s="81">
        <f>分析係数表!H41</f>
        <v>5.1332193987616619E-2</v>
      </c>
      <c r="O38" s="82">
        <f t="shared" si="4"/>
        <v>0.94135682726877945</v>
      </c>
      <c r="P38" s="76">
        <f>分析係数表!C41</f>
        <v>0.70759650636187188</v>
      </c>
      <c r="Q38" s="82">
        <f t="shared" si="5"/>
        <v>0.66610080221528445</v>
      </c>
      <c r="R38" s="83">
        <v>0.67615964354798996</v>
      </c>
      <c r="S38" s="84">
        <f t="shared" si="6"/>
        <v>0.67687608259837373</v>
      </c>
      <c r="T38" s="85">
        <f>分析係数表!F41</f>
        <v>0.56264417804333855</v>
      </c>
      <c r="U38" s="86">
        <f t="shared" si="7"/>
        <v>0.38084038713075691</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投入係数表!AG39</f>
        <v>1.507537688442211E-3</v>
      </c>
      <c r="E39" s="77">
        <f>$C$35*D39</f>
        <v>0.15075376884422109</v>
      </c>
      <c r="F39" s="76">
        <f>分析係数表!C42</f>
        <v>0.74805928016937195</v>
      </c>
      <c r="G39" s="77">
        <f>E39*F39</f>
        <v>0.11277275580442793</v>
      </c>
      <c r="H39" s="77">
        <v>0.13353483358937704</v>
      </c>
      <c r="I39" s="77">
        <f>C39+H39</f>
        <v>0.13353483358937704</v>
      </c>
      <c r="J39" s="76">
        <f>分析係数表!G42</f>
        <v>0.48689138576779029</v>
      </c>
      <c r="K39" s="78">
        <f>I39*J39</f>
        <v>6.5016960174603053E-2</v>
      </c>
      <c r="L39" s="79"/>
      <c r="M39" s="80"/>
      <c r="N39" s="81">
        <f>分析係数表!H42</f>
        <v>1.3363964923094164E-2</v>
      </c>
      <c r="O39" s="82">
        <f t="shared" si="4"/>
        <v>0.24507543205283694</v>
      </c>
      <c r="P39" s="76">
        <f>分析係数表!C42</f>
        <v>0.74805928016937195</v>
      </c>
      <c r="Q39" s="82">
        <f>O39*P39</f>
        <v>0.18333095128864302</v>
      </c>
      <c r="R39" s="83">
        <v>0.19214790086864275</v>
      </c>
      <c r="S39" s="84">
        <f>I39+R39</f>
        <v>0.32568273445801976</v>
      </c>
      <c r="T39" s="85">
        <f>分析係数表!F42</f>
        <v>0.55945692883895126</v>
      </c>
      <c r="U39" s="86">
        <f>S39*T39</f>
        <v>0.18220546239575541</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投入係数表!AG40</f>
        <v>0.19095477386934673</v>
      </c>
      <c r="E40" s="77">
        <f>$C$35*D40</f>
        <v>19.095477386934672</v>
      </c>
      <c r="F40" s="76">
        <f>分析係数表!C43</f>
        <v>0.45392782766037354</v>
      </c>
      <c r="G40" s="77">
        <f>E40*F40</f>
        <v>8.6679685683890408</v>
      </c>
      <c r="H40" s="77">
        <v>9.6017793226338544</v>
      </c>
      <c r="I40" s="77">
        <f>C40+H40</f>
        <v>9.6017793226338544</v>
      </c>
      <c r="J40" s="76">
        <f>分析係数表!G43</f>
        <v>0.33057238224749658</v>
      </c>
      <c r="K40" s="78">
        <f>I40*J40</f>
        <v>3.1740830644978271</v>
      </c>
      <c r="L40" s="79"/>
      <c r="M40" s="80"/>
      <c r="N40" s="81">
        <f>分析係数表!H43</f>
        <v>3.6399293979211607E-2</v>
      </c>
      <c r="O40" s="82">
        <f t="shared" si="4"/>
        <v>0.66750943673594487</v>
      </c>
      <c r="P40" s="76">
        <f>分析係数表!C43</f>
        <v>0.45392782766037354</v>
      </c>
      <c r="Q40" s="82">
        <f>O40*P40</f>
        <v>0.30300110856034701</v>
      </c>
      <c r="R40" s="83">
        <v>0.55891488855655591</v>
      </c>
      <c r="S40" s="84">
        <f>I40+R40</f>
        <v>10.16069421119041</v>
      </c>
      <c r="T40" s="85">
        <f>分析係数表!F43</f>
        <v>0.59568549882556554</v>
      </c>
      <c r="U40" s="86">
        <f>S40*T40</f>
        <v>6.0525781996069954</v>
      </c>
      <c r="V40" s="87">
        <f>分析係数表!D43</f>
        <v>0.1984794164915317</v>
      </c>
      <c r="W40" s="88">
        <f>ROUND(S40*V40,0)</f>
        <v>2</v>
      </c>
      <c r="X40" s="76">
        <f>分析係数表!E43</f>
        <v>0.16343182099146988</v>
      </c>
      <c r="Y40" s="89">
        <f>ROUND(S40*X40,0)</f>
        <v>2</v>
      </c>
    </row>
    <row r="41" spans="1:25" x14ac:dyDescent="0.2">
      <c r="A41" s="6" t="s">
        <v>341</v>
      </c>
      <c r="B41" s="5" t="s">
        <v>42</v>
      </c>
      <c r="C41" s="90"/>
      <c r="D41" s="76">
        <f>投入係数表!AG41</f>
        <v>1.0552763819095477E-2</v>
      </c>
      <c r="E41" s="77">
        <f>$C$35*D41</f>
        <v>1.0552763819095476</v>
      </c>
      <c r="F41" s="76">
        <f>分析係数表!C44</f>
        <v>0.56717687074829937</v>
      </c>
      <c r="G41" s="77">
        <f>E41*F41</f>
        <v>0.59852835606604449</v>
      </c>
      <c r="H41" s="77">
        <v>0.62697776225762603</v>
      </c>
      <c r="I41" s="77">
        <f>C41+H41</f>
        <v>0.62697776225762603</v>
      </c>
      <c r="J41" s="76">
        <f>分析係数表!G44</f>
        <v>0.26470888557600014</v>
      </c>
      <c r="K41" s="78">
        <f>I41*J41</f>
        <v>0.16596658472815054</v>
      </c>
      <c r="L41" s="79"/>
      <c r="M41" s="80"/>
      <c r="N41" s="81">
        <f>分析係数表!H44</f>
        <v>0.11401115064578489</v>
      </c>
      <c r="O41" s="82">
        <f t="shared" si="4"/>
        <v>2.0907965685446848</v>
      </c>
      <c r="P41" s="76">
        <f>分析係数表!C44</f>
        <v>0.56717687074829937</v>
      </c>
      <c r="Q41" s="82">
        <f>O41*P41</f>
        <v>1.1858514551184565</v>
      </c>
      <c r="R41" s="83">
        <v>1.2085241959003221</v>
      </c>
      <c r="S41" s="84">
        <f>I41+R41</f>
        <v>1.8355019581579481</v>
      </c>
      <c r="T41" s="85">
        <f>分析係数表!F44</f>
        <v>0.48034390507893071</v>
      </c>
      <c r="U41" s="86">
        <f>S41*T41</f>
        <v>0.88167217836161293</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投入係数表!AG42</f>
        <v>1.507537688442211E-3</v>
      </c>
      <c r="E42" s="77">
        <f>$C$35*D42</f>
        <v>0.15075376884422109</v>
      </c>
      <c r="F42" s="76">
        <f>分析係数表!C45</f>
        <v>1</v>
      </c>
      <c r="G42" s="77">
        <f>E42*F42</f>
        <v>0.15075376884422109</v>
      </c>
      <c r="H42" s="77">
        <v>0.17542714707547682</v>
      </c>
      <c r="I42" s="77">
        <f>C42+H42</f>
        <v>0.17542714707547682</v>
      </c>
      <c r="J42" s="76">
        <f>分析係数表!G45</f>
        <v>0</v>
      </c>
      <c r="K42" s="78">
        <f>I42*J42</f>
        <v>0</v>
      </c>
      <c r="L42" s="79"/>
      <c r="M42" s="80"/>
      <c r="N42" s="81">
        <f>分析係数表!H45</f>
        <v>0</v>
      </c>
      <c r="O42" s="82">
        <f t="shared" si="4"/>
        <v>0</v>
      </c>
      <c r="P42" s="76">
        <f>分析係数表!C45</f>
        <v>1</v>
      </c>
      <c r="Q42" s="82">
        <f>O42*P42</f>
        <v>0</v>
      </c>
      <c r="R42" s="83">
        <v>1.4233867932628543E-2</v>
      </c>
      <c r="S42" s="84">
        <f>I42+R42</f>
        <v>0.18966101500810537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3.5175879396984926E-3</v>
      </c>
      <c r="E43" s="77">
        <f>$C$35*D43</f>
        <v>0.35175879396984927</v>
      </c>
      <c r="F43" s="76">
        <f>分析係数表!C46</f>
        <v>9.5571095571095555E-2</v>
      </c>
      <c r="G43" s="77">
        <f>E43*F43</f>
        <v>3.3617973316465773E-2</v>
      </c>
      <c r="H43" s="77">
        <v>4.3308088240817132E-2</v>
      </c>
      <c r="I43" s="77">
        <f>C43+H43</f>
        <v>4.3308088240817132E-2</v>
      </c>
      <c r="J43" s="76">
        <f>分析係数表!G46</f>
        <v>9.74025974025974E-3</v>
      </c>
      <c r="K43" s="78">
        <f>I43*J43</f>
        <v>4.2183202831964738E-4</v>
      </c>
      <c r="L43" s="79"/>
      <c r="M43" s="80"/>
      <c r="N43" s="81">
        <f>分析係数表!H46</f>
        <v>2.2385341663631524E-2</v>
      </c>
      <c r="O43" s="82">
        <f t="shared" si="4"/>
        <v>0.41051419331282329</v>
      </c>
      <c r="P43" s="76">
        <f>分析係数表!C46</f>
        <v>9.5571095571095555E-2</v>
      </c>
      <c r="Q43" s="82">
        <f>O43*P43</f>
        <v>3.9233291202391031E-2</v>
      </c>
      <c r="R43" s="83">
        <v>4.4473365575847343E-2</v>
      </c>
      <c r="S43" s="84">
        <f>I43+R43</f>
        <v>8.7781453816664468E-2</v>
      </c>
      <c r="T43" s="85">
        <f>分析係数表!F46</f>
        <v>0.31493506493506496</v>
      </c>
      <c r="U43" s="86">
        <f>S43*T43</f>
        <v>2.764545785784563E-2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投入係数表!AG44</f>
        <v>0.55778894472361806</v>
      </c>
      <c r="E44" s="91">
        <f>SUM(E5:E43)</f>
        <v>55.778894472361806</v>
      </c>
      <c r="F44" s="92">
        <f>分析係数表!C47</f>
        <v>0.47742146938417629</v>
      </c>
      <c r="G44" s="91">
        <f>SUM(G5:G43)</f>
        <v>17.57840493218692</v>
      </c>
      <c r="H44" s="91">
        <f>SUM(H5:H43)</f>
        <v>20.132494163099203</v>
      </c>
      <c r="I44" s="91">
        <f>SUM(I5:I43)</f>
        <v>120.1324941630992</v>
      </c>
      <c r="J44" s="92">
        <f>分析係数表!G47</f>
        <v>0.27235298925258467</v>
      </c>
      <c r="K44" s="93">
        <f>SUM(K5:K43)</f>
        <v>29.232508559280262</v>
      </c>
      <c r="L44" s="94">
        <f>最終需要_まとめ!$L$33</f>
        <v>0.62733333333333341</v>
      </c>
      <c r="M44" s="91">
        <f>K44*L44</f>
        <v>18.338527036188488</v>
      </c>
      <c r="N44" s="95">
        <f>分析係数表!H47</f>
        <v>1</v>
      </c>
      <c r="O44" s="96">
        <f>SUM(O5:O43)</f>
        <v>18.338527036188488</v>
      </c>
      <c r="P44" s="92">
        <f>分析係数表!C47</f>
        <v>0.47742146938417629</v>
      </c>
      <c r="Q44" s="96">
        <f>SUM(Q5:Q43)</f>
        <v>8.6466381827564263</v>
      </c>
      <c r="R44" s="91">
        <f>SUM(R5:R43)</f>
        <v>9.9241154698843914</v>
      </c>
      <c r="S44" s="97">
        <f>SUM(S5:S43)</f>
        <v>130.05660963298359</v>
      </c>
      <c r="T44" s="98">
        <f>分析係数表!F47</f>
        <v>0.52570900249274655</v>
      </c>
      <c r="U44" s="99">
        <f>SUM(U5:U43)</f>
        <v>61.052321191937594</v>
      </c>
      <c r="V44" s="100">
        <f>分析係数表!D47</f>
        <v>0.1239937068366638</v>
      </c>
      <c r="W44" s="101">
        <f>SUM(W5:W43)</f>
        <v>18</v>
      </c>
      <c r="X44" s="92">
        <f>分析係数表!E47</f>
        <v>9.5199419721302761E-2</v>
      </c>
      <c r="Y44" s="102">
        <f>SUM(Y5:Y43)</f>
        <v>17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4.3591979075850047E-5</v>
      </c>
      <c r="E5" s="77">
        <f t="shared" ref="E5:E38" si="0">$C$36*D5</f>
        <v>4.359197907585005E-3</v>
      </c>
      <c r="F5" s="76">
        <f>分析係数表!C8</f>
        <v>0.95102319236016375</v>
      </c>
      <c r="G5" s="77">
        <f t="shared" ref="G5:G38" si="1">E5*F5</f>
        <v>4.1456983102012377E-3</v>
      </c>
      <c r="H5" s="77">
        <f t="array" ref="H5:H43">MMULT(逆行列係数!C5:AO43,'32'!G5:G43)</f>
        <v>9.8685790953301419E-3</v>
      </c>
      <c r="I5" s="77">
        <f t="shared" ref="I5:I38" si="2">C5+H5</f>
        <v>9.8685790953301419E-3</v>
      </c>
      <c r="J5" s="76">
        <f>分析係数表!G8</f>
        <v>0.119707121641224</v>
      </c>
      <c r="K5" s="78">
        <f t="shared" ref="K5:K38" si="3">I5*J5</f>
        <v>1.1813391981907255E-3</v>
      </c>
      <c r="L5" s="79" t="s">
        <v>188</v>
      </c>
      <c r="M5" s="80" t="s">
        <v>188</v>
      </c>
      <c r="N5" s="81">
        <f>分析係数表!H8</f>
        <v>1.1795029837783319E-2</v>
      </c>
      <c r="O5" s="82">
        <f t="shared" ref="O5:O43" si="4">$M$44*N5</f>
        <v>0.29430549416427132</v>
      </c>
      <c r="P5" s="76">
        <f>分析係数表!C8</f>
        <v>0.95102319236016375</v>
      </c>
      <c r="Q5" s="82">
        <f t="shared" ref="Q5:Q38" si="5">O5*P5</f>
        <v>0.27989135058924086</v>
      </c>
      <c r="R5" s="83">
        <f t="array" ref="R5:R43">MMULT(逆行列係数!C5:AO43,'32'!Q5:Q43)</f>
        <v>0.39145404856418742</v>
      </c>
      <c r="S5" s="84">
        <f t="shared" ref="S5:S38" si="6">I5+R5</f>
        <v>0.40132262765951754</v>
      </c>
      <c r="T5" s="85">
        <f>分析係数表!F8</f>
        <v>0.45161290322580644</v>
      </c>
      <c r="U5" s="86">
        <f t="shared" ref="U5:U38" si="7">S5*T5</f>
        <v>0.18124247700752405</v>
      </c>
      <c r="V5" s="87">
        <f>分析係数表!D8</f>
        <v>0.18719347931201216</v>
      </c>
      <c r="W5" s="88">
        <f t="shared" ref="W5:W38" si="8">ROUND(S5*V5,0)</f>
        <v>0</v>
      </c>
      <c r="X5" s="76">
        <f>分析係数表!E8</f>
        <v>0.11238516267182427</v>
      </c>
      <c r="Y5" s="89">
        <f t="shared" ref="Y5:Y38" si="9">ROUND(S5*X5,0)</f>
        <v>0</v>
      </c>
    </row>
    <row r="6" spans="1:25" x14ac:dyDescent="0.2">
      <c r="A6" s="6" t="s">
        <v>220</v>
      </c>
      <c r="B6" s="5" t="s">
        <v>266</v>
      </c>
      <c r="C6" s="90"/>
      <c r="D6" s="76">
        <f>投入係数表!AH6</f>
        <v>0</v>
      </c>
      <c r="E6" s="77">
        <f t="shared" si="0"/>
        <v>0</v>
      </c>
      <c r="F6" s="76">
        <f>分析係数表!C9</f>
        <v>1</v>
      </c>
      <c r="G6" s="77">
        <f t="shared" si="1"/>
        <v>0</v>
      </c>
      <c r="H6" s="77">
        <v>3.7377780624199331E-3</v>
      </c>
      <c r="I6" s="77">
        <f t="shared" si="2"/>
        <v>3.7377780624199331E-3</v>
      </c>
      <c r="J6" s="76">
        <f>分析係数表!G9</f>
        <v>0.24911032028469751</v>
      </c>
      <c r="K6" s="78">
        <f t="shared" si="3"/>
        <v>9.3111909028254565E-4</v>
      </c>
      <c r="L6" s="79"/>
      <c r="M6" s="80"/>
      <c r="N6" s="81">
        <f>分析係数表!H9</f>
        <v>6.1636735494354639E-4</v>
      </c>
      <c r="O6" s="82">
        <f t="shared" si="4"/>
        <v>1.5379384493144821E-2</v>
      </c>
      <c r="P6" s="76">
        <f>分析係数表!C9</f>
        <v>1</v>
      </c>
      <c r="Q6" s="82">
        <f t="shared" si="5"/>
        <v>1.5379384493144821E-2</v>
      </c>
      <c r="R6" s="83">
        <v>2.1646426844348671E-2</v>
      </c>
      <c r="S6" s="84">
        <f t="shared" si="6"/>
        <v>2.5384204906768605E-2</v>
      </c>
      <c r="T6" s="85">
        <f>分析係数表!F9</f>
        <v>0.6773428232502966</v>
      </c>
      <c r="U6" s="86">
        <f t="shared" si="7"/>
        <v>1.7193809017514678E-2</v>
      </c>
      <c r="V6" s="87">
        <f>分析係数表!D9</f>
        <v>0.14590747330960854</v>
      </c>
      <c r="W6" s="88">
        <f t="shared" si="8"/>
        <v>0</v>
      </c>
      <c r="X6" s="76">
        <f>分析係数表!E9</f>
        <v>0.10201660735468565</v>
      </c>
      <c r="Y6" s="89">
        <f t="shared" si="9"/>
        <v>0</v>
      </c>
    </row>
    <row r="7" spans="1:25" x14ac:dyDescent="0.2">
      <c r="A7" s="6" t="s">
        <v>221</v>
      </c>
      <c r="B7" s="5" t="s">
        <v>267</v>
      </c>
      <c r="C7" s="90"/>
      <c r="D7" s="76">
        <f>投入係数表!AH7</f>
        <v>0</v>
      </c>
      <c r="E7" s="77">
        <f t="shared" si="0"/>
        <v>0</v>
      </c>
      <c r="F7" s="76">
        <f>分析係数表!C10</f>
        <v>1</v>
      </c>
      <c r="G7" s="77">
        <f t="shared" si="1"/>
        <v>0</v>
      </c>
      <c r="H7" s="77">
        <v>4.3580049276599551E-4</v>
      </c>
      <c r="I7" s="77">
        <f t="shared" si="2"/>
        <v>4.3580049276599551E-4</v>
      </c>
      <c r="J7" s="76">
        <f>分析係数表!G10</f>
        <v>0.17950310559006211</v>
      </c>
      <c r="K7" s="78">
        <f t="shared" si="3"/>
        <v>7.8227541869175583E-5</v>
      </c>
      <c r="L7" s="79"/>
      <c r="M7" s="80"/>
      <c r="N7" s="81">
        <f>分析係数表!H10</f>
        <v>1.1935113327543217E-3</v>
      </c>
      <c r="O7" s="82">
        <f t="shared" si="4"/>
        <v>2.9780080882180426E-2</v>
      </c>
      <c r="P7" s="76">
        <f>分析係数表!C10</f>
        <v>1</v>
      </c>
      <c r="Q7" s="82">
        <f t="shared" si="5"/>
        <v>2.9780080882180426E-2</v>
      </c>
      <c r="R7" s="83">
        <v>4.4638537549262579E-2</v>
      </c>
      <c r="S7" s="84">
        <f t="shared" si="6"/>
        <v>4.5074338042028574E-2</v>
      </c>
      <c r="T7" s="85">
        <f>分析係数表!F10</f>
        <v>0.51863354037267084</v>
      </c>
      <c r="U7" s="86">
        <f t="shared" si="7"/>
        <v>2.3377063518691839E-2</v>
      </c>
      <c r="V7" s="87">
        <f>分析係数表!D10</f>
        <v>0.10062111801242236</v>
      </c>
      <c r="W7" s="88">
        <f t="shared" si="8"/>
        <v>0</v>
      </c>
      <c r="X7" s="76">
        <f>分析係数表!E10</f>
        <v>6.273291925465839E-2</v>
      </c>
      <c r="Y7" s="89">
        <f t="shared" si="9"/>
        <v>0</v>
      </c>
    </row>
    <row r="8" spans="1:25" x14ac:dyDescent="0.2">
      <c r="A8" s="6" t="s">
        <v>222</v>
      </c>
      <c r="B8" s="5" t="s">
        <v>27</v>
      </c>
      <c r="C8" s="90"/>
      <c r="D8" s="76">
        <f>投入係数表!AH8</f>
        <v>0</v>
      </c>
      <c r="E8" s="77">
        <f t="shared" si="0"/>
        <v>0</v>
      </c>
      <c r="F8" s="76">
        <f>分析係数表!C11</f>
        <v>5.7355893318034035E-4</v>
      </c>
      <c r="G8" s="77">
        <f t="shared" si="1"/>
        <v>0</v>
      </c>
      <c r="H8" s="77">
        <v>1.1149807590404976E-4</v>
      </c>
      <c r="I8" s="77">
        <f t="shared" si="2"/>
        <v>1.1149807590404976E-4</v>
      </c>
      <c r="J8" s="76">
        <f>分析係数表!G11</f>
        <v>0.5</v>
      </c>
      <c r="K8" s="78">
        <f t="shared" si="3"/>
        <v>5.5749037952024882E-5</v>
      </c>
      <c r="L8" s="79"/>
      <c r="M8" s="80"/>
      <c r="N8" s="81">
        <f>分析係数表!H11</f>
        <v>-2.2413358361583505E-5</v>
      </c>
      <c r="O8" s="82">
        <f t="shared" si="4"/>
        <v>-5.5925034520526624E-4</v>
      </c>
      <c r="P8" s="76">
        <f>分析係数表!C11</f>
        <v>5.7355893318034035E-4</v>
      </c>
      <c r="Q8" s="82">
        <f t="shared" si="5"/>
        <v>-3.2076303137666957E-7</v>
      </c>
      <c r="R8" s="83">
        <v>5.5893727601050863E-5</v>
      </c>
      <c r="S8" s="84">
        <f t="shared" si="6"/>
        <v>1.6739180350510064E-4</v>
      </c>
      <c r="T8" s="85">
        <f>分析係数表!F11</f>
        <v>0.7</v>
      </c>
      <c r="U8" s="86">
        <f t="shared" si="7"/>
        <v>1.1717426245357045E-4</v>
      </c>
      <c r="V8" s="87">
        <f>分析係数表!D11</f>
        <v>1.2</v>
      </c>
      <c r="W8" s="88">
        <f t="shared" si="8"/>
        <v>0</v>
      </c>
      <c r="X8" s="76">
        <f>分析係数表!E11</f>
        <v>0</v>
      </c>
      <c r="Y8" s="89">
        <f t="shared" si="9"/>
        <v>0</v>
      </c>
    </row>
    <row r="9" spans="1:25" x14ac:dyDescent="0.2">
      <c r="A9" s="6" t="s">
        <v>223</v>
      </c>
      <c r="B9" s="5" t="s">
        <v>191</v>
      </c>
      <c r="C9" s="90"/>
      <c r="D9" s="76">
        <f>投入係数表!AH9</f>
        <v>3.4873583260680037E-4</v>
      </c>
      <c r="E9" s="77">
        <f t="shared" si="0"/>
        <v>3.487358326068004E-2</v>
      </c>
      <c r="F9" s="76">
        <f>分析係数表!C12</f>
        <v>4.8423187189707062E-2</v>
      </c>
      <c r="G9" s="77">
        <f t="shared" si="1"/>
        <v>1.6886900502077443E-3</v>
      </c>
      <c r="H9" s="77">
        <v>2.4040349865586978E-3</v>
      </c>
      <c r="I9" s="77">
        <f t="shared" si="2"/>
        <v>2.4040349865586978E-3</v>
      </c>
      <c r="J9" s="76">
        <f>分析係数表!G12</f>
        <v>0.1441768393269548</v>
      </c>
      <c r="K9" s="78">
        <f t="shared" si="3"/>
        <v>3.4660616599345131E-4</v>
      </c>
      <c r="L9" s="79"/>
      <c r="M9" s="80"/>
      <c r="N9" s="81">
        <f>分析係数表!H12</f>
        <v>9.2936990446306003E-2</v>
      </c>
      <c r="O9" s="82">
        <f t="shared" si="4"/>
        <v>2.3189315563936361</v>
      </c>
      <c r="P9" s="76">
        <f>分析係数表!C12</f>
        <v>4.8423187189707062E-2</v>
      </c>
      <c r="Q9" s="82">
        <f t="shared" si="5"/>
        <v>0.11229005683536777</v>
      </c>
      <c r="R9" s="83">
        <v>0.12795492591310126</v>
      </c>
      <c r="S9" s="84">
        <f t="shared" si="6"/>
        <v>0.13035896089965995</v>
      </c>
      <c r="T9" s="85">
        <f>分析係数表!F12</f>
        <v>0.28846365335972729</v>
      </c>
      <c r="U9" s="86">
        <f t="shared" si="7"/>
        <v>3.760382210929375E-2</v>
      </c>
      <c r="V9" s="87">
        <f>分析係数表!D12</f>
        <v>0.1115143516991092</v>
      </c>
      <c r="W9" s="88">
        <f t="shared" si="8"/>
        <v>0</v>
      </c>
      <c r="X9" s="76">
        <f>分析係数表!E12</f>
        <v>0.10909490817112064</v>
      </c>
      <c r="Y9" s="89">
        <f t="shared" si="9"/>
        <v>0</v>
      </c>
    </row>
    <row r="10" spans="1:25" x14ac:dyDescent="0.2">
      <c r="A10" s="6" t="s">
        <v>224</v>
      </c>
      <c r="B10" s="5" t="s">
        <v>28</v>
      </c>
      <c r="C10" s="90"/>
      <c r="D10" s="76">
        <f>投入係数表!AH10</f>
        <v>3.3129904097646034E-3</v>
      </c>
      <c r="E10" s="77">
        <f t="shared" si="0"/>
        <v>0.33129904097646035</v>
      </c>
      <c r="F10" s="76">
        <f>分析係数表!C13</f>
        <v>0</v>
      </c>
      <c r="G10" s="77">
        <f t="shared" si="1"/>
        <v>0</v>
      </c>
      <c r="H10" s="77">
        <v>0</v>
      </c>
      <c r="I10" s="77">
        <f t="shared" si="2"/>
        <v>0</v>
      </c>
      <c r="J10" s="76">
        <f>分析係数表!G13</f>
        <v>0.24353876739562624</v>
      </c>
      <c r="K10" s="78">
        <f t="shared" si="3"/>
        <v>0</v>
      </c>
      <c r="L10" s="79"/>
      <c r="M10" s="80"/>
      <c r="N10" s="81">
        <f>分析係数表!H13</f>
        <v>1.4282912615919088E-2</v>
      </c>
      <c r="O10" s="82">
        <f t="shared" si="4"/>
        <v>0.35638228248205589</v>
      </c>
      <c r="P10" s="76">
        <f>分析係数表!C13</f>
        <v>0</v>
      </c>
      <c r="Q10" s="82">
        <f t="shared" si="5"/>
        <v>0</v>
      </c>
      <c r="R10" s="83">
        <v>0</v>
      </c>
      <c r="S10" s="84">
        <f t="shared" si="6"/>
        <v>0</v>
      </c>
      <c r="T10" s="85">
        <f>分析係数表!F13</f>
        <v>0.38170974155069581</v>
      </c>
      <c r="U10" s="86">
        <f t="shared" si="7"/>
        <v>0</v>
      </c>
      <c r="V10" s="87">
        <f>分析係数表!D13</f>
        <v>0.44532803180914515</v>
      </c>
      <c r="W10" s="88">
        <f t="shared" si="8"/>
        <v>0</v>
      </c>
      <c r="X10" s="76">
        <f>分析係数表!E13</f>
        <v>0.32206759443339961</v>
      </c>
      <c r="Y10" s="89">
        <f t="shared" si="9"/>
        <v>0</v>
      </c>
    </row>
    <row r="11" spans="1:25" x14ac:dyDescent="0.2">
      <c r="A11" s="6" t="s">
        <v>225</v>
      </c>
      <c r="B11" s="5" t="s">
        <v>268</v>
      </c>
      <c r="C11" s="90"/>
      <c r="D11" s="76">
        <f>投入係数表!AH11</f>
        <v>1.2641673931996513E-3</v>
      </c>
      <c r="E11" s="77">
        <f t="shared" si="0"/>
        <v>0.12641673931996514</v>
      </c>
      <c r="F11" s="76">
        <f>分析係数表!C14</f>
        <v>0.13711248892825512</v>
      </c>
      <c r="G11" s="77">
        <f t="shared" si="1"/>
        <v>1.7333313770354832E-2</v>
      </c>
      <c r="H11" s="77">
        <v>4.4080746384803304E-2</v>
      </c>
      <c r="I11" s="77">
        <f t="shared" si="2"/>
        <v>4.4080746384803304E-2</v>
      </c>
      <c r="J11" s="76">
        <f>分析係数表!G14</f>
        <v>0.16281628162816281</v>
      </c>
      <c r="K11" s="78">
        <f t="shared" si="3"/>
        <v>7.1770632177677544E-3</v>
      </c>
      <c r="L11" s="79"/>
      <c r="M11" s="80"/>
      <c r="N11" s="81">
        <f>分析係数表!H14</f>
        <v>1.1654946348023422E-3</v>
      </c>
      <c r="O11" s="82">
        <f t="shared" si="4"/>
        <v>2.9081017950673842E-2</v>
      </c>
      <c r="P11" s="76">
        <f>分析係数表!C14</f>
        <v>0.13711248892825512</v>
      </c>
      <c r="Q11" s="82">
        <f t="shared" si="5"/>
        <v>3.9873707517841554E-3</v>
      </c>
      <c r="R11" s="83">
        <v>1.6338476732592592E-2</v>
      </c>
      <c r="S11" s="84">
        <f t="shared" si="6"/>
        <v>6.0419223117395893E-2</v>
      </c>
      <c r="T11" s="85">
        <f>分析係数表!F14</f>
        <v>0.337000366703337</v>
      </c>
      <c r="U11" s="86">
        <f t="shared" si="7"/>
        <v>2.0361300346493152E-2</v>
      </c>
      <c r="V11" s="87">
        <f>分析係数表!D14</f>
        <v>0.17491749174917492</v>
      </c>
      <c r="W11" s="88">
        <f t="shared" si="8"/>
        <v>0</v>
      </c>
      <c r="X11" s="76">
        <f>分析係数表!E14</f>
        <v>0.13458012467913458</v>
      </c>
      <c r="Y11" s="89">
        <f t="shared" si="9"/>
        <v>0</v>
      </c>
    </row>
    <row r="12" spans="1:25" x14ac:dyDescent="0.2">
      <c r="A12" s="6" t="s">
        <v>226</v>
      </c>
      <c r="B12" s="5" t="s">
        <v>29</v>
      </c>
      <c r="C12" s="90"/>
      <c r="D12" s="76">
        <f>投入係数表!AH12</f>
        <v>9.1543156059285086E-4</v>
      </c>
      <c r="E12" s="77">
        <f t="shared" si="0"/>
        <v>9.1543156059285091E-2</v>
      </c>
      <c r="F12" s="76">
        <f>分析係数表!C15</f>
        <v>0</v>
      </c>
      <c r="G12" s="77">
        <f t="shared" si="1"/>
        <v>0</v>
      </c>
      <c r="H12" s="77">
        <v>0</v>
      </c>
      <c r="I12" s="77">
        <f t="shared" si="2"/>
        <v>0</v>
      </c>
      <c r="J12" s="76">
        <f>分析係数表!G15</f>
        <v>9.5586553853190023E-2</v>
      </c>
      <c r="K12" s="78">
        <f t="shared" si="3"/>
        <v>0</v>
      </c>
      <c r="L12" s="79"/>
      <c r="M12" s="80"/>
      <c r="N12" s="81">
        <f>分析係数表!H15</f>
        <v>8.5619028941248988E-3</v>
      </c>
      <c r="O12" s="82">
        <f t="shared" si="4"/>
        <v>0.21363363186841169</v>
      </c>
      <c r="P12" s="76">
        <f>分析係数表!C15</f>
        <v>0</v>
      </c>
      <c r="Q12" s="82">
        <f t="shared" si="5"/>
        <v>0</v>
      </c>
      <c r="R12" s="83">
        <v>0</v>
      </c>
      <c r="S12" s="84">
        <f t="shared" si="6"/>
        <v>0</v>
      </c>
      <c r="T12" s="85">
        <f>分析係数表!F15</f>
        <v>0.3036816830551109</v>
      </c>
      <c r="U12" s="86">
        <f t="shared" si="7"/>
        <v>0</v>
      </c>
      <c r="V12" s="87">
        <f>分析係数表!D15</f>
        <v>3.7502858449576952E-2</v>
      </c>
      <c r="W12" s="88">
        <f t="shared" si="8"/>
        <v>0</v>
      </c>
      <c r="X12" s="76">
        <f>分析係数表!E15</f>
        <v>3.5216098788017382E-2</v>
      </c>
      <c r="Y12" s="89">
        <f t="shared" si="9"/>
        <v>0</v>
      </c>
    </row>
    <row r="13" spans="1:25" x14ac:dyDescent="0.2">
      <c r="A13" s="6" t="s">
        <v>227</v>
      </c>
      <c r="B13" s="5" t="s">
        <v>30</v>
      </c>
      <c r="C13" s="90"/>
      <c r="D13" s="76">
        <f>投入係数表!AH13</f>
        <v>1.085440278988666E-2</v>
      </c>
      <c r="E13" s="77">
        <f t="shared" si="0"/>
        <v>1.0854402789886661</v>
      </c>
      <c r="F13" s="76">
        <f>分析係数表!C16</f>
        <v>1.385979049153907E-2</v>
      </c>
      <c r="G13" s="77">
        <f t="shared" si="1"/>
        <v>1.504397485786063E-2</v>
      </c>
      <c r="H13" s="77">
        <v>1.643433589562204E-2</v>
      </c>
      <c r="I13" s="77">
        <f t="shared" si="2"/>
        <v>1.643433589562204E-2</v>
      </c>
      <c r="J13" s="76">
        <f>分析係数表!G16</f>
        <v>3.1914893617021274E-2</v>
      </c>
      <c r="K13" s="78">
        <f t="shared" si="3"/>
        <v>5.2450008177517139E-4</v>
      </c>
      <c r="L13" s="79"/>
      <c r="M13" s="80"/>
      <c r="N13" s="81">
        <f>分析係数表!H16</f>
        <v>1.6877258846272378E-2</v>
      </c>
      <c r="O13" s="82">
        <f t="shared" si="4"/>
        <v>0.42111550993956542</v>
      </c>
      <c r="P13" s="76">
        <f>分析係数表!C16</f>
        <v>1.385979049153907E-2</v>
      </c>
      <c r="Q13" s="82">
        <f t="shared" si="5"/>
        <v>5.8365727405000154E-3</v>
      </c>
      <c r="R13" s="83">
        <v>6.6152645134924396E-3</v>
      </c>
      <c r="S13" s="84">
        <f t="shared" si="6"/>
        <v>2.3049600409114478E-2</v>
      </c>
      <c r="T13" s="85">
        <f>分析係数表!F16</f>
        <v>0.28191489361702127</v>
      </c>
      <c r="U13" s="86">
        <f t="shared" si="7"/>
        <v>6.4980256472503576E-3</v>
      </c>
      <c r="V13" s="87">
        <f>分析係数表!D16</f>
        <v>0</v>
      </c>
      <c r="W13" s="88">
        <f t="shared" si="8"/>
        <v>0</v>
      </c>
      <c r="X13" s="76">
        <f>分析係数表!E16</f>
        <v>0</v>
      </c>
      <c r="Y13" s="89">
        <f t="shared" si="9"/>
        <v>0</v>
      </c>
    </row>
    <row r="14" spans="1:25" x14ac:dyDescent="0.2">
      <c r="A14" s="6" t="s">
        <v>2</v>
      </c>
      <c r="B14" s="5" t="s">
        <v>365</v>
      </c>
      <c r="C14" s="90"/>
      <c r="D14" s="76">
        <f>投入係数表!AH14</f>
        <v>1.9616390584132519E-3</v>
      </c>
      <c r="E14" s="77">
        <f t="shared" si="0"/>
        <v>0.1961639058413252</v>
      </c>
      <c r="F14" s="76">
        <f>分析係数表!C17</f>
        <v>0.32300986464785497</v>
      </c>
      <c r="G14" s="77">
        <f t="shared" si="1"/>
        <v>6.3362876674601026E-2</v>
      </c>
      <c r="H14" s="77">
        <v>0.13566294182299324</v>
      </c>
      <c r="I14" s="77">
        <f t="shared" si="2"/>
        <v>0.13566294182299324</v>
      </c>
      <c r="J14" s="76">
        <f>分析係数表!G17</f>
        <v>0.21187484602118747</v>
      </c>
      <c r="K14" s="78">
        <f t="shared" si="3"/>
        <v>2.8743564909528008E-2</v>
      </c>
      <c r="L14" s="79"/>
      <c r="M14" s="80"/>
      <c r="N14" s="81">
        <f>分析係数表!H17</f>
        <v>2.8857198890538762E-3</v>
      </c>
      <c r="O14" s="82">
        <f t="shared" si="4"/>
        <v>7.2003481945178027E-2</v>
      </c>
      <c r="P14" s="76">
        <f>分析係数表!C17</f>
        <v>0.32300986464785497</v>
      </c>
      <c r="Q14" s="82">
        <f t="shared" si="5"/>
        <v>2.3257834957286224E-2</v>
      </c>
      <c r="R14" s="83">
        <v>4.9182643226631073E-2</v>
      </c>
      <c r="S14" s="84">
        <f t="shared" si="6"/>
        <v>0.18484558504962431</v>
      </c>
      <c r="T14" s="85">
        <f>分析係数表!F17</f>
        <v>0.32156935205715692</v>
      </c>
      <c r="U14" s="86">
        <f t="shared" si="7"/>
        <v>5.9440675015033785E-2</v>
      </c>
      <c r="V14" s="87">
        <f>分析係数表!D17</f>
        <v>5.6541019955654102E-2</v>
      </c>
      <c r="W14" s="88">
        <f t="shared" si="8"/>
        <v>0</v>
      </c>
      <c r="X14" s="76">
        <f>分析係数表!E17</f>
        <v>5.444690810544469E-2</v>
      </c>
      <c r="Y14" s="89">
        <f t="shared" si="9"/>
        <v>0</v>
      </c>
    </row>
    <row r="15" spans="1:25" x14ac:dyDescent="0.2">
      <c r="A15" s="6" t="s">
        <v>3</v>
      </c>
      <c r="B15" s="5" t="s">
        <v>31</v>
      </c>
      <c r="C15" s="90"/>
      <c r="D15" s="76">
        <f>投入係数表!AH15</f>
        <v>1.7436791630340019E-4</v>
      </c>
      <c r="E15" s="77">
        <f t="shared" si="0"/>
        <v>1.743679163034002E-2</v>
      </c>
      <c r="F15" s="76">
        <f>分析係数表!C18</f>
        <v>9.2469018112488088E-2</v>
      </c>
      <c r="G15" s="77">
        <f t="shared" si="1"/>
        <v>1.6123630010895921E-3</v>
      </c>
      <c r="H15" s="77">
        <v>7.5748253560133727E-3</v>
      </c>
      <c r="I15" s="77">
        <f t="shared" si="2"/>
        <v>7.5748253560133727E-3</v>
      </c>
      <c r="J15" s="76">
        <f>分析係数表!G18</f>
        <v>0.21541950113378686</v>
      </c>
      <c r="K15" s="78">
        <f t="shared" si="3"/>
        <v>1.6317650993679601E-3</v>
      </c>
      <c r="L15" s="79"/>
      <c r="M15" s="80"/>
      <c r="N15" s="81">
        <f>分析係数表!H18</f>
        <v>4.5387050682206597E-4</v>
      </c>
      <c r="O15" s="82">
        <f t="shared" si="4"/>
        <v>1.1324819490406641E-2</v>
      </c>
      <c r="P15" s="76">
        <f>分析係数表!C18</f>
        <v>9.2469018112488088E-2</v>
      </c>
      <c r="Q15" s="82">
        <f t="shared" si="5"/>
        <v>1.0471949385790697E-3</v>
      </c>
      <c r="R15" s="83">
        <v>2.3741188191273854E-3</v>
      </c>
      <c r="S15" s="84">
        <f t="shared" si="6"/>
        <v>9.9489441751407573E-3</v>
      </c>
      <c r="T15" s="85">
        <f>分析係数表!F18</f>
        <v>0.45918367346938777</v>
      </c>
      <c r="U15" s="86">
        <f t="shared" si="7"/>
        <v>4.568392733483001E-3</v>
      </c>
      <c r="V15" s="87">
        <f>分析係数表!D18</f>
        <v>0.12244897959183673</v>
      </c>
      <c r="W15" s="88">
        <f t="shared" si="8"/>
        <v>0</v>
      </c>
      <c r="X15" s="76">
        <f>分析係数表!E18</f>
        <v>0.11734693877551021</v>
      </c>
      <c r="Y15" s="89">
        <f t="shared" si="9"/>
        <v>0</v>
      </c>
    </row>
    <row r="16" spans="1:25" x14ac:dyDescent="0.2">
      <c r="A16" s="6" t="s">
        <v>4</v>
      </c>
      <c r="B16" s="5" t="s">
        <v>32</v>
      </c>
      <c r="C16" s="90"/>
      <c r="D16" s="76">
        <f>投入係数表!AH16</f>
        <v>4.3591979075850047E-5</v>
      </c>
      <c r="E16" s="77">
        <f t="shared" si="0"/>
        <v>4.359197907585005E-3</v>
      </c>
      <c r="F16" s="76">
        <f>分析係数表!C19</f>
        <v>3.1628366691376364E-2</v>
      </c>
      <c r="G16" s="77">
        <f t="shared" si="1"/>
        <v>1.3787430990137912E-4</v>
      </c>
      <c r="H16" s="77">
        <v>1.8631669159884362E-3</v>
      </c>
      <c r="I16" s="77">
        <f t="shared" si="2"/>
        <v>1.8631669159884362E-3</v>
      </c>
      <c r="J16" s="76">
        <f>分析係数表!G19</f>
        <v>5.8098591549295774E-2</v>
      </c>
      <c r="K16" s="78">
        <f t="shared" si="3"/>
        <v>1.0824737364017323E-4</v>
      </c>
      <c r="L16" s="79"/>
      <c r="M16" s="80"/>
      <c r="N16" s="81">
        <f>分析係数表!H19</f>
        <v>-1.1767013139831339E-4</v>
      </c>
      <c r="O16" s="82">
        <f t="shared" si="4"/>
        <v>-2.9360643123276472E-3</v>
      </c>
      <c r="P16" s="76">
        <f>分析係数表!C19</f>
        <v>3.1628366691376364E-2</v>
      </c>
      <c r="Q16" s="82">
        <f t="shared" si="5"/>
        <v>-9.2862918699762606E-5</v>
      </c>
      <c r="R16" s="83">
        <v>2.3762593531166968E-4</v>
      </c>
      <c r="S16" s="84">
        <f t="shared" si="6"/>
        <v>2.1007928513001057E-3</v>
      </c>
      <c r="T16" s="85">
        <f>分析係数表!F19</f>
        <v>0.23943661971830985</v>
      </c>
      <c r="U16" s="86">
        <f t="shared" si="7"/>
        <v>5.0300673904368721E-4</v>
      </c>
      <c r="V16" s="87">
        <f>分析係数表!D19</f>
        <v>5.9859154929577461E-2</v>
      </c>
      <c r="W16" s="88">
        <f t="shared" si="8"/>
        <v>0</v>
      </c>
      <c r="X16" s="76">
        <f>分析係数表!E19</f>
        <v>4.5774647887323945E-2</v>
      </c>
      <c r="Y16" s="89">
        <f t="shared" si="9"/>
        <v>0</v>
      </c>
    </row>
    <row r="17" spans="1:25" x14ac:dyDescent="0.2">
      <c r="A17" s="6" t="s">
        <v>5</v>
      </c>
      <c r="B17" s="5" t="s">
        <v>33</v>
      </c>
      <c r="C17" s="90"/>
      <c r="D17" s="76">
        <f>投入係数表!AH17</f>
        <v>2.1795989537925023E-4</v>
      </c>
      <c r="E17" s="77">
        <f t="shared" si="0"/>
        <v>2.1795989537925022E-2</v>
      </c>
      <c r="F17" s="76">
        <f>分析係数表!C20</f>
        <v>9.0136054421768752E-2</v>
      </c>
      <c r="G17" s="77">
        <f t="shared" si="1"/>
        <v>1.9646044991667123E-3</v>
      </c>
      <c r="H17" s="77">
        <v>4.7539745004898546E-3</v>
      </c>
      <c r="I17" s="77">
        <f t="shared" si="2"/>
        <v>4.7539745004898546E-3</v>
      </c>
      <c r="J17" s="76">
        <f>分析係数表!G20</f>
        <v>0.10038610038610038</v>
      </c>
      <c r="K17" s="78">
        <f t="shared" si="3"/>
        <v>4.7723296143913595E-4</v>
      </c>
      <c r="L17" s="79"/>
      <c r="M17" s="80"/>
      <c r="N17" s="81">
        <f>分析係数表!H20</f>
        <v>5.6033395903958764E-4</v>
      </c>
      <c r="O17" s="82">
        <f t="shared" si="4"/>
        <v>1.3981258630131655E-2</v>
      </c>
      <c r="P17" s="76">
        <f>分析係数表!C20</f>
        <v>9.0136054421768752E-2</v>
      </c>
      <c r="Q17" s="82">
        <f t="shared" si="5"/>
        <v>1.2602154887703708E-3</v>
      </c>
      <c r="R17" s="83">
        <v>2.4383446571173647E-3</v>
      </c>
      <c r="S17" s="84">
        <f t="shared" si="6"/>
        <v>7.1923191576072198E-3</v>
      </c>
      <c r="T17" s="85">
        <f>分析係数表!F20</f>
        <v>0.22393822393822393</v>
      </c>
      <c r="U17" s="86">
        <f t="shared" si="7"/>
        <v>1.6106351781514238E-3</v>
      </c>
      <c r="V17" s="87">
        <f>分析係数表!D20</f>
        <v>0.27258687258687259</v>
      </c>
      <c r="W17" s="88">
        <f t="shared" si="8"/>
        <v>0</v>
      </c>
      <c r="X17" s="76">
        <f>分析係数表!E20</f>
        <v>0.29498069498069496</v>
      </c>
      <c r="Y17" s="89">
        <f t="shared" si="9"/>
        <v>0</v>
      </c>
    </row>
    <row r="18" spans="1:25" x14ac:dyDescent="0.2">
      <c r="A18" s="6" t="s">
        <v>6</v>
      </c>
      <c r="B18" s="5" t="s">
        <v>34</v>
      </c>
      <c r="C18" s="90"/>
      <c r="D18" s="76">
        <f>投入係数表!AH18</f>
        <v>4.4899738448125545E-3</v>
      </c>
      <c r="E18" s="77">
        <f t="shared" si="0"/>
        <v>0.44899738448125548</v>
      </c>
      <c r="F18" s="76">
        <f>分析係数表!C21</f>
        <v>0.16689993002099368</v>
      </c>
      <c r="G18" s="77">
        <f t="shared" si="1"/>
        <v>7.4937632049530731E-2</v>
      </c>
      <c r="H18" s="77">
        <v>9.4085409648147572E-2</v>
      </c>
      <c r="I18" s="77">
        <f t="shared" si="2"/>
        <v>9.4085409648147572E-2</v>
      </c>
      <c r="J18" s="76">
        <f>分析係数表!G21</f>
        <v>0.28496229904680609</v>
      </c>
      <c r="K18" s="78">
        <f t="shared" si="3"/>
        <v>2.6810794640096683E-2</v>
      </c>
      <c r="L18" s="79"/>
      <c r="M18" s="80"/>
      <c r="N18" s="81">
        <f>分析係数表!H21</f>
        <v>9.3015437200571539E-4</v>
      </c>
      <c r="O18" s="82">
        <f t="shared" si="4"/>
        <v>2.3208889326018545E-2</v>
      </c>
      <c r="P18" s="76">
        <f>分析係数表!C21</f>
        <v>0.16689993002099368</v>
      </c>
      <c r="Q18" s="82">
        <f t="shared" si="5"/>
        <v>3.8735620043774824E-3</v>
      </c>
      <c r="R18" s="83">
        <v>8.4742498126843379E-3</v>
      </c>
      <c r="S18" s="84">
        <f t="shared" si="6"/>
        <v>0.10255965946083191</v>
      </c>
      <c r="T18" s="85">
        <f>分析係数表!F21</f>
        <v>0.42580736946934128</v>
      </c>
      <c r="U18" s="86">
        <f t="shared" si="7"/>
        <v>4.3670658808688277E-2</v>
      </c>
      <c r="V18" s="87">
        <f>分析係数表!D21</f>
        <v>9.4323516858728126E-2</v>
      </c>
      <c r="W18" s="88">
        <f t="shared" si="8"/>
        <v>0</v>
      </c>
      <c r="X18" s="76">
        <f>分析係数表!E21</f>
        <v>8.3795703514013373E-2</v>
      </c>
      <c r="Y18" s="89">
        <f t="shared" si="9"/>
        <v>0</v>
      </c>
    </row>
    <row r="19" spans="1:25" x14ac:dyDescent="0.2">
      <c r="A19" s="6" t="s">
        <v>7</v>
      </c>
      <c r="B19" s="5" t="s">
        <v>269</v>
      </c>
      <c r="C19" s="90"/>
      <c r="D19" s="76">
        <f>投入係数表!AH19</f>
        <v>3.0514385353095031E-4</v>
      </c>
      <c r="E19" s="77">
        <f t="shared" si="0"/>
        <v>3.051438535309503E-2</v>
      </c>
      <c r="F19" s="76">
        <f>分析係数表!C22</f>
        <v>5.390334572490707E-2</v>
      </c>
      <c r="G19" s="77">
        <f t="shared" si="1"/>
        <v>1.644827463270922E-3</v>
      </c>
      <c r="H19" s="77">
        <v>4.8741482665247407E-3</v>
      </c>
      <c r="I19" s="77">
        <f t="shared" si="2"/>
        <v>4.8741482665247407E-3</v>
      </c>
      <c r="J19" s="76">
        <f>分析係数表!G22</f>
        <v>0.19475277497477295</v>
      </c>
      <c r="K19" s="78">
        <f t="shared" si="3"/>
        <v>9.4925390054417249E-4</v>
      </c>
      <c r="L19" s="79"/>
      <c r="M19" s="80"/>
      <c r="N19" s="81">
        <f>分析係数表!H22</f>
        <v>4.4826716723167009E-5</v>
      </c>
      <c r="O19" s="82">
        <f t="shared" si="4"/>
        <v>1.1185006904105325E-3</v>
      </c>
      <c r="P19" s="76">
        <f>分析係数表!C22</f>
        <v>5.390334572490707E-2</v>
      </c>
      <c r="Q19" s="82">
        <f t="shared" si="5"/>
        <v>6.0290929408746186E-5</v>
      </c>
      <c r="R19" s="83">
        <v>6.5334578794459851E-4</v>
      </c>
      <c r="S19" s="84">
        <f t="shared" si="6"/>
        <v>5.5274940544693396E-3</v>
      </c>
      <c r="T19" s="85">
        <f>分析係数表!F22</f>
        <v>0.41305079044735959</v>
      </c>
      <c r="U19" s="86">
        <f t="shared" si="7"/>
        <v>2.2831357883916414E-3</v>
      </c>
      <c r="V19" s="87">
        <f>分析係数表!D22</f>
        <v>5.2808610830810628E-2</v>
      </c>
      <c r="W19" s="88">
        <f t="shared" si="8"/>
        <v>0</v>
      </c>
      <c r="X19" s="76">
        <f>分析係数表!E22</f>
        <v>5.6844937773292969E-2</v>
      </c>
      <c r="Y19" s="89">
        <f t="shared" si="9"/>
        <v>0</v>
      </c>
    </row>
    <row r="20" spans="1:25" x14ac:dyDescent="0.2">
      <c r="A20" s="6" t="s">
        <v>8</v>
      </c>
      <c r="B20" s="5" t="s">
        <v>270</v>
      </c>
      <c r="C20" s="90"/>
      <c r="D20" s="76">
        <f>投入係数表!AH20</f>
        <v>0</v>
      </c>
      <c r="E20" s="77">
        <f t="shared" si="0"/>
        <v>0</v>
      </c>
      <c r="F20" s="76">
        <f>分析係数表!C23</f>
        <v>0</v>
      </c>
      <c r="G20" s="77">
        <f t="shared" si="1"/>
        <v>0</v>
      </c>
      <c r="H20" s="77">
        <v>0</v>
      </c>
      <c r="I20" s="77">
        <f t="shared" si="2"/>
        <v>0</v>
      </c>
      <c r="J20" s="76">
        <f>分析係数表!G23</f>
        <v>0.21585244267198406</v>
      </c>
      <c r="K20" s="78">
        <f t="shared" si="3"/>
        <v>0</v>
      </c>
      <c r="L20" s="79"/>
      <c r="M20" s="80"/>
      <c r="N20" s="81">
        <f>分析係数表!H23</f>
        <v>2.8016697951979378E-5</v>
      </c>
      <c r="O20" s="82">
        <f t="shared" si="4"/>
        <v>6.9906293150658267E-4</v>
      </c>
      <c r="P20" s="76">
        <f>分析係数表!C23</f>
        <v>0</v>
      </c>
      <c r="Q20" s="82">
        <f t="shared" si="5"/>
        <v>0</v>
      </c>
      <c r="R20" s="83">
        <v>0</v>
      </c>
      <c r="S20" s="84">
        <f t="shared" si="6"/>
        <v>0</v>
      </c>
      <c r="T20" s="85">
        <f>分析係数表!F23</f>
        <v>0.44067796610169491</v>
      </c>
      <c r="U20" s="86">
        <f t="shared" si="7"/>
        <v>0</v>
      </c>
      <c r="V20" s="87">
        <f>分析係数表!D23</f>
        <v>9.3220338983050849E-2</v>
      </c>
      <c r="W20" s="88">
        <f t="shared" si="8"/>
        <v>0</v>
      </c>
      <c r="X20" s="76">
        <f>分析係数表!E23</f>
        <v>9.3220338983050849E-2</v>
      </c>
      <c r="Y20" s="89">
        <f t="shared" si="9"/>
        <v>0</v>
      </c>
    </row>
    <row r="21" spans="1:25" x14ac:dyDescent="0.2">
      <c r="A21" s="6" t="s">
        <v>9</v>
      </c>
      <c r="B21" s="5" t="s">
        <v>271</v>
      </c>
      <c r="C21" s="90"/>
      <c r="D21" s="76">
        <f>投入係数表!AH21</f>
        <v>3.2258064516129032E-3</v>
      </c>
      <c r="E21" s="77">
        <f t="shared" si="0"/>
        <v>0.32258064516129031</v>
      </c>
      <c r="F21" s="76">
        <f>分析係数表!C24</f>
        <v>5.4415700267618217E-2</v>
      </c>
      <c r="G21" s="77">
        <f t="shared" si="1"/>
        <v>1.7553451699231681E-2</v>
      </c>
      <c r="H21" s="77">
        <v>1.9135360678225282E-2</v>
      </c>
      <c r="I21" s="77">
        <f t="shared" si="2"/>
        <v>1.9135360678225282E-2</v>
      </c>
      <c r="J21" s="76">
        <f>分析係数表!G24</f>
        <v>0.2097560975609756</v>
      </c>
      <c r="K21" s="78">
        <f t="shared" si="3"/>
        <v>4.0137585812862787E-3</v>
      </c>
      <c r="L21" s="79"/>
      <c r="M21" s="80"/>
      <c r="N21" s="81">
        <f>分析係数表!H24</f>
        <v>3.5301039419494021E-4</v>
      </c>
      <c r="O21" s="82">
        <f t="shared" si="4"/>
        <v>8.8081929369829438E-3</v>
      </c>
      <c r="P21" s="76">
        <f>分析係数表!C24</f>
        <v>5.4415700267618217E-2</v>
      </c>
      <c r="Q21" s="82">
        <f t="shared" si="5"/>
        <v>4.7930398675821565E-4</v>
      </c>
      <c r="R21" s="83">
        <v>1.5547961255393059E-3</v>
      </c>
      <c r="S21" s="84">
        <f t="shared" si="6"/>
        <v>2.0690156803764587E-2</v>
      </c>
      <c r="T21" s="85">
        <f>分析係数表!F24</f>
        <v>0.39512195121951221</v>
      </c>
      <c r="U21" s="86">
        <f t="shared" si="7"/>
        <v>8.1751351273411307E-3</v>
      </c>
      <c r="V21" s="87">
        <f>分析係数表!D24</f>
        <v>0.89756097560975612</v>
      </c>
      <c r="W21" s="88">
        <f t="shared" si="8"/>
        <v>0</v>
      </c>
      <c r="X21" s="76">
        <f>分析係数表!E24</f>
        <v>0.92682926829268297</v>
      </c>
      <c r="Y21" s="89">
        <f t="shared" si="9"/>
        <v>0</v>
      </c>
    </row>
    <row r="22" spans="1:25" x14ac:dyDescent="0.2">
      <c r="A22" s="6" t="s">
        <v>10</v>
      </c>
      <c r="B22" s="5" t="s">
        <v>272</v>
      </c>
      <c r="C22" s="90"/>
      <c r="D22" s="76">
        <f>投入係数表!AH22</f>
        <v>2.2231909328683523E-3</v>
      </c>
      <c r="E22" s="77">
        <f t="shared" si="0"/>
        <v>0.22231909328683525</v>
      </c>
      <c r="F22" s="76">
        <f>分析係数表!C25</f>
        <v>0.20008027292795505</v>
      </c>
      <c r="G22" s="77">
        <f t="shared" si="1"/>
        <v>4.4481664861925493E-2</v>
      </c>
      <c r="H22" s="77">
        <v>7.7234841984097621E-2</v>
      </c>
      <c r="I22" s="77">
        <f t="shared" si="2"/>
        <v>7.7234841984097621E-2</v>
      </c>
      <c r="J22" s="76">
        <f>分析係数表!G25</f>
        <v>0.19693654266958424</v>
      </c>
      <c r="K22" s="78">
        <f t="shared" si="3"/>
        <v>1.5210362753979838E-2</v>
      </c>
      <c r="L22" s="79"/>
      <c r="M22" s="80"/>
      <c r="N22" s="81">
        <f>分析係数表!H25</f>
        <v>5.2111058190681644E-4</v>
      </c>
      <c r="O22" s="82">
        <f t="shared" si="4"/>
        <v>1.3002570526022437E-2</v>
      </c>
      <c r="P22" s="76">
        <f>分析係数表!C25</f>
        <v>0.20008027292795505</v>
      </c>
      <c r="Q22" s="82">
        <f t="shared" si="5"/>
        <v>2.6015578596115534E-3</v>
      </c>
      <c r="R22" s="83">
        <v>1.1800600382248304E-2</v>
      </c>
      <c r="S22" s="84">
        <f t="shared" si="6"/>
        <v>8.9035442366345918E-2</v>
      </c>
      <c r="T22" s="85">
        <f>分析係数表!F25</f>
        <v>0.35081275398562051</v>
      </c>
      <c r="U22" s="86">
        <f t="shared" si="7"/>
        <v>3.1234768738865805E-2</v>
      </c>
      <c r="V22" s="87">
        <f>分析係数表!D25</f>
        <v>2.0787746170678335E-2</v>
      </c>
      <c r="W22" s="88">
        <f t="shared" si="8"/>
        <v>0</v>
      </c>
      <c r="X22" s="76">
        <f>分析係数表!E25</f>
        <v>2.031884964051266E-2</v>
      </c>
      <c r="Y22" s="89">
        <f t="shared" si="9"/>
        <v>0</v>
      </c>
    </row>
    <row r="23" spans="1:25" x14ac:dyDescent="0.2">
      <c r="A23" s="6" t="s">
        <v>11</v>
      </c>
      <c r="B23" s="5" t="s">
        <v>35</v>
      </c>
      <c r="C23" s="90"/>
      <c r="D23" s="76">
        <f>投入係数表!AH23</f>
        <v>1.8308631211857017E-3</v>
      </c>
      <c r="E23" s="77">
        <f t="shared" si="0"/>
        <v>0.18308631211857018</v>
      </c>
      <c r="F23" s="76">
        <f>分析係数表!C26</f>
        <v>0.134685598377282</v>
      </c>
      <c r="G23" s="77">
        <f t="shared" si="1"/>
        <v>2.4659089502379442E-2</v>
      </c>
      <c r="H23" s="77">
        <v>3.2549615542892089E-2</v>
      </c>
      <c r="I23" s="77">
        <f t="shared" si="2"/>
        <v>3.2549615542892089E-2</v>
      </c>
      <c r="J23" s="76">
        <f>分析係数表!G26</f>
        <v>0.19653333333333334</v>
      </c>
      <c r="K23" s="78">
        <f t="shared" si="3"/>
        <v>6.3970844413630589E-3</v>
      </c>
      <c r="L23" s="79"/>
      <c r="M23" s="80"/>
      <c r="N23" s="81">
        <f>分析係数表!H26</f>
        <v>1.0932115540862354E-2</v>
      </c>
      <c r="O23" s="82">
        <f t="shared" si="4"/>
        <v>0.27277435587386856</v>
      </c>
      <c r="P23" s="76">
        <f>分析係数表!C26</f>
        <v>0.134685598377282</v>
      </c>
      <c r="Q23" s="82">
        <f t="shared" si="5"/>
        <v>3.6738777342849652E-2</v>
      </c>
      <c r="R23" s="83">
        <v>3.8984286635901325E-2</v>
      </c>
      <c r="S23" s="84">
        <f t="shared" si="6"/>
        <v>7.1533902178793407E-2</v>
      </c>
      <c r="T23" s="85">
        <f>分析係数表!F26</f>
        <v>0.3352</v>
      </c>
      <c r="U23" s="86">
        <f t="shared" si="7"/>
        <v>2.3978164010331551E-2</v>
      </c>
      <c r="V23" s="87">
        <f>分析係数表!D26</f>
        <v>6.5333333333333327E-2</v>
      </c>
      <c r="W23" s="88">
        <f t="shared" si="8"/>
        <v>0</v>
      </c>
      <c r="X23" s="76">
        <f>分析係数表!E26</f>
        <v>6.826666666666667E-2</v>
      </c>
      <c r="Y23" s="89">
        <f t="shared" si="9"/>
        <v>0</v>
      </c>
    </row>
    <row r="24" spans="1:25" x14ac:dyDescent="0.2">
      <c r="A24" s="6" t="s">
        <v>12</v>
      </c>
      <c r="B24" s="5" t="s">
        <v>366</v>
      </c>
      <c r="C24" s="90"/>
      <c r="D24" s="76">
        <f>投入係数表!AH24</f>
        <v>1.7000871839581517E-3</v>
      </c>
      <c r="E24" s="77">
        <f t="shared" si="0"/>
        <v>0.17000871839581516</v>
      </c>
      <c r="F24" s="76">
        <f>分析係数表!C27</f>
        <v>0.20855231724796941</v>
      </c>
      <c r="G24" s="77">
        <f t="shared" si="1"/>
        <v>3.5455712173804735E-2</v>
      </c>
      <c r="H24" s="77">
        <v>3.7852575344793277E-2</v>
      </c>
      <c r="I24" s="77">
        <f t="shared" si="2"/>
        <v>3.7852575344793277E-2</v>
      </c>
      <c r="J24" s="76">
        <f>分析係数表!G27</f>
        <v>0.17064698219713417</v>
      </c>
      <c r="K24" s="78">
        <f t="shared" si="3"/>
        <v>6.4594277509786181E-3</v>
      </c>
      <c r="L24" s="79"/>
      <c r="M24" s="80"/>
      <c r="N24" s="81">
        <f>分析係数表!H27</f>
        <v>1.1100215728574231E-2</v>
      </c>
      <c r="O24" s="82">
        <f t="shared" si="4"/>
        <v>0.27696873346290807</v>
      </c>
      <c r="P24" s="76">
        <f>分析係数表!C27</f>
        <v>0.20855231724796941</v>
      </c>
      <c r="Q24" s="82">
        <f t="shared" si="5"/>
        <v>5.7762471168924683E-2</v>
      </c>
      <c r="R24" s="83">
        <v>5.8722590729978687E-2</v>
      </c>
      <c r="S24" s="84">
        <f t="shared" si="6"/>
        <v>9.6575166074771956E-2</v>
      </c>
      <c r="T24" s="85">
        <f>分析係数表!F27</f>
        <v>0.32175423360833694</v>
      </c>
      <c r="U24" s="86">
        <f t="shared" si="7"/>
        <v>3.1073468545986114E-2</v>
      </c>
      <c r="V24" s="87">
        <f>分析係数表!D27</f>
        <v>5.2105948762483714E-3</v>
      </c>
      <c r="W24" s="88">
        <f t="shared" si="8"/>
        <v>0</v>
      </c>
      <c r="X24" s="76">
        <f>分析係数表!E27</f>
        <v>3.9079461571862786E-3</v>
      </c>
      <c r="Y24" s="89">
        <f t="shared" si="9"/>
        <v>0</v>
      </c>
    </row>
    <row r="25" spans="1:25" x14ac:dyDescent="0.2">
      <c r="A25" s="6" t="s">
        <v>13</v>
      </c>
      <c r="B25" s="5" t="s">
        <v>192</v>
      </c>
      <c r="C25" s="90"/>
      <c r="D25" s="76">
        <f>投入係数表!AH25</f>
        <v>5.4925893635571054E-3</v>
      </c>
      <c r="E25" s="77">
        <f t="shared" si="0"/>
        <v>0.54925893635571055</v>
      </c>
      <c r="F25" s="76">
        <f>分析係数表!C28</f>
        <v>0.10397098484143963</v>
      </c>
      <c r="G25" s="77">
        <f t="shared" si="1"/>
        <v>5.7106992545864835E-2</v>
      </c>
      <c r="H25" s="77">
        <v>8.2846544880796083E-2</v>
      </c>
      <c r="I25" s="77">
        <f t="shared" si="2"/>
        <v>8.2846544880796083E-2</v>
      </c>
      <c r="J25" s="76">
        <f>分析係数表!G28</f>
        <v>0.12478854912166558</v>
      </c>
      <c r="K25" s="78">
        <f t="shared" si="3"/>
        <v>1.0338300135417495E-2</v>
      </c>
      <c r="L25" s="79"/>
      <c r="M25" s="80"/>
      <c r="N25" s="81">
        <f>分析係数表!H28</f>
        <v>2.0592272994704845E-2</v>
      </c>
      <c r="O25" s="82">
        <f t="shared" si="4"/>
        <v>0.51381125465733835</v>
      </c>
      <c r="P25" s="76">
        <f>分析係数表!C28</f>
        <v>0.10397098484143963</v>
      </c>
      <c r="Q25" s="82">
        <f t="shared" si="5"/>
        <v>5.3421462169339205E-2</v>
      </c>
      <c r="R25" s="83">
        <v>6.1603998183360681E-2</v>
      </c>
      <c r="S25" s="84">
        <f t="shared" si="6"/>
        <v>0.14445054306415678</v>
      </c>
      <c r="T25" s="85">
        <f>分析係数表!F28</f>
        <v>0.21353285621340273</v>
      </c>
      <c r="U25" s="86">
        <f t="shared" si="7"/>
        <v>3.084493704206653E-2</v>
      </c>
      <c r="V25" s="87">
        <f>分析係数表!D28</f>
        <v>3.7345478204294076E-2</v>
      </c>
      <c r="W25" s="88">
        <f t="shared" si="8"/>
        <v>0</v>
      </c>
      <c r="X25" s="76">
        <f>分析係数表!E28</f>
        <v>3.5653871177618736E-2</v>
      </c>
      <c r="Y25" s="89">
        <f t="shared" si="9"/>
        <v>0</v>
      </c>
    </row>
    <row r="26" spans="1:25" x14ac:dyDescent="0.2">
      <c r="A26" s="6" t="s">
        <v>14</v>
      </c>
      <c r="B26" s="5" t="s">
        <v>50</v>
      </c>
      <c r="C26" s="90"/>
      <c r="D26" s="76">
        <f>投入係数表!AH26</f>
        <v>8.9363557105492583E-3</v>
      </c>
      <c r="E26" s="77">
        <f t="shared" si="0"/>
        <v>0.89363557105492586</v>
      </c>
      <c r="F26" s="76">
        <f>分析係数表!C29</f>
        <v>0.1743148003132341</v>
      </c>
      <c r="G26" s="77">
        <f t="shared" si="1"/>
        <v>0.15577390612124231</v>
      </c>
      <c r="H26" s="77">
        <v>0.18134635986741257</v>
      </c>
      <c r="I26" s="77">
        <f t="shared" si="2"/>
        <v>0.18134635986741257</v>
      </c>
      <c r="J26" s="76">
        <f>分析係数表!G29</f>
        <v>0.23934053439454236</v>
      </c>
      <c r="K26" s="78">
        <f t="shared" si="3"/>
        <v>4.3403534681171516E-2</v>
      </c>
      <c r="L26" s="79"/>
      <c r="M26" s="80"/>
      <c r="N26" s="81">
        <f>分析係数表!H29</f>
        <v>9.9683411313142636E-3</v>
      </c>
      <c r="O26" s="82">
        <f t="shared" si="4"/>
        <v>0.24872659103004213</v>
      </c>
      <c r="P26" s="76">
        <f>分析係数表!C29</f>
        <v>0.1743148003132341</v>
      </c>
      <c r="Q26" s="82">
        <f t="shared" si="5"/>
        <v>4.335672604799324E-2</v>
      </c>
      <c r="R26" s="83">
        <v>6.1998639849287981E-2</v>
      </c>
      <c r="S26" s="84">
        <f t="shared" si="6"/>
        <v>0.24334499971670054</v>
      </c>
      <c r="T26" s="85">
        <f>分析係数表!F29</f>
        <v>0.40112076666937385</v>
      </c>
      <c r="U26" s="86">
        <f t="shared" si="7"/>
        <v>9.7610732851521484E-2</v>
      </c>
      <c r="V26" s="87">
        <f>分析係数表!D29</f>
        <v>0.235523430520588</v>
      </c>
      <c r="W26" s="88">
        <f t="shared" si="8"/>
        <v>0</v>
      </c>
      <c r="X26" s="76">
        <f>分析係数表!E29</f>
        <v>0.17006415983107284</v>
      </c>
      <c r="Y26" s="89">
        <f t="shared" si="9"/>
        <v>0</v>
      </c>
    </row>
    <row r="27" spans="1:25" x14ac:dyDescent="0.2">
      <c r="A27" s="6" t="s">
        <v>15</v>
      </c>
      <c r="B27" s="5" t="s">
        <v>36</v>
      </c>
      <c r="C27" s="90"/>
      <c r="D27" s="76">
        <f>投入係数表!AH27</f>
        <v>8.238884045335659E-3</v>
      </c>
      <c r="E27" s="77">
        <f t="shared" si="0"/>
        <v>0.82388840453356593</v>
      </c>
      <c r="F27" s="76">
        <f>分析係数表!C30</f>
        <v>1</v>
      </c>
      <c r="G27" s="77">
        <f t="shared" si="1"/>
        <v>0.82388840453356593</v>
      </c>
      <c r="H27" s="77">
        <v>0.87652122840577096</v>
      </c>
      <c r="I27" s="77">
        <f t="shared" si="2"/>
        <v>0.87652122840577096</v>
      </c>
      <c r="J27" s="76">
        <f>分析係数表!G30</f>
        <v>0.34450555746533745</v>
      </c>
      <c r="K27" s="78">
        <f t="shared" si="3"/>
        <v>0.3019664344221325</v>
      </c>
      <c r="L27" s="79"/>
      <c r="M27" s="80"/>
      <c r="N27" s="81">
        <f>分析係数表!H30</f>
        <v>0</v>
      </c>
      <c r="O27" s="82">
        <f t="shared" si="4"/>
        <v>0</v>
      </c>
      <c r="P27" s="76">
        <f>分析係数表!C30</f>
        <v>1</v>
      </c>
      <c r="Q27" s="82">
        <f t="shared" si="5"/>
        <v>0</v>
      </c>
      <c r="R27" s="83">
        <v>7.2775384987230338E-2</v>
      </c>
      <c r="S27" s="84">
        <f t="shared" si="6"/>
        <v>0.94929661339300131</v>
      </c>
      <c r="T27" s="85">
        <f>分析係数表!F30</f>
        <v>0.44067262518620376</v>
      </c>
      <c r="U27" s="86">
        <f t="shared" si="7"/>
        <v>0.41832903070426664</v>
      </c>
      <c r="V27" s="87">
        <f>分析係数表!D30</f>
        <v>0.12002979259768534</v>
      </c>
      <c r="W27" s="88">
        <f t="shared" si="8"/>
        <v>0</v>
      </c>
      <c r="X27" s="76">
        <f>分析係数表!E30</f>
        <v>8.482296321760055E-2</v>
      </c>
      <c r="Y27" s="89">
        <f t="shared" si="9"/>
        <v>0</v>
      </c>
    </row>
    <row r="28" spans="1:25" x14ac:dyDescent="0.2">
      <c r="A28" s="6" t="s">
        <v>16</v>
      </c>
      <c r="B28" s="5" t="s">
        <v>193</v>
      </c>
      <c r="C28" s="90"/>
      <c r="D28" s="76">
        <f>投入係数表!AH28</f>
        <v>1.2118570183086312E-2</v>
      </c>
      <c r="E28" s="77">
        <f t="shared" si="0"/>
        <v>1.2118570183086312</v>
      </c>
      <c r="F28" s="76">
        <f>分析係数表!C31</f>
        <v>0.25008451656524677</v>
      </c>
      <c r="G28" s="77">
        <f t="shared" si="1"/>
        <v>0.30306667656991543</v>
      </c>
      <c r="H28" s="77">
        <v>0.36986749709215905</v>
      </c>
      <c r="I28" s="77">
        <f t="shared" si="2"/>
        <v>0.36986749709215905</v>
      </c>
      <c r="J28" s="76">
        <f>分析係数表!G31</f>
        <v>7.0035460992907805E-2</v>
      </c>
      <c r="K28" s="78">
        <f t="shared" si="3"/>
        <v>2.5903840665142345E-2</v>
      </c>
      <c r="L28" s="79"/>
      <c r="M28" s="80"/>
      <c r="N28" s="81">
        <f>分析係数表!H31</f>
        <v>2.3007312358165468E-2</v>
      </c>
      <c r="O28" s="82">
        <f t="shared" si="4"/>
        <v>0.57407047935320576</v>
      </c>
      <c r="P28" s="76">
        <f>分析係数表!C31</f>
        <v>0.25008451656524677</v>
      </c>
      <c r="Q28" s="82">
        <f t="shared" si="5"/>
        <v>0.14356613830342593</v>
      </c>
      <c r="R28" s="83">
        <v>0.19383444585446805</v>
      </c>
      <c r="S28" s="84">
        <f t="shared" si="6"/>
        <v>0.56370194294662712</v>
      </c>
      <c r="T28" s="85">
        <f>分析係数表!F31</f>
        <v>0.24143026004728133</v>
      </c>
      <c r="U28" s="86">
        <f t="shared" si="7"/>
        <v>0.13609470667476192</v>
      </c>
      <c r="V28" s="87">
        <f>分析係数表!D31</f>
        <v>9.653270291568164E-3</v>
      </c>
      <c r="W28" s="88">
        <f t="shared" si="8"/>
        <v>0</v>
      </c>
      <c r="X28" s="76">
        <f>分析係数表!E31</f>
        <v>8.2249802994483843E-3</v>
      </c>
      <c r="Y28" s="89">
        <f t="shared" si="9"/>
        <v>0</v>
      </c>
    </row>
    <row r="29" spans="1:25" x14ac:dyDescent="0.2">
      <c r="A29" s="6" t="s">
        <v>17</v>
      </c>
      <c r="B29" s="5" t="s">
        <v>273</v>
      </c>
      <c r="C29" s="90"/>
      <c r="D29" s="76">
        <f>投入係数表!AH29</f>
        <v>4.0540540540540543E-3</v>
      </c>
      <c r="E29" s="77">
        <f t="shared" si="0"/>
        <v>0.40540540540540543</v>
      </c>
      <c r="F29" s="76">
        <f>分析係数表!C32</f>
        <v>0.62913385826771662</v>
      </c>
      <c r="G29" s="77">
        <f t="shared" si="1"/>
        <v>0.25505426686529054</v>
      </c>
      <c r="H29" s="77">
        <v>0.29168430615342394</v>
      </c>
      <c r="I29" s="77">
        <f t="shared" si="2"/>
        <v>0.29168430615342394</v>
      </c>
      <c r="J29" s="76">
        <f>分析係数表!G32</f>
        <v>0.14045991298943444</v>
      </c>
      <c r="K29" s="78">
        <f t="shared" si="3"/>
        <v>4.0969952262693482E-2</v>
      </c>
      <c r="L29" s="79"/>
      <c r="M29" s="80"/>
      <c r="N29" s="81">
        <f>分析係数表!H32</f>
        <v>6.5503039811727788E-3</v>
      </c>
      <c r="O29" s="82">
        <f t="shared" si="4"/>
        <v>0.16344091338623903</v>
      </c>
      <c r="P29" s="76">
        <f>分析係数表!C32</f>
        <v>0.62913385826771662</v>
      </c>
      <c r="Q29" s="82">
        <f t="shared" si="5"/>
        <v>0.10282621243748426</v>
      </c>
      <c r="R29" s="83">
        <v>0.13451435699244085</v>
      </c>
      <c r="S29" s="84">
        <f t="shared" si="6"/>
        <v>0.4261986631458648</v>
      </c>
      <c r="T29" s="85">
        <f>分析係数表!F32</f>
        <v>0.48353014294592916</v>
      </c>
      <c r="U29" s="86">
        <f t="shared" si="7"/>
        <v>0.20607990051428393</v>
      </c>
      <c r="V29" s="87">
        <f>分析係数表!D32</f>
        <v>2.2374145431945307E-2</v>
      </c>
      <c r="W29" s="88">
        <f t="shared" si="8"/>
        <v>0</v>
      </c>
      <c r="X29" s="76">
        <f>分析係数表!E32</f>
        <v>3.3561218147917959E-2</v>
      </c>
      <c r="Y29" s="89">
        <f t="shared" si="9"/>
        <v>0</v>
      </c>
    </row>
    <row r="30" spans="1:25" x14ac:dyDescent="0.2">
      <c r="A30" s="6" t="s">
        <v>18</v>
      </c>
      <c r="B30" s="5" t="s">
        <v>274</v>
      </c>
      <c r="C30" s="90"/>
      <c r="D30" s="76">
        <f>投入係数表!AH30</f>
        <v>2.7506538796861376E-2</v>
      </c>
      <c r="E30" s="77">
        <f t="shared" si="0"/>
        <v>2.7506538796861375</v>
      </c>
      <c r="F30" s="76">
        <f>分析係数表!C33</f>
        <v>0.63745757482258569</v>
      </c>
      <c r="G30" s="77">
        <f t="shared" si="1"/>
        <v>1.7534251513210617</v>
      </c>
      <c r="H30" s="77">
        <v>1.7725131253854449</v>
      </c>
      <c r="I30" s="77">
        <f t="shared" si="2"/>
        <v>1.7725131253854449</v>
      </c>
      <c r="J30" s="76">
        <f>分析係数表!G33</f>
        <v>0.50772946859903378</v>
      </c>
      <c r="K30" s="78">
        <f t="shared" si="3"/>
        <v>0.89995714723676445</v>
      </c>
      <c r="L30" s="79"/>
      <c r="M30" s="80"/>
      <c r="N30" s="81">
        <f>分析係数表!H33</f>
        <v>9.749810887288824E-4</v>
      </c>
      <c r="O30" s="82">
        <f t="shared" si="4"/>
        <v>2.4327390016429078E-2</v>
      </c>
      <c r="P30" s="76">
        <f>分析係数表!C33</f>
        <v>0.63745757482258569</v>
      </c>
      <c r="Q30" s="82">
        <f t="shared" si="5"/>
        <v>1.5507679041636063E-2</v>
      </c>
      <c r="R30" s="83">
        <v>6.190162607760779E-2</v>
      </c>
      <c r="S30" s="84">
        <f t="shared" si="6"/>
        <v>1.8344147514630527</v>
      </c>
      <c r="T30" s="85">
        <f>分析係数表!F33</f>
        <v>0.6463768115942029</v>
      </c>
      <c r="U30" s="86">
        <f t="shared" si="7"/>
        <v>1.1857231581920602</v>
      </c>
      <c r="V30" s="87">
        <f>分析係数表!D33</f>
        <v>0.10676328502415459</v>
      </c>
      <c r="W30" s="88">
        <f t="shared" si="8"/>
        <v>0</v>
      </c>
      <c r="X30" s="76">
        <f>分析係数表!E33</f>
        <v>8.9371980676328497E-2</v>
      </c>
      <c r="Y30" s="89">
        <f t="shared" si="9"/>
        <v>0</v>
      </c>
    </row>
    <row r="31" spans="1:25" x14ac:dyDescent="0.2">
      <c r="A31" s="6" t="s">
        <v>19</v>
      </c>
      <c r="B31" s="5" t="s">
        <v>275</v>
      </c>
      <c r="C31" s="90"/>
      <c r="D31" s="76">
        <f>投入係数表!AH31</f>
        <v>9.9389712292938092E-3</v>
      </c>
      <c r="E31" s="77">
        <f t="shared" si="0"/>
        <v>0.99389712292938093</v>
      </c>
      <c r="F31" s="76">
        <f>分析係数表!C34</f>
        <v>0.37050679800509079</v>
      </c>
      <c r="G31" s="77">
        <f t="shared" si="1"/>
        <v>0.36824564056303705</v>
      </c>
      <c r="H31" s="77">
        <v>0.49958372888765468</v>
      </c>
      <c r="I31" s="77">
        <f t="shared" si="2"/>
        <v>0.49958372888765468</v>
      </c>
      <c r="J31" s="76">
        <f>分析係数表!G34</f>
        <v>0.42483593457785029</v>
      </c>
      <c r="K31" s="78">
        <f t="shared" si="3"/>
        <v>0.21224112036187415</v>
      </c>
      <c r="L31" s="79"/>
      <c r="M31" s="80"/>
      <c r="N31" s="81">
        <f>分析係数表!H34</f>
        <v>0.16269856834673466</v>
      </c>
      <c r="O31" s="82">
        <f t="shared" si="4"/>
        <v>4.0595982558450272</v>
      </c>
      <c r="P31" s="76">
        <f>分析係数表!C34</f>
        <v>0.37050679800509079</v>
      </c>
      <c r="Q31" s="82">
        <f t="shared" si="5"/>
        <v>1.5041087509601923</v>
      </c>
      <c r="R31" s="83">
        <v>1.6336094847340494</v>
      </c>
      <c r="S31" s="84">
        <f t="shared" si="6"/>
        <v>2.1331932136217042</v>
      </c>
      <c r="T31" s="85">
        <f>分析係数表!F34</f>
        <v>0.70009180863001119</v>
      </c>
      <c r="U31" s="86">
        <f t="shared" si="7"/>
        <v>1.4934310950816847</v>
      </c>
      <c r="V31" s="87">
        <f>分析係数表!D34</f>
        <v>0.29654187493624401</v>
      </c>
      <c r="W31" s="88">
        <f t="shared" si="8"/>
        <v>1</v>
      </c>
      <c r="X31" s="76">
        <f>分析係数表!E34</f>
        <v>0.20143493488387909</v>
      </c>
      <c r="Y31" s="89">
        <f t="shared" si="9"/>
        <v>0</v>
      </c>
    </row>
    <row r="32" spans="1:25" x14ac:dyDescent="0.2">
      <c r="A32" s="6" t="s">
        <v>20</v>
      </c>
      <c r="B32" s="5" t="s">
        <v>37</v>
      </c>
      <c r="C32" s="90"/>
      <c r="D32" s="76">
        <f>投入係数表!AH32</f>
        <v>2.122929380993897E-2</v>
      </c>
      <c r="E32" s="77">
        <f t="shared" si="0"/>
        <v>2.1229293809938969</v>
      </c>
      <c r="F32" s="76">
        <f>分析係数表!C35</f>
        <v>0.91764041772509175</v>
      </c>
      <c r="G32" s="77">
        <f t="shared" si="1"/>
        <v>1.94808580397611</v>
      </c>
      <c r="H32" s="77">
        <v>2.2099620265339261</v>
      </c>
      <c r="I32" s="77">
        <f t="shared" si="2"/>
        <v>2.2099620265339261</v>
      </c>
      <c r="J32" s="76">
        <f>分析係数表!G35</f>
        <v>0.31368591037545418</v>
      </c>
      <c r="K32" s="78">
        <f t="shared" si="3"/>
        <v>0.69323395018847822</v>
      </c>
      <c r="L32" s="79"/>
      <c r="M32" s="80"/>
      <c r="N32" s="81">
        <f>分析係数表!H35</f>
        <v>6.1244501723026923E-2</v>
      </c>
      <c r="O32" s="82">
        <f t="shared" si="4"/>
        <v>1.5281515682733897</v>
      </c>
      <c r="P32" s="76">
        <f>分析係数表!C35</f>
        <v>0.91764041772509175</v>
      </c>
      <c r="Q32" s="82">
        <f t="shared" si="5"/>
        <v>1.4022936434576474</v>
      </c>
      <c r="R32" s="83">
        <v>1.8329625130963225</v>
      </c>
      <c r="S32" s="84">
        <f t="shared" si="6"/>
        <v>4.0429245396302491</v>
      </c>
      <c r="T32" s="85">
        <f>分析係数表!F35</f>
        <v>0.64438548935924789</v>
      </c>
      <c r="U32" s="86">
        <f t="shared" si="7"/>
        <v>2.60520190791215</v>
      </c>
      <c r="V32" s="87">
        <f>分析係数表!D35</f>
        <v>7.3937366630140153E-2</v>
      </c>
      <c r="W32" s="88">
        <f t="shared" si="8"/>
        <v>0</v>
      </c>
      <c r="X32" s="76">
        <f>分析係数表!E35</f>
        <v>6.5228675240786668E-2</v>
      </c>
      <c r="Y32" s="89">
        <f t="shared" si="9"/>
        <v>0</v>
      </c>
    </row>
    <row r="33" spans="1:25" x14ac:dyDescent="0.2">
      <c r="A33" s="6" t="s">
        <v>21</v>
      </c>
      <c r="B33" s="5" t="s">
        <v>38</v>
      </c>
      <c r="C33" s="90"/>
      <c r="D33" s="76">
        <f>投入係数表!AH33</f>
        <v>1.6129032258064516E-3</v>
      </c>
      <c r="E33" s="77">
        <f t="shared" si="0"/>
        <v>0.16129032258064516</v>
      </c>
      <c r="F33" s="76">
        <f>分析係数表!C36</f>
        <v>0.797599795727296</v>
      </c>
      <c r="G33" s="77">
        <f t="shared" si="1"/>
        <v>0.12864512834311226</v>
      </c>
      <c r="H33" s="77">
        <v>0.21164413175959224</v>
      </c>
      <c r="I33" s="77">
        <f t="shared" si="2"/>
        <v>0.21164413175959224</v>
      </c>
      <c r="J33" s="76">
        <f>分析係数表!G36</f>
        <v>2.1812378081220076E-2</v>
      </c>
      <c r="K33" s="78">
        <f t="shared" si="3"/>
        <v>4.616461820611783E-3</v>
      </c>
      <c r="L33" s="79"/>
      <c r="M33" s="80"/>
      <c r="N33" s="81">
        <f>分析係数表!H36</f>
        <v>0.17613537668450396</v>
      </c>
      <c r="O33" s="82">
        <f t="shared" si="4"/>
        <v>4.3948688377955847</v>
      </c>
      <c r="P33" s="76">
        <f>分析係数表!C36</f>
        <v>0.797599795727296</v>
      </c>
      <c r="Q33" s="82">
        <f t="shared" si="5"/>
        <v>3.505346487274017</v>
      </c>
      <c r="R33" s="83">
        <v>3.6550938773780186</v>
      </c>
      <c r="S33" s="84">
        <f t="shared" si="6"/>
        <v>3.8667380091376109</v>
      </c>
      <c r="T33" s="85">
        <f>分析係数表!F36</f>
        <v>0.87948217769107995</v>
      </c>
      <c r="U33" s="86">
        <f t="shared" si="7"/>
        <v>3.400727164837217</v>
      </c>
      <c r="V33" s="87">
        <f>分析係数表!D36</f>
        <v>1.4967192764674588E-2</v>
      </c>
      <c r="W33" s="88">
        <f t="shared" si="8"/>
        <v>0</v>
      </c>
      <c r="X33" s="76">
        <f>分析係数表!E36</f>
        <v>4.4334101791097709E-3</v>
      </c>
      <c r="Y33" s="89">
        <f t="shared" si="9"/>
        <v>0</v>
      </c>
    </row>
    <row r="34" spans="1:25" x14ac:dyDescent="0.2">
      <c r="A34" s="6" t="s">
        <v>22</v>
      </c>
      <c r="B34" s="5" t="s">
        <v>378</v>
      </c>
      <c r="C34" s="90"/>
      <c r="D34" s="76">
        <f>投入係数表!AH34</f>
        <v>2.3365300784655624E-2</v>
      </c>
      <c r="E34" s="77">
        <f t="shared" si="0"/>
        <v>2.3365300784655623</v>
      </c>
      <c r="F34" s="76">
        <f>分析係数表!C37</f>
        <v>0.41107468497080213</v>
      </c>
      <c r="G34" s="77">
        <f t="shared" si="1"/>
        <v>0.96048836593003462</v>
      </c>
      <c r="H34" s="77">
        <v>1.1078513881077767</v>
      </c>
      <c r="I34" s="77">
        <f t="shared" si="2"/>
        <v>1.1078513881077767</v>
      </c>
      <c r="J34" s="76">
        <f>分析係数表!G37</f>
        <v>0.35489014883061659</v>
      </c>
      <c r="K34" s="78">
        <f t="shared" si="3"/>
        <v>0.39316554400777409</v>
      </c>
      <c r="L34" s="79"/>
      <c r="M34" s="80"/>
      <c r="N34" s="81">
        <f>分析係数表!H37</f>
        <v>4.9102064830639058E-2</v>
      </c>
      <c r="O34" s="82">
        <f t="shared" si="4"/>
        <v>1.2251776937584369</v>
      </c>
      <c r="P34" s="76">
        <f>分析係数表!C37</f>
        <v>0.41107468497080213</v>
      </c>
      <c r="Q34" s="82">
        <f t="shared" si="5"/>
        <v>0.50363953449500332</v>
      </c>
      <c r="R34" s="83">
        <v>0.61976330331352758</v>
      </c>
      <c r="S34" s="84">
        <f t="shared" si="6"/>
        <v>1.7276146914213042</v>
      </c>
      <c r="T34" s="85">
        <f>分析係数表!F37</f>
        <v>0.67103708953460905</v>
      </c>
      <c r="U34" s="86">
        <f t="shared" si="7"/>
        <v>1.1592935343685837</v>
      </c>
      <c r="V34" s="87">
        <f>分析係数表!D37</f>
        <v>6.9513347507677764E-2</v>
      </c>
      <c r="W34" s="88">
        <f t="shared" si="8"/>
        <v>0</v>
      </c>
      <c r="X34" s="76">
        <f>分析係数表!E37</f>
        <v>6.27214741318214E-2</v>
      </c>
      <c r="Y34" s="89">
        <f t="shared" si="9"/>
        <v>0</v>
      </c>
    </row>
    <row r="35" spans="1:25" x14ac:dyDescent="0.2">
      <c r="A35" s="6" t="s">
        <v>23</v>
      </c>
      <c r="B35" s="5" t="s">
        <v>194</v>
      </c>
      <c r="C35" s="90"/>
      <c r="D35" s="76">
        <f>投入係数表!AH35</f>
        <v>3.0645161290322579E-2</v>
      </c>
      <c r="E35" s="77">
        <f t="shared" si="0"/>
        <v>3.064516129032258</v>
      </c>
      <c r="F35" s="76">
        <f>分析係数表!C38</f>
        <v>8.5657149205643823E-2</v>
      </c>
      <c r="G35" s="77">
        <f t="shared" si="1"/>
        <v>0.26249771530761817</v>
      </c>
      <c r="H35" s="77">
        <v>0.31011473032506848</v>
      </c>
      <c r="I35" s="77">
        <f t="shared" si="2"/>
        <v>0.31011473032506848</v>
      </c>
      <c r="J35" s="76">
        <f>分析係数表!G38</f>
        <v>0.23768844221105528</v>
      </c>
      <c r="K35" s="78">
        <f t="shared" si="3"/>
        <v>7.3710687157667029E-2</v>
      </c>
      <c r="L35" s="79"/>
      <c r="M35" s="80"/>
      <c r="N35" s="81">
        <f>分析係数表!H38</f>
        <v>4.3280194996217748E-2</v>
      </c>
      <c r="O35" s="82">
        <f t="shared" si="4"/>
        <v>1.0799124165913692</v>
      </c>
      <c r="P35" s="76">
        <f>分析係数表!C38</f>
        <v>8.5657149205643823E-2</v>
      </c>
      <c r="Q35" s="82">
        <f t="shared" si="5"/>
        <v>9.2502218996994304E-2</v>
      </c>
      <c r="R35" s="83">
        <v>0.12241264177552076</v>
      </c>
      <c r="S35" s="84">
        <f t="shared" si="6"/>
        <v>0.43252737210058922</v>
      </c>
      <c r="T35" s="85">
        <f>分析係数表!F38</f>
        <v>0.42412060301507537</v>
      </c>
      <c r="U35" s="86">
        <f t="shared" si="7"/>
        <v>0.18344376987582778</v>
      </c>
      <c r="V35" s="87">
        <f>分析係数表!D38</f>
        <v>0.14221105527638192</v>
      </c>
      <c r="W35" s="88">
        <f t="shared" si="8"/>
        <v>0</v>
      </c>
      <c r="X35" s="76">
        <f>分析係数表!E38</f>
        <v>0.14572864321608039</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9.1497421792461602E-3</v>
      </c>
      <c r="I36" s="77">
        <f t="shared" si="2"/>
        <v>100.00914974217925</v>
      </c>
      <c r="J36" s="76">
        <f>分析係数表!G39</f>
        <v>0.35357454228421969</v>
      </c>
      <c r="K36" s="78">
        <f t="shared" si="3"/>
        <v>35.360689344325017</v>
      </c>
      <c r="L36" s="79"/>
      <c r="M36" s="80"/>
      <c r="N36" s="81">
        <f>分析係数表!H39</f>
        <v>3.8775109965539459E-3</v>
      </c>
      <c r="O36" s="82">
        <f t="shared" si="4"/>
        <v>9.6750309720511046E-2</v>
      </c>
      <c r="P36" s="76">
        <f>分析係数表!C39</f>
        <v>1</v>
      </c>
      <c r="Q36" s="82">
        <f t="shared" si="5"/>
        <v>9.6750309720511046E-2</v>
      </c>
      <c r="R36" s="83">
        <v>0.10814525252050219</v>
      </c>
      <c r="S36" s="84">
        <f t="shared" si="6"/>
        <v>100.11729499469975</v>
      </c>
      <c r="T36" s="85">
        <f>分析係数表!F39</f>
        <v>0.70431560592850917</v>
      </c>
      <c r="U36" s="86">
        <f t="shared" si="7"/>
        <v>70.514173288115245</v>
      </c>
      <c r="V36" s="87">
        <f>分析係数表!D39</f>
        <v>6.3426329555361816E-2</v>
      </c>
      <c r="W36" s="88">
        <f t="shared" si="8"/>
        <v>6</v>
      </c>
      <c r="X36" s="76">
        <f>分析係数表!E39</f>
        <v>8.0383609415867474E-2</v>
      </c>
      <c r="Y36" s="89">
        <f t="shared" si="9"/>
        <v>8</v>
      </c>
    </row>
    <row r="37" spans="1:25" x14ac:dyDescent="0.2">
      <c r="A37" s="6" t="s">
        <v>25</v>
      </c>
      <c r="B37" s="5" t="s">
        <v>40</v>
      </c>
      <c r="C37" s="90"/>
      <c r="D37" s="76">
        <f>投入係数表!AH37</f>
        <v>1.3077593722755012E-4</v>
      </c>
      <c r="E37" s="77">
        <f t="shared" si="0"/>
        <v>1.3077593722755012E-2</v>
      </c>
      <c r="F37" s="76">
        <f>分析係数表!C40</f>
        <v>0.65826444414328944</v>
      </c>
      <c r="G37" s="77">
        <f t="shared" si="1"/>
        <v>8.6085149626410999E-3</v>
      </c>
      <c r="H37" s="77">
        <v>1.3425168773945267E-2</v>
      </c>
      <c r="I37" s="77">
        <f t="shared" si="2"/>
        <v>1.3425168773945267E-2</v>
      </c>
      <c r="J37" s="76">
        <f>分析係数表!G40</f>
        <v>0.50866941886313111</v>
      </c>
      <c r="K37" s="78">
        <f t="shared" si="3"/>
        <v>6.8289727983821928E-3</v>
      </c>
      <c r="L37" s="79"/>
      <c r="M37" s="80"/>
      <c r="N37" s="81">
        <f>分析係数表!H40</f>
        <v>2.9977866808617935E-2</v>
      </c>
      <c r="O37" s="82">
        <f t="shared" si="4"/>
        <v>0.74799733671204349</v>
      </c>
      <c r="P37" s="76">
        <f>分析係数表!C40</f>
        <v>0.65826444414328944</v>
      </c>
      <c r="Q37" s="82">
        <f t="shared" si="5"/>
        <v>0.49238005107141419</v>
      </c>
      <c r="R37" s="83">
        <v>0.49503575315699472</v>
      </c>
      <c r="S37" s="84">
        <f t="shared" si="6"/>
        <v>0.50846092193093995</v>
      </c>
      <c r="T37" s="85">
        <f>分析係数表!F40</f>
        <v>0.70612892981899011</v>
      </c>
      <c r="U37" s="86">
        <f t="shared" si="7"/>
        <v>0.35903896665787172</v>
      </c>
      <c r="V37" s="87">
        <f>分析係数表!D40</f>
        <v>0.15706573515401714</v>
      </c>
      <c r="W37" s="88">
        <f t="shared" si="8"/>
        <v>0</v>
      </c>
      <c r="X37" s="76">
        <f>分析係数表!E40</f>
        <v>8.8345506510003169E-2</v>
      </c>
      <c r="Y37" s="89">
        <f t="shared" si="9"/>
        <v>0</v>
      </c>
    </row>
    <row r="38" spans="1:25" x14ac:dyDescent="0.2">
      <c r="A38" s="6" t="s">
        <v>26</v>
      </c>
      <c r="B38" s="5" t="s">
        <v>277</v>
      </c>
      <c r="C38" s="90"/>
      <c r="D38" s="76">
        <f>投入係数表!AH38</f>
        <v>4.3591979075850047E-5</v>
      </c>
      <c r="E38" s="77">
        <f t="shared" si="0"/>
        <v>4.359197907585005E-3</v>
      </c>
      <c r="F38" s="76">
        <f>分析係数表!C41</f>
        <v>0.70759650636187188</v>
      </c>
      <c r="G38" s="77">
        <f t="shared" si="1"/>
        <v>3.0845532099471316E-3</v>
      </c>
      <c r="H38" s="77">
        <v>3.9132474771999782E-3</v>
      </c>
      <c r="I38" s="77">
        <f t="shared" si="2"/>
        <v>3.9132474771999782E-3</v>
      </c>
      <c r="J38" s="76">
        <f>分析係数表!G41</f>
        <v>0.45936542752335213</v>
      </c>
      <c r="K38" s="78">
        <f t="shared" si="3"/>
        <v>1.7976106003686472E-3</v>
      </c>
      <c r="L38" s="79"/>
      <c r="M38" s="80"/>
      <c r="N38" s="81">
        <f>分析係数表!H41</f>
        <v>5.1332193987616619E-2</v>
      </c>
      <c r="O38" s="82">
        <f t="shared" si="4"/>
        <v>1.2808231031063608</v>
      </c>
      <c r="P38" s="76">
        <f>分析係数表!C41</f>
        <v>0.70759650636187188</v>
      </c>
      <c r="Q38" s="82">
        <f t="shared" si="5"/>
        <v>0.90630595302563255</v>
      </c>
      <c r="R38" s="83">
        <v>0.91999215149597302</v>
      </c>
      <c r="S38" s="84">
        <f t="shared" si="6"/>
        <v>0.92390539897317303</v>
      </c>
      <c r="T38" s="85">
        <f>分析係数表!F41</f>
        <v>0.56264417804333855</v>
      </c>
      <c r="U38" s="86">
        <f t="shared" si="7"/>
        <v>0.51982999379506367</v>
      </c>
      <c r="V38" s="87">
        <f>分析係数表!D41</f>
        <v>0.18265703588851492</v>
      </c>
      <c r="W38" s="88">
        <f t="shared" si="8"/>
        <v>0</v>
      </c>
      <c r="X38" s="76">
        <f>分析係数表!E41</f>
        <v>0.17271111447263926</v>
      </c>
      <c r="Y38" s="89">
        <f t="shared" si="9"/>
        <v>0</v>
      </c>
    </row>
    <row r="39" spans="1:25" x14ac:dyDescent="0.2">
      <c r="A39" s="6" t="s">
        <v>51</v>
      </c>
      <c r="B39" s="5" t="s">
        <v>368</v>
      </c>
      <c r="C39" s="90"/>
      <c r="D39" s="76">
        <f>投入係数表!AH39</f>
        <v>0</v>
      </c>
      <c r="E39" s="77">
        <f>$C$36*D39</f>
        <v>0</v>
      </c>
      <c r="F39" s="76">
        <f>分析係数表!C42</f>
        <v>0.74805928016937195</v>
      </c>
      <c r="G39" s="77">
        <f>E39*F39</f>
        <v>0</v>
      </c>
      <c r="H39" s="77">
        <v>1.869349473715946E-2</v>
      </c>
      <c r="I39" s="77">
        <f>C39+H39</f>
        <v>1.869349473715946E-2</v>
      </c>
      <c r="J39" s="76">
        <f>分析係数表!G42</f>
        <v>0.48689138576779029</v>
      </c>
      <c r="K39" s="78">
        <f>I39*J39</f>
        <v>9.1017015574184641E-3</v>
      </c>
      <c r="L39" s="79"/>
      <c r="M39" s="80"/>
      <c r="N39" s="81">
        <f>分析係数表!H42</f>
        <v>1.3363964923094164E-2</v>
      </c>
      <c r="O39" s="82">
        <f t="shared" si="4"/>
        <v>0.33345301832863994</v>
      </c>
      <c r="P39" s="76">
        <f>分析係数表!C42</f>
        <v>0.74805928016937195</v>
      </c>
      <c r="Q39" s="82">
        <f>O39*P39</f>
        <v>0.24944262486122679</v>
      </c>
      <c r="R39" s="83">
        <v>0.26143908825731488</v>
      </c>
      <c r="S39" s="84">
        <f>I39+R39</f>
        <v>0.28013258299447436</v>
      </c>
      <c r="T39" s="85">
        <f>分析係数表!F42</f>
        <v>0.55945692883895126</v>
      </c>
      <c r="U39" s="86">
        <f>S39*T39</f>
        <v>0.15672211454981125</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投入係数表!AH40</f>
        <v>9.2197035745422845E-2</v>
      </c>
      <c r="E40" s="77">
        <f>$C$36*D40</f>
        <v>9.2197035745422848</v>
      </c>
      <c r="F40" s="76">
        <f>分析係数表!C43</f>
        <v>0.45392782766037354</v>
      </c>
      <c r="G40" s="77">
        <f>E40*F40</f>
        <v>4.1850800152645604</v>
      </c>
      <c r="H40" s="77">
        <v>4.7958903883325119</v>
      </c>
      <c r="I40" s="77">
        <f>C40+H40</f>
        <v>4.7958903883325119</v>
      </c>
      <c r="J40" s="76">
        <f>分析係数表!G43</f>
        <v>0.33057238224749658</v>
      </c>
      <c r="K40" s="78">
        <f>I40*J40</f>
        <v>1.5853889106689498</v>
      </c>
      <c r="L40" s="79"/>
      <c r="M40" s="80"/>
      <c r="N40" s="81">
        <f>分析係数表!H43</f>
        <v>3.6399293979211607E-2</v>
      </c>
      <c r="O40" s="82">
        <f t="shared" si="4"/>
        <v>0.90822256061335216</v>
      </c>
      <c r="P40" s="76">
        <f>分析係数表!C43</f>
        <v>0.45392782766037354</v>
      </c>
      <c r="Q40" s="82">
        <f>O40*P40</f>
        <v>0.41226749397136087</v>
      </c>
      <c r="R40" s="83">
        <v>0.7604673182329359</v>
      </c>
      <c r="S40" s="84">
        <f>I40+R40</f>
        <v>5.5563577065654481</v>
      </c>
      <c r="T40" s="85">
        <f>分析係数表!F43</f>
        <v>0.59568549882556554</v>
      </c>
      <c r="U40" s="86">
        <f>S40*T40</f>
        <v>3.3098417120887142</v>
      </c>
      <c r="V40" s="87">
        <f>分析係数表!D43</f>
        <v>0.1984794164915317</v>
      </c>
      <c r="W40" s="88">
        <f>ROUND(S40*V40,0)</f>
        <v>1</v>
      </c>
      <c r="X40" s="76">
        <f>分析係数表!E43</f>
        <v>0.16343182099146988</v>
      </c>
      <c r="Y40" s="89">
        <f>ROUND(S40*X40,0)</f>
        <v>1</v>
      </c>
    </row>
    <row r="41" spans="1:25" x14ac:dyDescent="0.2">
      <c r="A41" s="6" t="s">
        <v>341</v>
      </c>
      <c r="B41" s="5" t="s">
        <v>42</v>
      </c>
      <c r="C41" s="90"/>
      <c r="D41" s="76">
        <f>投入係数表!AH41</f>
        <v>4.7951176983435047E-4</v>
      </c>
      <c r="E41" s="77">
        <f>$C$36*D41</f>
        <v>4.7951176983435047E-2</v>
      </c>
      <c r="F41" s="76">
        <f>分析係数表!C44</f>
        <v>0.56717687074829937</v>
      </c>
      <c r="G41" s="77">
        <f>E41*F41</f>
        <v>2.7196798510162566E-2</v>
      </c>
      <c r="H41" s="77">
        <v>3.5027506187301723E-2</v>
      </c>
      <c r="I41" s="77">
        <f>C41+H41</f>
        <v>3.5027506187301723E-2</v>
      </c>
      <c r="J41" s="76">
        <f>分析係数表!G44</f>
        <v>0.26470888557600014</v>
      </c>
      <c r="K41" s="78">
        <f>I41*J41</f>
        <v>9.2720921273470886E-3</v>
      </c>
      <c r="L41" s="79"/>
      <c r="M41" s="80"/>
      <c r="N41" s="81">
        <f>分析係数表!H44</f>
        <v>0.11401115064578489</v>
      </c>
      <c r="O41" s="82">
        <f t="shared" si="4"/>
        <v>2.8447666934728879</v>
      </c>
      <c r="P41" s="76">
        <f>分析係数表!C44</f>
        <v>0.56717687074829937</v>
      </c>
      <c r="Q41" s="82">
        <f>O41*P41</f>
        <v>1.6134858712129392</v>
      </c>
      <c r="R41" s="83">
        <v>1.6443347155224985</v>
      </c>
      <c r="S41" s="84">
        <f>I41+R41</f>
        <v>1.6793622217098003</v>
      </c>
      <c r="T41" s="85">
        <f>分析係数表!F44</f>
        <v>0.48034390507893071</v>
      </c>
      <c r="U41" s="86">
        <f>S41*T41</f>
        <v>0.80667140761811451</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投入係数表!AH42</f>
        <v>2.3975588491717526E-3</v>
      </c>
      <c r="E42" s="77">
        <f>$C$36*D42</f>
        <v>0.23975588491717525</v>
      </c>
      <c r="F42" s="76">
        <f>分析係数表!C45</f>
        <v>1</v>
      </c>
      <c r="G42" s="77">
        <f>E42*F42</f>
        <v>0.23975588491717525</v>
      </c>
      <c r="H42" s="77">
        <v>0.26230605385893285</v>
      </c>
      <c r="I42" s="77">
        <f>C42+H42</f>
        <v>0.26230605385893285</v>
      </c>
      <c r="J42" s="76">
        <f>分析係数表!G45</f>
        <v>0</v>
      </c>
      <c r="K42" s="78">
        <f>I42*J42</f>
        <v>0</v>
      </c>
      <c r="L42" s="79"/>
      <c r="M42" s="80"/>
      <c r="N42" s="81">
        <f>分析係数表!H45</f>
        <v>0</v>
      </c>
      <c r="O42" s="82">
        <f t="shared" si="4"/>
        <v>0</v>
      </c>
      <c r="P42" s="76">
        <f>分析係数表!C45</f>
        <v>1</v>
      </c>
      <c r="Q42" s="82">
        <f>O42*P42</f>
        <v>0</v>
      </c>
      <c r="R42" s="83">
        <v>1.9366797336107293E-2</v>
      </c>
      <c r="S42" s="84">
        <f>I42+R42</f>
        <v>0.28167285119504015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3.8360941586748037E-3</v>
      </c>
      <c r="E43" s="77">
        <f>$C$36*D43</f>
        <v>0.38360941586748037</v>
      </c>
      <c r="F43" s="76">
        <f>分析係数表!C46</f>
        <v>9.5571095571095555E-2</v>
      </c>
      <c r="G43" s="77">
        <f>E43*F43</f>
        <v>3.6661972145843109E-2</v>
      </c>
      <c r="H43" s="77">
        <v>4.8588286055307191E-2</v>
      </c>
      <c r="I43" s="77">
        <f>C43+H43</f>
        <v>4.8588286055307191E-2</v>
      </c>
      <c r="J43" s="76">
        <f>分析係数表!G46</f>
        <v>9.74025974025974E-3</v>
      </c>
      <c r="K43" s="78">
        <f>I43*J43</f>
        <v>4.7326252651273235E-4</v>
      </c>
      <c r="L43" s="79"/>
      <c r="M43" s="80"/>
      <c r="N43" s="81">
        <f>分析係数表!H46</f>
        <v>2.2385341663631524E-2</v>
      </c>
      <c r="O43" s="82">
        <f t="shared" si="4"/>
        <v>0.55855128227375961</v>
      </c>
      <c r="P43" s="76">
        <f>分析係数表!C46</f>
        <v>9.5571095571095555E-2</v>
      </c>
      <c r="Q43" s="82">
        <f>O43*P43</f>
        <v>5.3381357979543451E-2</v>
      </c>
      <c r="R43" s="83">
        <v>6.0511075558573775E-2</v>
      </c>
      <c r="S43" s="84">
        <f>I43+R43</f>
        <v>0.10909936161388097</v>
      </c>
      <c r="T43" s="85">
        <f>分析係数表!F46</f>
        <v>0.31493506493506496</v>
      </c>
      <c r="U43" s="86">
        <f>S43*T43</f>
        <v>3.4359214534241733E-2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投入係数表!AH44</f>
        <v>0.28513513513513511</v>
      </c>
      <c r="E44" s="91">
        <f>SUM(E5:E43)</f>
        <v>28.513513513513512</v>
      </c>
      <c r="F44" s="92">
        <f>分析係数表!C47</f>
        <v>0.47742146938417629</v>
      </c>
      <c r="G44" s="91">
        <f>SUM(G5:G43)</f>
        <v>11.82068756431071</v>
      </c>
      <c r="H44" s="91">
        <f>SUM(H5:H43)</f>
        <v>13.593588588054201</v>
      </c>
      <c r="I44" s="91">
        <f>SUM(I5:I43)</f>
        <v>113.59358858805422</v>
      </c>
      <c r="J44" s="92">
        <f>分析係数表!G47</f>
        <v>0.27235298925258467</v>
      </c>
      <c r="K44" s="93">
        <f>SUM(K5:K43)</f>
        <v>39.774154964289778</v>
      </c>
      <c r="L44" s="94">
        <f>最終需要_まとめ!$L$33</f>
        <v>0.62733333333333341</v>
      </c>
      <c r="M44" s="91">
        <f>K44*L44</f>
        <v>24.951653214264457</v>
      </c>
      <c r="N44" s="95">
        <f>分析係数表!H47</f>
        <v>1</v>
      </c>
      <c r="O44" s="96">
        <f>SUM(O5:O43)</f>
        <v>24.951653214264464</v>
      </c>
      <c r="P44" s="92">
        <f>分析係数表!C47</f>
        <v>0.47742146938417629</v>
      </c>
      <c r="Q44" s="96">
        <f>SUM(Q5:Q43)</f>
        <v>11.764735356313414</v>
      </c>
      <c r="R44" s="91">
        <f>SUM(R5:R43)</f>
        <v>13.502888600279807</v>
      </c>
      <c r="S44" s="97">
        <f>SUM(S5:S43)</f>
        <v>127.09647718833402</v>
      </c>
      <c r="T44" s="98">
        <f>分析係数表!F47</f>
        <v>0.52570900249274655</v>
      </c>
      <c r="U44" s="99">
        <f>SUM(U5:U43)</f>
        <v>87.110348348008031</v>
      </c>
      <c r="V44" s="100">
        <f>分析係数表!D47</f>
        <v>0.1239937068366638</v>
      </c>
      <c r="W44" s="101">
        <f>SUM(W5:W43)</f>
        <v>8</v>
      </c>
      <c r="X44" s="92">
        <f>分析係数表!E47</f>
        <v>9.5199419721302761E-2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2.2229279136233727E-3</v>
      </c>
      <c r="E5" s="77">
        <f>$C$37*D5</f>
        <v>0.22229279136233726</v>
      </c>
      <c r="F5" s="76">
        <f>分析係数表!C8</f>
        <v>0.95102319236016375</v>
      </c>
      <c r="G5" s="77">
        <f t="shared" ref="G5:G38" si="0">E5*F5</f>
        <v>0.21140560008006182</v>
      </c>
      <c r="H5" s="77">
        <f t="array" ref="H5:H43">MMULT(逆行列係数!C5:AO43,'33'!G5:G43)</f>
        <v>0.26212009448986323</v>
      </c>
      <c r="I5" s="77">
        <f t="shared" ref="I5:I38" si="1">C5+H5</f>
        <v>0.26212009448986323</v>
      </c>
      <c r="J5" s="76">
        <f>分析係数表!G8</f>
        <v>0.119707121641224</v>
      </c>
      <c r="K5" s="78">
        <f t="shared" ref="K5:K38" si="2">I5*J5</f>
        <v>3.1377642035707184E-2</v>
      </c>
      <c r="L5" s="79" t="s">
        <v>188</v>
      </c>
      <c r="M5" s="80" t="s">
        <v>188</v>
      </c>
      <c r="N5" s="81">
        <f>分析係数表!H8</f>
        <v>1.1795029837783319E-2</v>
      </c>
      <c r="O5" s="82">
        <f t="shared" ref="O5:O43" si="3">$M$44*N5</f>
        <v>0.40055800120563989</v>
      </c>
      <c r="P5" s="76">
        <f>分析係数表!C8</f>
        <v>0.95102319236016375</v>
      </c>
      <c r="Q5" s="82">
        <f t="shared" ref="Q5:Q38" si="4">O5*P5</f>
        <v>0.38093994903199396</v>
      </c>
      <c r="R5" s="83">
        <f t="array" ref="R5:R43">MMULT(逆行列係数!C5:AO43,'33'!Q5:Q43)</f>
        <v>0.53277989832295092</v>
      </c>
      <c r="S5" s="84">
        <f t="shared" ref="S5:S38" si="5">I5+R5</f>
        <v>0.7948999928128142</v>
      </c>
      <c r="T5" s="85">
        <f>分析係数表!F8</f>
        <v>0.45161290322580644</v>
      </c>
      <c r="U5" s="86">
        <f t="shared" ref="U5:U38" si="6">S5*T5</f>
        <v>0.35898709352836772</v>
      </c>
      <c r="V5" s="87">
        <f>分析係数表!D8</f>
        <v>0.18719347931201216</v>
      </c>
      <c r="W5" s="88">
        <f t="shared" ref="W5:W38" si="7">ROUND(S5*V5,0)</f>
        <v>0</v>
      </c>
      <c r="X5" s="76">
        <f>分析係数表!E8</f>
        <v>0.11238516267182427</v>
      </c>
      <c r="Y5" s="89">
        <f t="shared" ref="Y5:Y38" si="8">ROUND(S5*X5,0)</f>
        <v>0</v>
      </c>
    </row>
    <row r="6" spans="1:25" x14ac:dyDescent="0.2">
      <c r="A6" s="6" t="s">
        <v>220</v>
      </c>
      <c r="B6" s="5" t="s">
        <v>266</v>
      </c>
      <c r="C6" s="90"/>
      <c r="D6" s="76">
        <f>投入係数表!AI6</f>
        <v>6.3512226103524925E-5</v>
      </c>
      <c r="E6" s="77">
        <f t="shared" ref="E6:E43" si="9">$C$37*D6</f>
        <v>6.3512226103524926E-3</v>
      </c>
      <c r="F6" s="76">
        <f>分析係数表!C9</f>
        <v>1</v>
      </c>
      <c r="G6" s="77">
        <f t="shared" si="0"/>
        <v>6.3512226103524926E-3</v>
      </c>
      <c r="H6" s="77">
        <v>1.8373707924972886E-2</v>
      </c>
      <c r="I6" s="77">
        <f t="shared" si="1"/>
        <v>1.8373707924972886E-2</v>
      </c>
      <c r="J6" s="76">
        <f>分析係数表!G9</f>
        <v>0.24911032028469751</v>
      </c>
      <c r="K6" s="78">
        <f t="shared" si="2"/>
        <v>4.5770802660074807E-3</v>
      </c>
      <c r="L6" s="79"/>
      <c r="M6" s="80"/>
      <c r="N6" s="81">
        <f>分析係数表!H9</f>
        <v>6.1636735494354639E-4</v>
      </c>
      <c r="O6" s="82">
        <f t="shared" si="3"/>
        <v>2.0931772034498995E-2</v>
      </c>
      <c r="P6" s="76">
        <f>分析係数表!C9</f>
        <v>1</v>
      </c>
      <c r="Q6" s="82">
        <f t="shared" si="4"/>
        <v>2.0931772034498995E-2</v>
      </c>
      <c r="R6" s="83">
        <v>2.9461391791675982E-2</v>
      </c>
      <c r="S6" s="84">
        <f t="shared" si="5"/>
        <v>4.7835099716648871E-2</v>
      </c>
      <c r="T6" s="85">
        <f>分析係数表!F9</f>
        <v>0.6773428232502966</v>
      </c>
      <c r="U6" s="86">
        <f t="shared" si="6"/>
        <v>3.2400761492534409E-2</v>
      </c>
      <c r="V6" s="87">
        <f>分析係数表!D9</f>
        <v>0.14590747330960854</v>
      </c>
      <c r="W6" s="88">
        <f t="shared" si="7"/>
        <v>0</v>
      </c>
      <c r="X6" s="76">
        <f>分析係数表!E9</f>
        <v>0.10201660735468565</v>
      </c>
      <c r="Y6" s="89">
        <f t="shared" si="8"/>
        <v>0</v>
      </c>
    </row>
    <row r="7" spans="1:25" x14ac:dyDescent="0.2">
      <c r="A7" s="6" t="s">
        <v>221</v>
      </c>
      <c r="B7" s="5" t="s">
        <v>267</v>
      </c>
      <c r="C7" s="90"/>
      <c r="D7" s="76">
        <f>投入係数表!AI7</f>
        <v>6.3512226103524925E-5</v>
      </c>
      <c r="E7" s="77">
        <f t="shared" si="9"/>
        <v>6.3512226103524926E-3</v>
      </c>
      <c r="F7" s="76">
        <f>分析係数表!C10</f>
        <v>1</v>
      </c>
      <c r="G7" s="77">
        <f t="shared" si="0"/>
        <v>6.3512226103524926E-3</v>
      </c>
      <c r="H7" s="77">
        <v>9.2173123822566361E-3</v>
      </c>
      <c r="I7" s="77">
        <f t="shared" si="1"/>
        <v>9.2173123822566361E-3</v>
      </c>
      <c r="J7" s="76">
        <f>分析係数表!G10</f>
        <v>0.17950310559006211</v>
      </c>
      <c r="K7" s="78">
        <f t="shared" si="2"/>
        <v>1.6545361978087998E-3</v>
      </c>
      <c r="L7" s="79"/>
      <c r="M7" s="80"/>
      <c r="N7" s="81">
        <f>分析係数表!H10</f>
        <v>1.1935113327543217E-3</v>
      </c>
      <c r="O7" s="82">
        <f t="shared" si="3"/>
        <v>4.053152221225715E-2</v>
      </c>
      <c r="P7" s="76">
        <f>分析係数表!C10</f>
        <v>1</v>
      </c>
      <c r="Q7" s="82">
        <f t="shared" si="4"/>
        <v>4.053152221225715E-2</v>
      </c>
      <c r="R7" s="83">
        <v>6.0754296919429386E-2</v>
      </c>
      <c r="S7" s="84">
        <f t="shared" si="5"/>
        <v>6.9971609301686027E-2</v>
      </c>
      <c r="T7" s="85">
        <f>分析係数表!F10</f>
        <v>0.51863354037267084</v>
      </c>
      <c r="U7" s="86">
        <f t="shared" si="6"/>
        <v>3.6289623457706734E-2</v>
      </c>
      <c r="V7" s="87">
        <f>分析係数表!D10</f>
        <v>0.10062111801242236</v>
      </c>
      <c r="W7" s="88">
        <f t="shared" si="7"/>
        <v>0</v>
      </c>
      <c r="X7" s="76">
        <f>分析係数表!E10</f>
        <v>6.273291925465839E-2</v>
      </c>
      <c r="Y7" s="89">
        <f t="shared" si="8"/>
        <v>0</v>
      </c>
    </row>
    <row r="8" spans="1:25" x14ac:dyDescent="0.2">
      <c r="A8" s="6" t="s">
        <v>222</v>
      </c>
      <c r="B8" s="5" t="s">
        <v>27</v>
      </c>
      <c r="C8" s="90"/>
      <c r="D8" s="76">
        <f>投入係数表!AI8</f>
        <v>6.3512226103524925E-5</v>
      </c>
      <c r="E8" s="77">
        <f t="shared" si="9"/>
        <v>6.3512226103524926E-3</v>
      </c>
      <c r="F8" s="76">
        <f>分析係数表!C11</f>
        <v>5.7355893318034035E-4</v>
      </c>
      <c r="G8" s="77">
        <f t="shared" si="0"/>
        <v>3.6428004647846321E-6</v>
      </c>
      <c r="H8" s="77">
        <v>1.5460053683848593E-4</v>
      </c>
      <c r="I8" s="77">
        <f t="shared" si="1"/>
        <v>1.5460053683848593E-4</v>
      </c>
      <c r="J8" s="76">
        <f>分析係数表!G11</f>
        <v>0.5</v>
      </c>
      <c r="K8" s="78">
        <f t="shared" si="2"/>
        <v>7.7300268419242964E-5</v>
      </c>
      <c r="L8" s="79"/>
      <c r="M8" s="80"/>
      <c r="N8" s="81">
        <f>分析係数表!H11</f>
        <v>-2.2413358361583505E-5</v>
      </c>
      <c r="O8" s="82">
        <f t="shared" si="3"/>
        <v>-7.6115534670905438E-4</v>
      </c>
      <c r="P8" s="76">
        <f>分析係数表!C11</f>
        <v>5.7355893318034035E-4</v>
      </c>
      <c r="Q8" s="82">
        <f t="shared" si="4"/>
        <v>-4.365674486429573E-7</v>
      </c>
      <c r="R8" s="83">
        <v>7.6072925078703553E-5</v>
      </c>
      <c r="S8" s="84">
        <f t="shared" si="5"/>
        <v>2.3067346191718948E-4</v>
      </c>
      <c r="T8" s="85">
        <f>分析係数表!F11</f>
        <v>0.7</v>
      </c>
      <c r="U8" s="86">
        <f t="shared" si="6"/>
        <v>1.6147142334203263E-4</v>
      </c>
      <c r="V8" s="87">
        <f>分析係数表!D11</f>
        <v>1.2</v>
      </c>
      <c r="W8" s="88">
        <f t="shared" si="7"/>
        <v>0</v>
      </c>
      <c r="X8" s="76">
        <f>分析係数表!E11</f>
        <v>0</v>
      </c>
      <c r="Y8" s="89">
        <f t="shared" si="8"/>
        <v>0</v>
      </c>
    </row>
    <row r="9" spans="1:25" x14ac:dyDescent="0.2">
      <c r="A9" s="6" t="s">
        <v>223</v>
      </c>
      <c r="B9" s="5" t="s">
        <v>191</v>
      </c>
      <c r="C9" s="90"/>
      <c r="D9" s="76">
        <f>投入係数表!AI9</f>
        <v>5.9066370276278186E-3</v>
      </c>
      <c r="E9" s="77">
        <f t="shared" si="9"/>
        <v>0.59066370276278191</v>
      </c>
      <c r="F9" s="76">
        <f>分析係数表!C12</f>
        <v>4.8423187189707062E-2</v>
      </c>
      <c r="G9" s="77">
        <f t="shared" si="0"/>
        <v>2.8601819045047681E-2</v>
      </c>
      <c r="H9" s="77">
        <v>3.2722724511595427E-2</v>
      </c>
      <c r="I9" s="77">
        <f t="shared" si="1"/>
        <v>3.2722724511595427E-2</v>
      </c>
      <c r="J9" s="76">
        <f>分析係数表!G12</f>
        <v>0.1441768393269548</v>
      </c>
      <c r="K9" s="78">
        <f t="shared" si="2"/>
        <v>4.7178589942484996E-3</v>
      </c>
      <c r="L9" s="79"/>
      <c r="M9" s="80"/>
      <c r="N9" s="81">
        <f>分析係数表!H12</f>
        <v>9.2936990446306003E-2</v>
      </c>
      <c r="O9" s="82">
        <f t="shared" si="3"/>
        <v>3.1561306451290942</v>
      </c>
      <c r="P9" s="76">
        <f>分析係数表!C12</f>
        <v>4.8423187189707062E-2</v>
      </c>
      <c r="Q9" s="82">
        <f t="shared" si="4"/>
        <v>0.15282990502425703</v>
      </c>
      <c r="R9" s="83">
        <v>0.17415022955555054</v>
      </c>
      <c r="S9" s="84">
        <f t="shared" si="5"/>
        <v>0.20687295406714595</v>
      </c>
      <c r="T9" s="85">
        <f>分析係数表!F12</f>
        <v>0.28846365335972729</v>
      </c>
      <c r="U9" s="86">
        <f t="shared" si="6"/>
        <v>5.9675328111527974E-2</v>
      </c>
      <c r="V9" s="87">
        <f>分析係数表!D12</f>
        <v>0.1115143516991092</v>
      </c>
      <c r="W9" s="88">
        <f t="shared" si="7"/>
        <v>0</v>
      </c>
      <c r="X9" s="76">
        <f>分析係数表!E12</f>
        <v>0.10909490817112064</v>
      </c>
      <c r="Y9" s="89">
        <f t="shared" si="8"/>
        <v>0</v>
      </c>
    </row>
    <row r="10" spans="1:25" x14ac:dyDescent="0.2">
      <c r="A10" s="6" t="s">
        <v>224</v>
      </c>
      <c r="B10" s="5" t="s">
        <v>28</v>
      </c>
      <c r="C10" s="90"/>
      <c r="D10" s="76">
        <f>投入係数表!AI10</f>
        <v>6.3512226103524931E-4</v>
      </c>
      <c r="E10" s="77">
        <f t="shared" si="9"/>
        <v>6.351222610352493E-2</v>
      </c>
      <c r="F10" s="76">
        <f>分析係数表!C13</f>
        <v>0</v>
      </c>
      <c r="G10" s="77">
        <f t="shared" si="0"/>
        <v>0</v>
      </c>
      <c r="H10" s="77">
        <v>0</v>
      </c>
      <c r="I10" s="77">
        <f t="shared" si="1"/>
        <v>0</v>
      </c>
      <c r="J10" s="76">
        <f>分析係数表!G13</f>
        <v>0.24353876739562624</v>
      </c>
      <c r="K10" s="78">
        <f t="shared" si="2"/>
        <v>0</v>
      </c>
      <c r="L10" s="79"/>
      <c r="M10" s="80"/>
      <c r="N10" s="81">
        <f>分析係数表!H13</f>
        <v>1.4282912615919088E-2</v>
      </c>
      <c r="O10" s="82">
        <f t="shared" si="3"/>
        <v>0.48504624469034491</v>
      </c>
      <c r="P10" s="76">
        <f>分析係数表!C13</f>
        <v>0</v>
      </c>
      <c r="Q10" s="82">
        <f t="shared" si="4"/>
        <v>0</v>
      </c>
      <c r="R10" s="83">
        <v>0</v>
      </c>
      <c r="S10" s="84">
        <f t="shared" si="5"/>
        <v>0</v>
      </c>
      <c r="T10" s="85">
        <f>分析係数表!F13</f>
        <v>0.38170974155069581</v>
      </c>
      <c r="U10" s="86">
        <f t="shared" si="6"/>
        <v>0</v>
      </c>
      <c r="V10" s="87">
        <f>分析係数表!D13</f>
        <v>0.44532803180914515</v>
      </c>
      <c r="W10" s="88">
        <f t="shared" si="7"/>
        <v>0</v>
      </c>
      <c r="X10" s="76">
        <f>分析係数表!E13</f>
        <v>0.32206759443339961</v>
      </c>
      <c r="Y10" s="89">
        <f t="shared" si="8"/>
        <v>0</v>
      </c>
    </row>
    <row r="11" spans="1:25" x14ac:dyDescent="0.2">
      <c r="A11" s="6" t="s">
        <v>225</v>
      </c>
      <c r="B11" s="5" t="s">
        <v>268</v>
      </c>
      <c r="C11" s="90"/>
      <c r="D11" s="76">
        <f>投入係数表!AI11</f>
        <v>7.3674182280088919E-3</v>
      </c>
      <c r="E11" s="77">
        <f t="shared" si="9"/>
        <v>0.73674182280088918</v>
      </c>
      <c r="F11" s="76">
        <f>分析係数表!C14</f>
        <v>0.13711248892825512</v>
      </c>
      <c r="G11" s="77">
        <f t="shared" si="0"/>
        <v>0.10101650502176941</v>
      </c>
      <c r="H11" s="77">
        <v>0.1367756184785513</v>
      </c>
      <c r="I11" s="77">
        <f t="shared" si="1"/>
        <v>0.1367756184785513</v>
      </c>
      <c r="J11" s="76">
        <f>分析係数表!G14</f>
        <v>0.16281628162816281</v>
      </c>
      <c r="K11" s="78">
        <f t="shared" si="2"/>
        <v>2.2269297618069957E-2</v>
      </c>
      <c r="L11" s="79"/>
      <c r="M11" s="80"/>
      <c r="N11" s="81">
        <f>分析係数表!H14</f>
        <v>1.1654946348023422E-3</v>
      </c>
      <c r="O11" s="82">
        <f t="shared" si="3"/>
        <v>3.9580078028870827E-2</v>
      </c>
      <c r="P11" s="76">
        <f>分析係数表!C14</f>
        <v>0.13711248892825512</v>
      </c>
      <c r="Q11" s="82">
        <f t="shared" si="4"/>
        <v>5.4269230105130246E-3</v>
      </c>
      <c r="R11" s="83">
        <v>2.2237123371877044E-2</v>
      </c>
      <c r="S11" s="84">
        <f t="shared" si="5"/>
        <v>0.15901274185042835</v>
      </c>
      <c r="T11" s="85">
        <f>分析係数表!F14</f>
        <v>0.337000366703337</v>
      </c>
      <c r="U11" s="86">
        <f t="shared" si="6"/>
        <v>5.3587352314097413E-2</v>
      </c>
      <c r="V11" s="87">
        <f>分析係数表!D14</f>
        <v>0.17491749174917492</v>
      </c>
      <c r="W11" s="88">
        <f t="shared" si="7"/>
        <v>0</v>
      </c>
      <c r="X11" s="76">
        <f>分析係数表!E14</f>
        <v>0.13458012467913458</v>
      </c>
      <c r="Y11" s="89">
        <f t="shared" si="8"/>
        <v>0</v>
      </c>
    </row>
    <row r="12" spans="1:25" x14ac:dyDescent="0.2">
      <c r="A12" s="6" t="s">
        <v>226</v>
      </c>
      <c r="B12" s="5" t="s">
        <v>29</v>
      </c>
      <c r="C12" s="90"/>
      <c r="D12" s="76">
        <f>投入係数表!AI12</f>
        <v>9.4633216894252151E-3</v>
      </c>
      <c r="E12" s="77">
        <f t="shared" si="9"/>
        <v>0.94633216894252148</v>
      </c>
      <c r="F12" s="76">
        <f>分析係数表!C15</f>
        <v>0</v>
      </c>
      <c r="G12" s="77">
        <f t="shared" si="0"/>
        <v>0</v>
      </c>
      <c r="H12" s="77">
        <v>0</v>
      </c>
      <c r="I12" s="77">
        <f t="shared" si="1"/>
        <v>0</v>
      </c>
      <c r="J12" s="76">
        <f>分析係数表!G15</f>
        <v>9.5586553853190023E-2</v>
      </c>
      <c r="K12" s="78">
        <f t="shared" si="2"/>
        <v>0</v>
      </c>
      <c r="L12" s="79"/>
      <c r="M12" s="80"/>
      <c r="N12" s="81">
        <f>分析係数表!H15</f>
        <v>8.5619028941248988E-3</v>
      </c>
      <c r="O12" s="82">
        <f t="shared" si="3"/>
        <v>0.29076134244285878</v>
      </c>
      <c r="P12" s="76">
        <f>分析係数表!C15</f>
        <v>0</v>
      </c>
      <c r="Q12" s="82">
        <f t="shared" si="4"/>
        <v>0</v>
      </c>
      <c r="R12" s="83">
        <v>0</v>
      </c>
      <c r="S12" s="84">
        <f t="shared" si="5"/>
        <v>0</v>
      </c>
      <c r="T12" s="85">
        <f>分析係数表!F15</f>
        <v>0.3036816830551109</v>
      </c>
      <c r="U12" s="86">
        <f t="shared" si="6"/>
        <v>0</v>
      </c>
      <c r="V12" s="87">
        <f>分析係数表!D15</f>
        <v>3.7502858449576952E-2</v>
      </c>
      <c r="W12" s="88">
        <f t="shared" si="7"/>
        <v>0</v>
      </c>
      <c r="X12" s="76">
        <f>分析係数表!E15</f>
        <v>3.5216098788017382E-2</v>
      </c>
      <c r="Y12" s="89">
        <f t="shared" si="8"/>
        <v>0</v>
      </c>
    </row>
    <row r="13" spans="1:25" x14ac:dyDescent="0.2">
      <c r="A13" s="6" t="s">
        <v>227</v>
      </c>
      <c r="B13" s="5" t="s">
        <v>30</v>
      </c>
      <c r="C13" s="90"/>
      <c r="D13" s="76">
        <f>投入係数表!AI13</f>
        <v>3.9377580184185457E-3</v>
      </c>
      <c r="E13" s="77">
        <f t="shared" si="9"/>
        <v>0.39377580184185457</v>
      </c>
      <c r="F13" s="76">
        <f>分析係数表!C16</f>
        <v>1.385979049153907E-2</v>
      </c>
      <c r="G13" s="77">
        <f t="shared" si="0"/>
        <v>5.457650114165909E-3</v>
      </c>
      <c r="H13" s="77">
        <v>6.6638922861154389E-3</v>
      </c>
      <c r="I13" s="77">
        <f t="shared" si="1"/>
        <v>6.6638922861154389E-3</v>
      </c>
      <c r="J13" s="76">
        <f>分析係数表!G16</f>
        <v>3.1914893617021274E-2</v>
      </c>
      <c r="K13" s="78">
        <f t="shared" si="2"/>
        <v>2.1267741338666294E-4</v>
      </c>
      <c r="L13" s="79"/>
      <c r="M13" s="80"/>
      <c r="N13" s="81">
        <f>分析係数表!H16</f>
        <v>1.6877258846272378E-2</v>
      </c>
      <c r="O13" s="82">
        <f t="shared" si="3"/>
        <v>0.57314997607191798</v>
      </c>
      <c r="P13" s="76">
        <f>分析係数表!C16</f>
        <v>1.385979049153907E-2</v>
      </c>
      <c r="Q13" s="82">
        <f t="shared" si="4"/>
        <v>7.9437385885874137E-3</v>
      </c>
      <c r="R13" s="83">
        <v>9.0035598502694065E-3</v>
      </c>
      <c r="S13" s="84">
        <f t="shared" si="5"/>
        <v>1.5667452136384846E-2</v>
      </c>
      <c r="T13" s="85">
        <f>分析係数表!F16</f>
        <v>0.28191489361702127</v>
      </c>
      <c r="U13" s="86">
        <f t="shared" si="6"/>
        <v>4.4168881022787062E-3</v>
      </c>
      <c r="V13" s="87">
        <f>分析係数表!D16</f>
        <v>0</v>
      </c>
      <c r="W13" s="88">
        <f t="shared" si="7"/>
        <v>0</v>
      </c>
      <c r="X13" s="76">
        <f>分析係数表!E16</f>
        <v>0</v>
      </c>
      <c r="Y13" s="89">
        <f t="shared" si="8"/>
        <v>0</v>
      </c>
    </row>
    <row r="14" spans="1:25" x14ac:dyDescent="0.2">
      <c r="A14" s="6" t="s">
        <v>2</v>
      </c>
      <c r="B14" s="5" t="s">
        <v>365</v>
      </c>
      <c r="C14" s="90"/>
      <c r="D14" s="76">
        <f>投入係数表!AI14</f>
        <v>4.5728802794537948E-3</v>
      </c>
      <c r="E14" s="77">
        <f t="shared" si="9"/>
        <v>0.45728802794537948</v>
      </c>
      <c r="F14" s="76">
        <f>分析係数表!C17</f>
        <v>0.32300986464785497</v>
      </c>
      <c r="G14" s="77">
        <f t="shared" si="0"/>
        <v>0.14770854401172154</v>
      </c>
      <c r="H14" s="77">
        <v>0.23125999663168073</v>
      </c>
      <c r="I14" s="77">
        <f t="shared" si="1"/>
        <v>0.23125999663168073</v>
      </c>
      <c r="J14" s="76">
        <f>分析係数表!G17</f>
        <v>0.21187484602118747</v>
      </c>
      <c r="K14" s="78">
        <f t="shared" si="2"/>
        <v>4.8998176177197691E-2</v>
      </c>
      <c r="L14" s="79"/>
      <c r="M14" s="80"/>
      <c r="N14" s="81">
        <f>分析係数表!H17</f>
        <v>2.8857198890538762E-3</v>
      </c>
      <c r="O14" s="82">
        <f t="shared" si="3"/>
        <v>9.7998750888790759E-2</v>
      </c>
      <c r="P14" s="76">
        <f>分析係数表!C17</f>
        <v>0.32300986464785497</v>
      </c>
      <c r="Q14" s="82">
        <f t="shared" si="4"/>
        <v>3.1654563260247161E-2</v>
      </c>
      <c r="R14" s="83">
        <v>6.6938951720260098E-2</v>
      </c>
      <c r="S14" s="84">
        <f t="shared" si="5"/>
        <v>0.29819894835194083</v>
      </c>
      <c r="T14" s="85">
        <f>分析係数表!F17</f>
        <v>0.32156935205715692</v>
      </c>
      <c r="U14" s="86">
        <f t="shared" si="6"/>
        <v>9.5891642605659216E-2</v>
      </c>
      <c r="V14" s="87">
        <f>分析係数表!D17</f>
        <v>5.6541019955654102E-2</v>
      </c>
      <c r="W14" s="88">
        <f t="shared" si="7"/>
        <v>0</v>
      </c>
      <c r="X14" s="76">
        <f>分析係数表!E17</f>
        <v>5.444690810544469E-2</v>
      </c>
      <c r="Y14" s="89">
        <f t="shared" si="8"/>
        <v>0</v>
      </c>
    </row>
    <row r="15" spans="1:25" x14ac:dyDescent="0.2">
      <c r="A15" s="6" t="s">
        <v>3</v>
      </c>
      <c r="B15" s="5" t="s">
        <v>31</v>
      </c>
      <c r="C15" s="90"/>
      <c r="D15" s="76">
        <f>投入係数表!AI15</f>
        <v>1.9688790092092729E-3</v>
      </c>
      <c r="E15" s="77">
        <f t="shared" si="9"/>
        <v>0.19688790092092728</v>
      </c>
      <c r="F15" s="76">
        <f>分析係数表!C18</f>
        <v>9.2469018112488088E-2</v>
      </c>
      <c r="G15" s="77">
        <f t="shared" si="0"/>
        <v>1.8206030876386985E-2</v>
      </c>
      <c r="H15" s="77">
        <v>2.3062110961457875E-2</v>
      </c>
      <c r="I15" s="77">
        <f t="shared" si="1"/>
        <v>2.3062110961457875E-2</v>
      </c>
      <c r="J15" s="76">
        <f>分析係数表!G18</f>
        <v>0.21541950113378686</v>
      </c>
      <c r="K15" s="78">
        <f t="shared" si="2"/>
        <v>4.9680284384092934E-3</v>
      </c>
      <c r="L15" s="79"/>
      <c r="M15" s="80"/>
      <c r="N15" s="81">
        <f>分析係数表!H18</f>
        <v>4.5387050682206597E-4</v>
      </c>
      <c r="O15" s="82">
        <f t="shared" si="3"/>
        <v>1.5413395770858353E-2</v>
      </c>
      <c r="P15" s="76">
        <f>分析係数表!C18</f>
        <v>9.2469018112488088E-2</v>
      </c>
      <c r="Q15" s="82">
        <f t="shared" si="4"/>
        <v>1.4252615727104482E-3</v>
      </c>
      <c r="R15" s="83">
        <v>3.2312420517829638E-3</v>
      </c>
      <c r="S15" s="84">
        <f t="shared" si="5"/>
        <v>2.6293353013240837E-2</v>
      </c>
      <c r="T15" s="85">
        <f>分析係数表!F18</f>
        <v>0.45918367346938777</v>
      </c>
      <c r="U15" s="86">
        <f t="shared" si="6"/>
        <v>1.2073478424447323E-2</v>
      </c>
      <c r="V15" s="87">
        <f>分析係数表!D18</f>
        <v>0.12244897959183673</v>
      </c>
      <c r="W15" s="88">
        <f t="shared" si="7"/>
        <v>0</v>
      </c>
      <c r="X15" s="76">
        <f>分析係数表!E18</f>
        <v>0.11734693877551021</v>
      </c>
      <c r="Y15" s="89">
        <f t="shared" si="8"/>
        <v>0</v>
      </c>
    </row>
    <row r="16" spans="1:25" x14ac:dyDescent="0.2">
      <c r="A16" s="6" t="s">
        <v>4</v>
      </c>
      <c r="B16" s="5" t="s">
        <v>32</v>
      </c>
      <c r="C16" s="90"/>
      <c r="D16" s="76">
        <f>投入係数表!AI16</f>
        <v>0</v>
      </c>
      <c r="E16" s="77">
        <f t="shared" si="9"/>
        <v>0</v>
      </c>
      <c r="F16" s="76">
        <f>分析係数表!C19</f>
        <v>3.1628366691376364E-2</v>
      </c>
      <c r="G16" s="77">
        <f t="shared" si="0"/>
        <v>0</v>
      </c>
      <c r="H16" s="77">
        <v>7.9273350516968647E-4</v>
      </c>
      <c r="I16" s="77">
        <f t="shared" si="1"/>
        <v>7.9273350516968647E-4</v>
      </c>
      <c r="J16" s="76">
        <f>分析係数表!G19</f>
        <v>5.8098591549295774E-2</v>
      </c>
      <c r="K16" s="78">
        <f t="shared" si="2"/>
        <v>4.6056700124295162E-5</v>
      </c>
      <c r="L16" s="79"/>
      <c r="M16" s="80"/>
      <c r="N16" s="81">
        <f>分析係数表!H19</f>
        <v>-1.1767013139831339E-4</v>
      </c>
      <c r="O16" s="82">
        <f t="shared" si="3"/>
        <v>-3.996065570222535E-3</v>
      </c>
      <c r="P16" s="76">
        <f>分析係数表!C19</f>
        <v>3.1628366691376364E-2</v>
      </c>
      <c r="Q16" s="82">
        <f t="shared" si="4"/>
        <v>-1.2638902717778232E-4</v>
      </c>
      <c r="R16" s="83">
        <v>3.2341553783544113E-4</v>
      </c>
      <c r="S16" s="84">
        <f t="shared" si="5"/>
        <v>1.1161490430051275E-3</v>
      </c>
      <c r="T16" s="85">
        <f>分析係数表!F19</f>
        <v>0.23943661971830985</v>
      </c>
      <c r="U16" s="86">
        <f t="shared" si="6"/>
        <v>2.6724695395897416E-4</v>
      </c>
      <c r="V16" s="87">
        <f>分析係数表!D19</f>
        <v>5.9859154929577461E-2</v>
      </c>
      <c r="W16" s="88">
        <f t="shared" si="7"/>
        <v>0</v>
      </c>
      <c r="X16" s="76">
        <f>分析係数表!E19</f>
        <v>4.5774647887323945E-2</v>
      </c>
      <c r="Y16" s="89">
        <f t="shared" si="8"/>
        <v>0</v>
      </c>
    </row>
    <row r="17" spans="1:25" x14ac:dyDescent="0.2">
      <c r="A17" s="6" t="s">
        <v>5</v>
      </c>
      <c r="B17" s="5" t="s">
        <v>33</v>
      </c>
      <c r="C17" s="90"/>
      <c r="D17" s="76">
        <f>投入係数表!AI17</f>
        <v>1.2702445220704985E-4</v>
      </c>
      <c r="E17" s="77">
        <f t="shared" si="9"/>
        <v>1.2702445220704985E-2</v>
      </c>
      <c r="F17" s="76">
        <f>分析係数表!C20</f>
        <v>9.0136054421768752E-2</v>
      </c>
      <c r="G17" s="77">
        <f t="shared" si="0"/>
        <v>1.144948293703001E-3</v>
      </c>
      <c r="H17" s="77">
        <v>2.775371834521396E-3</v>
      </c>
      <c r="I17" s="77">
        <f t="shared" si="1"/>
        <v>2.775371834521396E-3</v>
      </c>
      <c r="J17" s="76">
        <f>分析係数表!G20</f>
        <v>0.10038610038610038</v>
      </c>
      <c r="K17" s="78">
        <f t="shared" si="2"/>
        <v>2.7860875558902046E-4</v>
      </c>
      <c r="L17" s="79"/>
      <c r="M17" s="80"/>
      <c r="N17" s="81">
        <f>分析係数表!H20</f>
        <v>5.6033395903958764E-4</v>
      </c>
      <c r="O17" s="82">
        <f t="shared" si="3"/>
        <v>1.902888366772636E-2</v>
      </c>
      <c r="P17" s="76">
        <f>分析係数表!C20</f>
        <v>9.0136054421768752E-2</v>
      </c>
      <c r="Q17" s="82">
        <f t="shared" si="4"/>
        <v>1.7151884938596898E-3</v>
      </c>
      <c r="R17" s="83">
        <v>3.3186552119214693E-3</v>
      </c>
      <c r="S17" s="84">
        <f t="shared" si="5"/>
        <v>6.0940270464428653E-3</v>
      </c>
      <c r="T17" s="85">
        <f>分析係数表!F20</f>
        <v>0.22393822393822393</v>
      </c>
      <c r="U17" s="86">
        <f t="shared" si="6"/>
        <v>1.3646855934119158E-3</v>
      </c>
      <c r="V17" s="87">
        <f>分析係数表!D20</f>
        <v>0.27258687258687259</v>
      </c>
      <c r="W17" s="88">
        <f t="shared" si="7"/>
        <v>0</v>
      </c>
      <c r="X17" s="76">
        <f>分析係数表!E20</f>
        <v>0.29498069498069496</v>
      </c>
      <c r="Y17" s="89">
        <f t="shared" si="8"/>
        <v>0</v>
      </c>
    </row>
    <row r="18" spans="1:25" x14ac:dyDescent="0.2">
      <c r="A18" s="6" t="s">
        <v>6</v>
      </c>
      <c r="B18" s="5" t="s">
        <v>34</v>
      </c>
      <c r="C18" s="90"/>
      <c r="D18" s="76">
        <f>投入係数表!AI18</f>
        <v>1.9053667831057478E-4</v>
      </c>
      <c r="E18" s="77">
        <f t="shared" si="9"/>
        <v>1.9053667831057476E-2</v>
      </c>
      <c r="F18" s="76">
        <f>分析係数表!C21</f>
        <v>0.16689993002099368</v>
      </c>
      <c r="G18" s="77">
        <f t="shared" si="0"/>
        <v>3.1800558276467513E-3</v>
      </c>
      <c r="H18" s="77">
        <v>1.741533169626695E-2</v>
      </c>
      <c r="I18" s="77">
        <f t="shared" si="1"/>
        <v>1.741533169626695E-2</v>
      </c>
      <c r="J18" s="76">
        <f>分析係数表!G21</f>
        <v>0.28496229904680609</v>
      </c>
      <c r="K18" s="78">
        <f t="shared" si="2"/>
        <v>4.9627129588309428E-3</v>
      </c>
      <c r="L18" s="79"/>
      <c r="M18" s="80"/>
      <c r="N18" s="81">
        <f>分析係数表!H21</f>
        <v>9.3015437200571539E-4</v>
      </c>
      <c r="O18" s="82">
        <f t="shared" si="3"/>
        <v>3.1587946888425755E-2</v>
      </c>
      <c r="P18" s="76">
        <f>分析係数表!C21</f>
        <v>0.16689993002099368</v>
      </c>
      <c r="Q18" s="82">
        <f t="shared" si="4"/>
        <v>5.2720261251851235E-3</v>
      </c>
      <c r="R18" s="83">
        <v>1.1533690787272394E-2</v>
      </c>
      <c r="S18" s="84">
        <f t="shared" si="5"/>
        <v>2.8949022483539345E-2</v>
      </c>
      <c r="T18" s="85">
        <f>分析係数表!F21</f>
        <v>0.42580736946934128</v>
      </c>
      <c r="U18" s="86">
        <f t="shared" si="6"/>
        <v>1.2326707112424706E-2</v>
      </c>
      <c r="V18" s="87">
        <f>分析係数表!D21</f>
        <v>9.4323516858728126E-2</v>
      </c>
      <c r="W18" s="88">
        <f t="shared" si="7"/>
        <v>0</v>
      </c>
      <c r="X18" s="76">
        <f>分析係数表!E21</f>
        <v>8.3795703514013373E-2</v>
      </c>
      <c r="Y18" s="89">
        <f t="shared" si="8"/>
        <v>0</v>
      </c>
    </row>
    <row r="19" spans="1:25" x14ac:dyDescent="0.2">
      <c r="A19" s="6" t="s">
        <v>7</v>
      </c>
      <c r="B19" s="5" t="s">
        <v>269</v>
      </c>
      <c r="C19" s="90"/>
      <c r="D19" s="76">
        <f>投入係数表!AI19</f>
        <v>0</v>
      </c>
      <c r="E19" s="77">
        <f t="shared" si="9"/>
        <v>0</v>
      </c>
      <c r="F19" s="76">
        <f>分析係数表!C22</f>
        <v>5.390334572490707E-2</v>
      </c>
      <c r="G19" s="77">
        <f t="shared" si="0"/>
        <v>0</v>
      </c>
      <c r="H19" s="77">
        <v>2.771283612317169E-3</v>
      </c>
      <c r="I19" s="77">
        <f t="shared" si="1"/>
        <v>2.771283612317169E-3</v>
      </c>
      <c r="J19" s="76">
        <f>分析係数表!G22</f>
        <v>0.19475277497477295</v>
      </c>
      <c r="K19" s="78">
        <f t="shared" si="2"/>
        <v>5.3971517374088156E-4</v>
      </c>
      <c r="L19" s="79"/>
      <c r="M19" s="80"/>
      <c r="N19" s="81">
        <f>分析係数表!H22</f>
        <v>4.4826716723167009E-5</v>
      </c>
      <c r="O19" s="82">
        <f t="shared" si="3"/>
        <v>1.5223106934181088E-3</v>
      </c>
      <c r="P19" s="76">
        <f>分析係数表!C22</f>
        <v>5.390334572490707E-2</v>
      </c>
      <c r="Q19" s="82">
        <f t="shared" si="4"/>
        <v>8.2057639608039334E-5</v>
      </c>
      <c r="R19" s="83">
        <v>8.8922187354456453E-4</v>
      </c>
      <c r="S19" s="84">
        <f t="shared" si="5"/>
        <v>3.6605054858617333E-3</v>
      </c>
      <c r="T19" s="85">
        <f>分析係数表!F22</f>
        <v>0.41305079044735959</v>
      </c>
      <c r="U19" s="86">
        <f t="shared" si="6"/>
        <v>1.511974684372085E-3</v>
      </c>
      <c r="V19" s="87">
        <f>分析係数表!D22</f>
        <v>5.2808610830810628E-2</v>
      </c>
      <c r="W19" s="88">
        <f t="shared" si="7"/>
        <v>0</v>
      </c>
      <c r="X19" s="76">
        <f>分析係数表!E22</f>
        <v>5.6844937773292969E-2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0.21585244267198406</v>
      </c>
      <c r="K20" s="78">
        <f t="shared" si="2"/>
        <v>0</v>
      </c>
      <c r="L20" s="79"/>
      <c r="M20" s="80"/>
      <c r="N20" s="81">
        <f>分析係数表!H23</f>
        <v>2.8016697951979378E-5</v>
      </c>
      <c r="O20" s="82">
        <f t="shared" si="3"/>
        <v>9.5144418338631792E-4</v>
      </c>
      <c r="P20" s="76">
        <f>分析係数表!C23</f>
        <v>0</v>
      </c>
      <c r="Q20" s="82">
        <f t="shared" si="4"/>
        <v>0</v>
      </c>
      <c r="R20" s="83">
        <v>0</v>
      </c>
      <c r="S20" s="84">
        <f t="shared" si="5"/>
        <v>0</v>
      </c>
      <c r="T20" s="85">
        <f>分析係数表!F23</f>
        <v>0.44067796610169491</v>
      </c>
      <c r="U20" s="86">
        <f t="shared" si="6"/>
        <v>0</v>
      </c>
      <c r="V20" s="87">
        <f>分析係数表!D23</f>
        <v>9.3220338983050849E-2</v>
      </c>
      <c r="W20" s="88">
        <f t="shared" si="7"/>
        <v>0</v>
      </c>
      <c r="X20" s="76">
        <f>分析係数表!E23</f>
        <v>9.3220338983050849E-2</v>
      </c>
      <c r="Y20" s="89">
        <f t="shared" si="8"/>
        <v>0</v>
      </c>
    </row>
    <row r="21" spans="1:25" x14ac:dyDescent="0.2">
      <c r="A21" s="6" t="s">
        <v>9</v>
      </c>
      <c r="B21" s="5" t="s">
        <v>271</v>
      </c>
      <c r="C21" s="90"/>
      <c r="D21" s="76">
        <f>投入係数表!AI21</f>
        <v>0</v>
      </c>
      <c r="E21" s="77">
        <f t="shared" si="9"/>
        <v>0</v>
      </c>
      <c r="F21" s="76">
        <f>分析係数表!C24</f>
        <v>5.4415700267618217E-2</v>
      </c>
      <c r="G21" s="77">
        <f t="shared" si="0"/>
        <v>0</v>
      </c>
      <c r="H21" s="77">
        <v>1.3029874577770535E-3</v>
      </c>
      <c r="I21" s="77">
        <f t="shared" si="1"/>
        <v>1.3029874577770535E-3</v>
      </c>
      <c r="J21" s="76">
        <f>分析係数表!G24</f>
        <v>0.2097560975609756</v>
      </c>
      <c r="K21" s="78">
        <f t="shared" si="2"/>
        <v>2.733095643142112E-4</v>
      </c>
      <c r="L21" s="79"/>
      <c r="M21" s="80"/>
      <c r="N21" s="81">
        <f>分析係数表!H24</f>
        <v>3.5301039419494021E-4</v>
      </c>
      <c r="O21" s="82">
        <f t="shared" si="3"/>
        <v>1.1988196710667608E-2</v>
      </c>
      <c r="P21" s="76">
        <f>分析係数表!C24</f>
        <v>5.4415700267618217E-2</v>
      </c>
      <c r="Q21" s="82">
        <f t="shared" si="4"/>
        <v>6.5234611895693517E-4</v>
      </c>
      <c r="R21" s="83">
        <v>2.1161209718384647E-3</v>
      </c>
      <c r="S21" s="84">
        <f t="shared" si="5"/>
        <v>3.4191084296155182E-3</v>
      </c>
      <c r="T21" s="85">
        <f>分析係数表!F24</f>
        <v>0.39512195121951221</v>
      </c>
      <c r="U21" s="86">
        <f t="shared" si="6"/>
        <v>1.3509647941407658E-3</v>
      </c>
      <c r="V21" s="87">
        <f>分析係数表!D24</f>
        <v>0.89756097560975612</v>
      </c>
      <c r="W21" s="88">
        <f t="shared" si="7"/>
        <v>0</v>
      </c>
      <c r="X21" s="76">
        <f>分析係数表!E24</f>
        <v>0.92682926829268297</v>
      </c>
      <c r="Y21" s="89">
        <f t="shared" si="8"/>
        <v>0</v>
      </c>
    </row>
    <row r="22" spans="1:25" x14ac:dyDescent="0.2">
      <c r="A22" s="6" t="s">
        <v>10</v>
      </c>
      <c r="B22" s="5" t="s">
        <v>272</v>
      </c>
      <c r="C22" s="90"/>
      <c r="D22" s="76">
        <f>投入係数表!AI22</f>
        <v>1.778342330898698E-3</v>
      </c>
      <c r="E22" s="77">
        <f t="shared" si="9"/>
        <v>0.17783423308986981</v>
      </c>
      <c r="F22" s="76">
        <f>分析係数表!C25</f>
        <v>0.20008027292795505</v>
      </c>
      <c r="G22" s="77">
        <f t="shared" si="0"/>
        <v>3.5581121892554725E-2</v>
      </c>
      <c r="H22" s="77">
        <v>6.5404341690878387E-2</v>
      </c>
      <c r="I22" s="77">
        <f t="shared" si="1"/>
        <v>6.5404341690878387E-2</v>
      </c>
      <c r="J22" s="76">
        <f>分析係数表!G25</f>
        <v>0.19693654266958424</v>
      </c>
      <c r="K22" s="78">
        <f t="shared" si="2"/>
        <v>1.2880504928181739E-2</v>
      </c>
      <c r="L22" s="79"/>
      <c r="M22" s="80"/>
      <c r="N22" s="81">
        <f>分析係数表!H25</f>
        <v>5.2111058190681644E-4</v>
      </c>
      <c r="O22" s="82">
        <f t="shared" si="3"/>
        <v>1.7696861810985513E-2</v>
      </c>
      <c r="P22" s="76">
        <f>分析係数表!C25</f>
        <v>0.20008027292795505</v>
      </c>
      <c r="Q22" s="82">
        <f t="shared" si="4"/>
        <v>3.5407929411102861E-3</v>
      </c>
      <c r="R22" s="83">
        <v>1.606094685918958E-2</v>
      </c>
      <c r="S22" s="84">
        <f t="shared" si="5"/>
        <v>8.146528855006796E-2</v>
      </c>
      <c r="T22" s="85">
        <f>分析係数表!F25</f>
        <v>0.35081275398562051</v>
      </c>
      <c r="U22" s="86">
        <f t="shared" si="6"/>
        <v>2.857906223048258E-2</v>
      </c>
      <c r="V22" s="87">
        <f>分析係数表!D25</f>
        <v>2.0787746170678335E-2</v>
      </c>
      <c r="W22" s="88">
        <f t="shared" si="7"/>
        <v>0</v>
      </c>
      <c r="X22" s="76">
        <f>分析係数表!E25</f>
        <v>2.031884964051266E-2</v>
      </c>
      <c r="Y22" s="89">
        <f t="shared" si="8"/>
        <v>0</v>
      </c>
    </row>
    <row r="23" spans="1:25" x14ac:dyDescent="0.2">
      <c r="A23" s="6" t="s">
        <v>11</v>
      </c>
      <c r="B23" s="5" t="s">
        <v>35</v>
      </c>
      <c r="C23" s="90"/>
      <c r="D23" s="76">
        <f>投入係数表!AI23</f>
        <v>4.445855827246745E-4</v>
      </c>
      <c r="E23" s="77">
        <f t="shared" si="9"/>
        <v>4.4458558272467454E-2</v>
      </c>
      <c r="F23" s="76">
        <f>分析係数表!C26</f>
        <v>0.134685598377282</v>
      </c>
      <c r="G23" s="77">
        <f t="shared" si="0"/>
        <v>5.9879275239185402E-3</v>
      </c>
      <c r="H23" s="77">
        <v>1.1804255122757783E-2</v>
      </c>
      <c r="I23" s="77">
        <f t="shared" si="1"/>
        <v>1.1804255122757783E-2</v>
      </c>
      <c r="J23" s="76">
        <f>分析係数表!G26</f>
        <v>0.19653333333333334</v>
      </c>
      <c r="K23" s="78">
        <f t="shared" si="2"/>
        <v>2.3199296067926631E-3</v>
      </c>
      <c r="L23" s="79"/>
      <c r="M23" s="80"/>
      <c r="N23" s="81">
        <f>分析係数表!H26</f>
        <v>1.0932115540862354E-2</v>
      </c>
      <c r="O23" s="82">
        <f t="shared" si="3"/>
        <v>0.37125352035734127</v>
      </c>
      <c r="P23" s="76">
        <f>分析係数表!C26</f>
        <v>0.134685598377282</v>
      </c>
      <c r="Q23" s="82">
        <f t="shared" si="4"/>
        <v>5.0002502539000952E-2</v>
      </c>
      <c r="R23" s="83">
        <v>5.3058703432115863E-2</v>
      </c>
      <c r="S23" s="84">
        <f t="shared" si="5"/>
        <v>6.4862958554873645E-2</v>
      </c>
      <c r="T23" s="85">
        <f>分析係数表!F26</f>
        <v>0.3352</v>
      </c>
      <c r="U23" s="86">
        <f t="shared" si="6"/>
        <v>2.1742063707593646E-2</v>
      </c>
      <c r="V23" s="87">
        <f>分析係数表!D26</f>
        <v>6.5333333333333327E-2</v>
      </c>
      <c r="W23" s="88">
        <f t="shared" si="7"/>
        <v>0</v>
      </c>
      <c r="X23" s="76">
        <f>分析係数表!E26</f>
        <v>6.826666666666667E-2</v>
      </c>
      <c r="Y23" s="89">
        <f t="shared" si="8"/>
        <v>0</v>
      </c>
    </row>
    <row r="24" spans="1:25" x14ac:dyDescent="0.2">
      <c r="A24" s="6" t="s">
        <v>12</v>
      </c>
      <c r="B24" s="5" t="s">
        <v>366</v>
      </c>
      <c r="C24" s="90"/>
      <c r="D24" s="76">
        <f>投入係数表!AI24</f>
        <v>1.2702445220704985E-4</v>
      </c>
      <c r="E24" s="77">
        <f t="shared" si="9"/>
        <v>1.2702445220704985E-2</v>
      </c>
      <c r="F24" s="76">
        <f>分析係数表!C27</f>
        <v>0.20855231724796941</v>
      </c>
      <c r="G24" s="77">
        <f t="shared" si="0"/>
        <v>2.649124385493419E-3</v>
      </c>
      <c r="H24" s="77">
        <v>4.3614131841704573E-3</v>
      </c>
      <c r="I24" s="77">
        <f t="shared" si="1"/>
        <v>4.3614131841704573E-3</v>
      </c>
      <c r="J24" s="76">
        <f>分析係数表!G27</f>
        <v>0.17064698219713417</v>
      </c>
      <c r="K24" s="78">
        <f t="shared" si="2"/>
        <v>7.4426199799348231E-4</v>
      </c>
      <c r="L24" s="79"/>
      <c r="M24" s="80"/>
      <c r="N24" s="81">
        <f>分析係数表!H27</f>
        <v>1.1100215728574231E-2</v>
      </c>
      <c r="O24" s="82">
        <f t="shared" si="3"/>
        <v>0.37696218545765919</v>
      </c>
      <c r="P24" s="76">
        <f>分析係数表!C27</f>
        <v>0.20855231724796941</v>
      </c>
      <c r="Q24" s="82">
        <f t="shared" si="4"/>
        <v>7.8616337292053626E-2</v>
      </c>
      <c r="R24" s="83">
        <v>7.9923086842843716E-2</v>
      </c>
      <c r="S24" s="84">
        <f t="shared" si="5"/>
        <v>8.4284500027014167E-2</v>
      </c>
      <c r="T24" s="85">
        <f>分析係数表!F27</f>
        <v>0.32175423360833694</v>
      </c>
      <c r="U24" s="86">
        <f t="shared" si="6"/>
        <v>2.7118894711253796E-2</v>
      </c>
      <c r="V24" s="87">
        <f>分析係数表!D27</f>
        <v>5.2105948762483714E-3</v>
      </c>
      <c r="W24" s="88">
        <f t="shared" si="7"/>
        <v>0</v>
      </c>
      <c r="X24" s="76">
        <f>分析係数表!E27</f>
        <v>3.9079461571862786E-3</v>
      </c>
      <c r="Y24" s="89">
        <f t="shared" si="8"/>
        <v>0</v>
      </c>
    </row>
    <row r="25" spans="1:25" x14ac:dyDescent="0.2">
      <c r="A25" s="6" t="s">
        <v>13</v>
      </c>
      <c r="B25" s="5" t="s">
        <v>192</v>
      </c>
      <c r="C25" s="90"/>
      <c r="D25" s="76">
        <f>投入係数表!AI25</f>
        <v>1.2702445220704985E-4</v>
      </c>
      <c r="E25" s="77">
        <f t="shared" si="9"/>
        <v>1.2702445220704985E-2</v>
      </c>
      <c r="F25" s="76">
        <f>分析係数表!C28</f>
        <v>0.10397098484143963</v>
      </c>
      <c r="G25" s="77">
        <f t="shared" si="0"/>
        <v>1.3206857394911353E-3</v>
      </c>
      <c r="H25" s="77">
        <v>2.0091805377419135E-2</v>
      </c>
      <c r="I25" s="77">
        <f t="shared" si="1"/>
        <v>2.0091805377419135E-2</v>
      </c>
      <c r="J25" s="76">
        <f>分析係数表!G28</f>
        <v>0.12478854912166558</v>
      </c>
      <c r="K25" s="78">
        <f t="shared" si="2"/>
        <v>2.5072272422830126E-3</v>
      </c>
      <c r="L25" s="79"/>
      <c r="M25" s="80"/>
      <c r="N25" s="81">
        <f>分析係数表!H28</f>
        <v>2.0592272994704845E-2</v>
      </c>
      <c r="O25" s="82">
        <f t="shared" si="3"/>
        <v>0.69931147478894373</v>
      </c>
      <c r="P25" s="76">
        <f>分析係数表!C28</f>
        <v>0.10397098484143963</v>
      </c>
      <c r="Q25" s="82">
        <f t="shared" si="4"/>
        <v>7.2708102744726055E-2</v>
      </c>
      <c r="R25" s="83">
        <v>8.3844762900788863E-2</v>
      </c>
      <c r="S25" s="84">
        <f t="shared" si="5"/>
        <v>0.10393656827820799</v>
      </c>
      <c r="T25" s="85">
        <f>分析係数表!F28</f>
        <v>0.21353285621340273</v>
      </c>
      <c r="U25" s="86">
        <f t="shared" si="6"/>
        <v>2.2193872289465101E-2</v>
      </c>
      <c r="V25" s="87">
        <f>分析係数表!D28</f>
        <v>3.7345478204294076E-2</v>
      </c>
      <c r="W25" s="88">
        <f t="shared" si="7"/>
        <v>0</v>
      </c>
      <c r="X25" s="76">
        <f>分析係数表!E28</f>
        <v>3.5653871177618736E-2</v>
      </c>
      <c r="Y25" s="89">
        <f t="shared" si="8"/>
        <v>0</v>
      </c>
    </row>
    <row r="26" spans="1:25" x14ac:dyDescent="0.2">
      <c r="A26" s="6" t="s">
        <v>14</v>
      </c>
      <c r="B26" s="5" t="s">
        <v>50</v>
      </c>
      <c r="C26" s="90"/>
      <c r="D26" s="76">
        <f>投入係数表!AI26</f>
        <v>1.9688790092092727E-2</v>
      </c>
      <c r="E26" s="77">
        <f t="shared" si="9"/>
        <v>1.9688790092092727</v>
      </c>
      <c r="F26" s="76">
        <f>分析係数表!C29</f>
        <v>0.1743148003132341</v>
      </c>
      <c r="G26" s="77">
        <f t="shared" si="0"/>
        <v>0.34320475133123257</v>
      </c>
      <c r="H26" s="77">
        <v>0.37082494994706139</v>
      </c>
      <c r="I26" s="77">
        <f t="shared" si="1"/>
        <v>0.37082494994706139</v>
      </c>
      <c r="J26" s="76">
        <f>分析係数表!G29</f>
        <v>0.23934053439454236</v>
      </c>
      <c r="K26" s="78">
        <f t="shared" si="2"/>
        <v>8.8753441687159096E-2</v>
      </c>
      <c r="L26" s="79"/>
      <c r="M26" s="80"/>
      <c r="N26" s="81">
        <f>分析係数表!H29</f>
        <v>9.9683411313142636E-3</v>
      </c>
      <c r="O26" s="82">
        <f t="shared" si="3"/>
        <v>0.33852384044885198</v>
      </c>
      <c r="P26" s="76">
        <f>分析係数表!C29</f>
        <v>0.1743148003132341</v>
      </c>
      <c r="Q26" s="82">
        <f t="shared" si="4"/>
        <v>5.9009715649110749E-2</v>
      </c>
      <c r="R26" s="83">
        <v>8.4381881235413153E-2</v>
      </c>
      <c r="S26" s="84">
        <f t="shared" si="5"/>
        <v>0.45520683118247451</v>
      </c>
      <c r="T26" s="85">
        <f>分析係数表!F29</f>
        <v>0.40112076666937385</v>
      </c>
      <c r="U26" s="86">
        <f t="shared" si="6"/>
        <v>0.18259291311705042</v>
      </c>
      <c r="V26" s="87">
        <f>分析係数表!D29</f>
        <v>0.235523430520588</v>
      </c>
      <c r="W26" s="88">
        <f t="shared" si="7"/>
        <v>0</v>
      </c>
      <c r="X26" s="76">
        <f>分析係数表!E29</f>
        <v>0.17006415983107284</v>
      </c>
      <c r="Y26" s="89">
        <f t="shared" si="8"/>
        <v>0</v>
      </c>
    </row>
    <row r="27" spans="1:25" x14ac:dyDescent="0.2">
      <c r="A27" s="6" t="s">
        <v>15</v>
      </c>
      <c r="B27" s="5" t="s">
        <v>36</v>
      </c>
      <c r="C27" s="90"/>
      <c r="D27" s="76">
        <f>投入係数表!AI27</f>
        <v>5.5890758971101941E-3</v>
      </c>
      <c r="E27" s="77">
        <f t="shared" si="9"/>
        <v>0.55890758971101939</v>
      </c>
      <c r="F27" s="76">
        <f>分析係数表!C30</f>
        <v>1</v>
      </c>
      <c r="G27" s="77">
        <f t="shared" si="0"/>
        <v>0.55890758971101939</v>
      </c>
      <c r="H27" s="77">
        <v>0.62343942300030553</v>
      </c>
      <c r="I27" s="77">
        <f t="shared" si="1"/>
        <v>0.62343942300030553</v>
      </c>
      <c r="J27" s="76">
        <f>分析係数表!G30</f>
        <v>0.34450555746533745</v>
      </c>
      <c r="K27" s="78">
        <f t="shared" si="2"/>
        <v>0.21477834596658857</v>
      </c>
      <c r="L27" s="79"/>
      <c r="M27" s="80"/>
      <c r="N27" s="81">
        <f>分析係数表!H30</f>
        <v>0</v>
      </c>
      <c r="O27" s="82">
        <f t="shared" si="3"/>
        <v>0</v>
      </c>
      <c r="P27" s="76">
        <f>分析係数表!C30</f>
        <v>1</v>
      </c>
      <c r="Q27" s="82">
        <f t="shared" si="4"/>
        <v>0</v>
      </c>
      <c r="R27" s="83">
        <v>9.9049332497968781E-2</v>
      </c>
      <c r="S27" s="84">
        <f t="shared" si="5"/>
        <v>0.72248875549827429</v>
      </c>
      <c r="T27" s="85">
        <f>分析係数表!F30</f>
        <v>0.44067262518620376</v>
      </c>
      <c r="U27" s="86">
        <f t="shared" si="6"/>
        <v>0.31838101655293782</v>
      </c>
      <c r="V27" s="87">
        <f>分析係数表!D30</f>
        <v>0.12002979259768534</v>
      </c>
      <c r="W27" s="88">
        <f t="shared" si="7"/>
        <v>0</v>
      </c>
      <c r="X27" s="76">
        <f>分析係数表!E30</f>
        <v>8.482296321760055E-2</v>
      </c>
      <c r="Y27" s="89">
        <f t="shared" si="8"/>
        <v>0</v>
      </c>
    </row>
    <row r="28" spans="1:25" x14ac:dyDescent="0.2">
      <c r="A28" s="6" t="s">
        <v>16</v>
      </c>
      <c r="B28" s="5" t="s">
        <v>193</v>
      </c>
      <c r="C28" s="90"/>
      <c r="D28" s="76">
        <f>投入係数表!AI28</f>
        <v>1.9180692283264529E-2</v>
      </c>
      <c r="E28" s="77">
        <f t="shared" si="9"/>
        <v>1.9180692283264529</v>
      </c>
      <c r="F28" s="76">
        <f>分析係数表!C31</f>
        <v>0.25008451656524677</v>
      </c>
      <c r="G28" s="77">
        <f t="shared" si="0"/>
        <v>0.47967941570469691</v>
      </c>
      <c r="H28" s="77">
        <v>0.52647248461397</v>
      </c>
      <c r="I28" s="77">
        <f t="shared" si="1"/>
        <v>0.52647248461397</v>
      </c>
      <c r="J28" s="76">
        <f>分析係数表!G31</f>
        <v>7.0035460992907805E-2</v>
      </c>
      <c r="K28" s="78">
        <f t="shared" si="2"/>
        <v>3.6871743160020953E-2</v>
      </c>
      <c r="L28" s="79"/>
      <c r="M28" s="80"/>
      <c r="N28" s="81">
        <f>分析係数表!H31</f>
        <v>2.3007312358165468E-2</v>
      </c>
      <c r="O28" s="82">
        <f t="shared" si="3"/>
        <v>0.78132596339684435</v>
      </c>
      <c r="P28" s="76">
        <f>分析係数表!C31</f>
        <v>0.25008451656524677</v>
      </c>
      <c r="Q28" s="82">
        <f t="shared" si="4"/>
        <v>0.19539752583597553</v>
      </c>
      <c r="R28" s="83">
        <v>0.26381409703799635</v>
      </c>
      <c r="S28" s="84">
        <f t="shared" si="5"/>
        <v>0.79028658165196641</v>
      </c>
      <c r="T28" s="85">
        <f>分析係数表!F31</f>
        <v>0.24143026004728133</v>
      </c>
      <c r="U28" s="86">
        <f t="shared" si="6"/>
        <v>0.19079909492011127</v>
      </c>
      <c r="V28" s="87">
        <f>分析係数表!D31</f>
        <v>9.653270291568164E-3</v>
      </c>
      <c r="W28" s="88">
        <f t="shared" si="7"/>
        <v>0</v>
      </c>
      <c r="X28" s="76">
        <f>分析係数表!E31</f>
        <v>8.2249802994483843E-3</v>
      </c>
      <c r="Y28" s="89">
        <f t="shared" si="8"/>
        <v>0</v>
      </c>
    </row>
    <row r="29" spans="1:25" x14ac:dyDescent="0.2">
      <c r="A29" s="6" t="s">
        <v>17</v>
      </c>
      <c r="B29" s="5" t="s">
        <v>273</v>
      </c>
      <c r="C29" s="90"/>
      <c r="D29" s="76">
        <f>投入係数表!AI29</f>
        <v>9.4633216894252151E-3</v>
      </c>
      <c r="E29" s="77">
        <f t="shared" si="9"/>
        <v>0.94633216894252148</v>
      </c>
      <c r="F29" s="76">
        <f>分析係数表!C32</f>
        <v>0.62913385826771662</v>
      </c>
      <c r="G29" s="77">
        <f t="shared" si="0"/>
        <v>0.59536960864966515</v>
      </c>
      <c r="H29" s="77">
        <v>0.64456112541531962</v>
      </c>
      <c r="I29" s="77">
        <f t="shared" si="1"/>
        <v>0.64456112541531962</v>
      </c>
      <c r="J29" s="76">
        <f>分析係数表!G32</f>
        <v>0.14045991298943444</v>
      </c>
      <c r="K29" s="78">
        <f t="shared" si="2"/>
        <v>9.0534999592207732E-2</v>
      </c>
      <c r="L29" s="79"/>
      <c r="M29" s="80"/>
      <c r="N29" s="81">
        <f>分析係数表!H32</f>
        <v>6.5503039811727788E-3</v>
      </c>
      <c r="O29" s="82">
        <f t="shared" si="3"/>
        <v>0.22244765007572115</v>
      </c>
      <c r="P29" s="76">
        <f>分析係数表!C32</f>
        <v>0.62913385826771662</v>
      </c>
      <c r="Q29" s="82">
        <f t="shared" si="4"/>
        <v>0.13994934835472536</v>
      </c>
      <c r="R29" s="83">
        <v>0.18307779854180894</v>
      </c>
      <c r="S29" s="84">
        <f t="shared" si="5"/>
        <v>0.82763892395712857</v>
      </c>
      <c r="T29" s="85">
        <f>分析係数表!F32</f>
        <v>0.48353014294592916</v>
      </c>
      <c r="U29" s="86">
        <f t="shared" si="6"/>
        <v>0.4001883672086054</v>
      </c>
      <c r="V29" s="87">
        <f>分析係数表!D32</f>
        <v>2.2374145431945307E-2</v>
      </c>
      <c r="W29" s="88">
        <f t="shared" si="7"/>
        <v>0</v>
      </c>
      <c r="X29" s="76">
        <f>分析係数表!E32</f>
        <v>3.3561218147917959E-2</v>
      </c>
      <c r="Y29" s="89">
        <f t="shared" si="8"/>
        <v>0</v>
      </c>
    </row>
    <row r="30" spans="1:25" x14ac:dyDescent="0.2">
      <c r="A30" s="6" t="s">
        <v>18</v>
      </c>
      <c r="B30" s="5" t="s">
        <v>274</v>
      </c>
      <c r="C30" s="90"/>
      <c r="D30" s="76">
        <f>投入係数表!AI30</f>
        <v>4.8269291838678946E-3</v>
      </c>
      <c r="E30" s="77">
        <f t="shared" si="9"/>
        <v>0.48269291838678946</v>
      </c>
      <c r="F30" s="76">
        <f>分析係数表!C33</f>
        <v>0.63745757482258569</v>
      </c>
      <c r="G30" s="77">
        <f t="shared" si="0"/>
        <v>0.3076962571388791</v>
      </c>
      <c r="H30" s="77">
        <v>0.32658585954651914</v>
      </c>
      <c r="I30" s="77">
        <f t="shared" si="1"/>
        <v>0.32658585954651914</v>
      </c>
      <c r="J30" s="76">
        <f>分析係数表!G33</f>
        <v>0.50772946859903378</v>
      </c>
      <c r="K30" s="78">
        <f t="shared" si="2"/>
        <v>0.16581726491951285</v>
      </c>
      <c r="L30" s="79"/>
      <c r="M30" s="80"/>
      <c r="N30" s="81">
        <f>分析係数表!H33</f>
        <v>9.749810887288824E-4</v>
      </c>
      <c r="O30" s="82">
        <f t="shared" si="3"/>
        <v>3.3110257581843869E-2</v>
      </c>
      <c r="P30" s="76">
        <f>分析係数表!C33</f>
        <v>0.63745757482258569</v>
      </c>
      <c r="Q30" s="82">
        <f t="shared" si="4"/>
        <v>2.1106384499873322E-2</v>
      </c>
      <c r="R30" s="83">
        <v>8.4249842781343592E-2</v>
      </c>
      <c r="S30" s="84">
        <f t="shared" si="5"/>
        <v>0.41083570232786271</v>
      </c>
      <c r="T30" s="85">
        <f>分析係数表!F33</f>
        <v>0.6463768115942029</v>
      </c>
      <c r="U30" s="86">
        <f t="shared" si="6"/>
        <v>0.26555467135974892</v>
      </c>
      <c r="V30" s="87">
        <f>分析係数表!D33</f>
        <v>0.10676328502415459</v>
      </c>
      <c r="W30" s="88">
        <f t="shared" si="7"/>
        <v>0</v>
      </c>
      <c r="X30" s="76">
        <f>分析係数表!E33</f>
        <v>8.9371980676328497E-2</v>
      </c>
      <c r="Y30" s="89">
        <f t="shared" si="8"/>
        <v>0</v>
      </c>
    </row>
    <row r="31" spans="1:25" x14ac:dyDescent="0.2">
      <c r="A31" s="6" t="s">
        <v>19</v>
      </c>
      <c r="B31" s="5" t="s">
        <v>275</v>
      </c>
      <c r="C31" s="90"/>
      <c r="D31" s="76">
        <f>投入係数表!AI31</f>
        <v>2.1594156875198476E-2</v>
      </c>
      <c r="E31" s="77">
        <f t="shared" si="9"/>
        <v>2.1594156875198478</v>
      </c>
      <c r="F31" s="76">
        <f>分析係数表!C34</f>
        <v>0.37050679800509079</v>
      </c>
      <c r="G31" s="77">
        <f t="shared" si="0"/>
        <v>0.80007819194494045</v>
      </c>
      <c r="H31" s="77">
        <v>0.94648955216437325</v>
      </c>
      <c r="I31" s="77">
        <f t="shared" si="1"/>
        <v>0.94648955216437325</v>
      </c>
      <c r="J31" s="76">
        <f>分析係数表!G34</f>
        <v>0.42483593457785029</v>
      </c>
      <c r="K31" s="78">
        <f t="shared" si="2"/>
        <v>0.40210277346192247</v>
      </c>
      <c r="L31" s="79"/>
      <c r="M31" s="80"/>
      <c r="N31" s="81">
        <f>分析係数表!H34</f>
        <v>0.16269856834673466</v>
      </c>
      <c r="O31" s="82">
        <f t="shared" si="3"/>
        <v>5.5252266617610255</v>
      </c>
      <c r="P31" s="76">
        <f>分析係数表!C34</f>
        <v>0.37050679800509079</v>
      </c>
      <c r="Q31" s="82">
        <f t="shared" si="4"/>
        <v>2.0471340387014343</v>
      </c>
      <c r="R31" s="83">
        <v>2.2233881559492978</v>
      </c>
      <c r="S31" s="84">
        <f t="shared" si="5"/>
        <v>3.1698777081136713</v>
      </c>
      <c r="T31" s="85">
        <f>分析係数表!F34</f>
        <v>0.70009180863001119</v>
      </c>
      <c r="U31" s="86">
        <f t="shared" si="6"/>
        <v>2.2192054178092548</v>
      </c>
      <c r="V31" s="87">
        <f>分析係数表!D34</f>
        <v>0.29654187493624401</v>
      </c>
      <c r="W31" s="88">
        <f t="shared" si="7"/>
        <v>1</v>
      </c>
      <c r="X31" s="76">
        <f>分析係数表!E34</f>
        <v>0.20143493488387909</v>
      </c>
      <c r="Y31" s="89">
        <f t="shared" si="8"/>
        <v>1</v>
      </c>
    </row>
    <row r="32" spans="1:25" x14ac:dyDescent="0.2">
      <c r="A32" s="6" t="s">
        <v>20</v>
      </c>
      <c r="B32" s="5" t="s">
        <v>37</v>
      </c>
      <c r="C32" s="90"/>
      <c r="D32" s="76">
        <f>投入係数表!AI32</f>
        <v>6.922832645284217E-3</v>
      </c>
      <c r="E32" s="77">
        <f t="shared" si="9"/>
        <v>0.6922832645284217</v>
      </c>
      <c r="F32" s="76">
        <f>分析係数表!C35</f>
        <v>0.91764041772509175</v>
      </c>
      <c r="G32" s="77">
        <f t="shared" si="0"/>
        <v>0.6352671040459511</v>
      </c>
      <c r="H32" s="77">
        <v>0.84048980262056516</v>
      </c>
      <c r="I32" s="77">
        <f t="shared" si="1"/>
        <v>0.84048980262056516</v>
      </c>
      <c r="J32" s="76">
        <f>分析係数表!G35</f>
        <v>0.31368591037545418</v>
      </c>
      <c r="K32" s="78">
        <f t="shared" si="2"/>
        <v>0.26364980889631778</v>
      </c>
      <c r="L32" s="79"/>
      <c r="M32" s="80"/>
      <c r="N32" s="81">
        <f>分析係数表!H35</f>
        <v>6.1244501723026923E-2</v>
      </c>
      <c r="O32" s="82">
        <f t="shared" si="3"/>
        <v>2.079856984882491</v>
      </c>
      <c r="P32" s="76">
        <f>分析係数表!C35</f>
        <v>0.91764041772509175</v>
      </c>
      <c r="Q32" s="82">
        <f t="shared" si="4"/>
        <v>1.9085608324160188</v>
      </c>
      <c r="R32" s="83">
        <v>2.4947131979837236</v>
      </c>
      <c r="S32" s="84">
        <f t="shared" si="5"/>
        <v>3.335203000604289</v>
      </c>
      <c r="T32" s="85">
        <f>分析係数表!F35</f>
        <v>0.64438548935924789</v>
      </c>
      <c r="U32" s="86">
        <f t="shared" si="6"/>
        <v>2.1491564176568265</v>
      </c>
      <c r="V32" s="87">
        <f>分析係数表!D35</f>
        <v>7.3937366630140153E-2</v>
      </c>
      <c r="W32" s="88">
        <f t="shared" si="7"/>
        <v>0</v>
      </c>
      <c r="X32" s="76">
        <f>分析係数表!E35</f>
        <v>6.5228675240786668E-2</v>
      </c>
      <c r="Y32" s="89">
        <f t="shared" si="8"/>
        <v>0</v>
      </c>
    </row>
    <row r="33" spans="1:25" x14ac:dyDescent="0.2">
      <c r="A33" s="6" t="s">
        <v>21</v>
      </c>
      <c r="B33" s="5" t="s">
        <v>38</v>
      </c>
      <c r="C33" s="90"/>
      <c r="D33" s="76">
        <f>投入係数表!AI33</f>
        <v>7.1768815496983168E-3</v>
      </c>
      <c r="E33" s="77">
        <f t="shared" si="9"/>
        <v>0.71768815496983163</v>
      </c>
      <c r="F33" s="76">
        <f>分析係数表!C36</f>
        <v>0.797599795727296</v>
      </c>
      <c r="G33" s="77">
        <f t="shared" si="0"/>
        <v>0.5724279257998377</v>
      </c>
      <c r="H33" s="77">
        <v>0.65496493661993316</v>
      </c>
      <c r="I33" s="77">
        <f t="shared" si="1"/>
        <v>0.65496493661993316</v>
      </c>
      <c r="J33" s="76">
        <f>分析係数表!G36</f>
        <v>2.1812378081220076E-2</v>
      </c>
      <c r="K33" s="78">
        <f t="shared" si="2"/>
        <v>1.4286342827496327E-2</v>
      </c>
      <c r="L33" s="79"/>
      <c r="M33" s="80"/>
      <c r="N33" s="81">
        <f>分析係数表!H36</f>
        <v>0.17613537668450396</v>
      </c>
      <c r="O33" s="82">
        <f t="shared" si="3"/>
        <v>5.9815392921131041</v>
      </c>
      <c r="P33" s="76">
        <f>分析係数表!C36</f>
        <v>0.797599795727296</v>
      </c>
      <c r="Q33" s="82">
        <f t="shared" si="4"/>
        <v>4.7708745175242067</v>
      </c>
      <c r="R33" s="83">
        <v>4.9746848997807485</v>
      </c>
      <c r="S33" s="84">
        <f t="shared" si="5"/>
        <v>5.6296498364006817</v>
      </c>
      <c r="T33" s="85">
        <f>分析係数表!F36</f>
        <v>0.87948217769107995</v>
      </c>
      <c r="U33" s="86">
        <f t="shared" si="6"/>
        <v>4.9511766977559031</v>
      </c>
      <c r="V33" s="87">
        <f>分析係数表!D36</f>
        <v>1.4967192764674588E-2</v>
      </c>
      <c r="W33" s="88">
        <f t="shared" si="7"/>
        <v>0</v>
      </c>
      <c r="X33" s="76">
        <f>分析係数表!E36</f>
        <v>4.4334101791097709E-3</v>
      </c>
      <c r="Y33" s="89">
        <f t="shared" si="8"/>
        <v>0</v>
      </c>
    </row>
    <row r="34" spans="1:25" x14ac:dyDescent="0.2">
      <c r="A34" s="6" t="s">
        <v>22</v>
      </c>
      <c r="B34" s="5" t="s">
        <v>378</v>
      </c>
      <c r="C34" s="90"/>
      <c r="D34" s="76">
        <f>投入係数表!AI34</f>
        <v>1.9688790092092727E-2</v>
      </c>
      <c r="E34" s="77">
        <f t="shared" si="9"/>
        <v>1.9688790092092727</v>
      </c>
      <c r="F34" s="76">
        <f>分析係数表!C37</f>
        <v>0.41107468497080213</v>
      </c>
      <c r="G34" s="77">
        <f t="shared" si="0"/>
        <v>0.80935631845632683</v>
      </c>
      <c r="H34" s="77">
        <v>0.93121766759789437</v>
      </c>
      <c r="I34" s="77">
        <f t="shared" si="1"/>
        <v>0.93121766759789437</v>
      </c>
      <c r="J34" s="76">
        <f>分析係数表!G37</f>
        <v>0.35489014883061659</v>
      </c>
      <c r="K34" s="78">
        <f t="shared" si="2"/>
        <v>0.33047997664751638</v>
      </c>
      <c r="L34" s="79"/>
      <c r="M34" s="80"/>
      <c r="N34" s="81">
        <f>分析係数表!H37</f>
        <v>4.9102064830639058E-2</v>
      </c>
      <c r="O34" s="82">
        <f t="shared" si="3"/>
        <v>1.6675010758028608</v>
      </c>
      <c r="P34" s="76">
        <f>分析係数表!C37</f>
        <v>0.41107468497080213</v>
      </c>
      <c r="Q34" s="82">
        <f t="shared" si="4"/>
        <v>0.68546747942413466</v>
      </c>
      <c r="R34" s="83">
        <v>0.84351517358118366</v>
      </c>
      <c r="S34" s="84">
        <f t="shared" si="5"/>
        <v>1.7747328411790781</v>
      </c>
      <c r="T34" s="85">
        <f>分析係数表!F37</f>
        <v>0.67103708953460905</v>
      </c>
      <c r="U34" s="86">
        <f t="shared" si="6"/>
        <v>1.1909115604462961</v>
      </c>
      <c r="V34" s="87">
        <f>分析係数表!D37</f>
        <v>6.9513347507677764E-2</v>
      </c>
      <c r="W34" s="88">
        <f t="shared" si="7"/>
        <v>0</v>
      </c>
      <c r="X34" s="76">
        <f>分析係数表!E37</f>
        <v>6.27214741318214E-2</v>
      </c>
      <c r="Y34" s="89">
        <f t="shared" si="8"/>
        <v>0</v>
      </c>
    </row>
    <row r="35" spans="1:25" x14ac:dyDescent="0.2">
      <c r="A35" s="6" t="s">
        <v>23</v>
      </c>
      <c r="B35" s="5" t="s">
        <v>194</v>
      </c>
      <c r="C35" s="90"/>
      <c r="D35" s="76">
        <f>投入係数表!AI35</f>
        <v>3.2200698634487136E-2</v>
      </c>
      <c r="E35" s="77">
        <f t="shared" si="9"/>
        <v>3.2200698634487135</v>
      </c>
      <c r="F35" s="76">
        <f>分析係数表!C38</f>
        <v>8.5657149205643823E-2</v>
      </c>
      <c r="G35" s="77">
        <f t="shared" si="0"/>
        <v>0.27582200474602359</v>
      </c>
      <c r="H35" s="77">
        <v>0.31540995655495968</v>
      </c>
      <c r="I35" s="77">
        <f t="shared" si="1"/>
        <v>0.31540995655495968</v>
      </c>
      <c r="J35" s="76">
        <f>分析係数表!G38</f>
        <v>0.23768844221105528</v>
      </c>
      <c r="K35" s="78">
        <f t="shared" si="2"/>
        <v>7.4969301231404994E-2</v>
      </c>
      <c r="L35" s="79"/>
      <c r="M35" s="80"/>
      <c r="N35" s="81">
        <f>分析係数表!H38</f>
        <v>4.3280194996217748E-2</v>
      </c>
      <c r="O35" s="82">
        <f t="shared" si="3"/>
        <v>1.469790974495184</v>
      </c>
      <c r="P35" s="76">
        <f>分析係数表!C38</f>
        <v>8.5657149205643823E-2</v>
      </c>
      <c r="Q35" s="82">
        <f t="shared" si="4"/>
        <v>0.1258981048034426</v>
      </c>
      <c r="R35" s="83">
        <v>0.1666070259787126</v>
      </c>
      <c r="S35" s="84">
        <f t="shared" si="5"/>
        <v>0.48201698253367231</v>
      </c>
      <c r="T35" s="85">
        <f>分析係数表!F38</f>
        <v>0.42412060301507537</v>
      </c>
      <c r="U35" s="86">
        <f t="shared" si="6"/>
        <v>0.20443333329568816</v>
      </c>
      <c r="V35" s="87">
        <f>分析係数表!D38</f>
        <v>0.14221105527638192</v>
      </c>
      <c r="W35" s="88">
        <f t="shared" si="7"/>
        <v>0</v>
      </c>
      <c r="X35" s="76">
        <f>分析係数表!E38</f>
        <v>0.14572864321608039</v>
      </c>
      <c r="Y35" s="89">
        <f t="shared" si="8"/>
        <v>0</v>
      </c>
    </row>
    <row r="36" spans="1:25" x14ac:dyDescent="0.2">
      <c r="A36" s="6" t="s">
        <v>24</v>
      </c>
      <c r="B36" s="5" t="s">
        <v>39</v>
      </c>
      <c r="C36" s="90"/>
      <c r="D36" s="76">
        <f>投入係数表!AI36</f>
        <v>0</v>
      </c>
      <c r="E36" s="77">
        <f t="shared" si="9"/>
        <v>0</v>
      </c>
      <c r="F36" s="76">
        <f>分析係数表!C39</f>
        <v>1</v>
      </c>
      <c r="G36" s="77">
        <f t="shared" si="0"/>
        <v>0</v>
      </c>
      <c r="H36" s="77">
        <v>2.7365245155909004E-2</v>
      </c>
      <c r="I36" s="77">
        <f t="shared" si="1"/>
        <v>2.7365245155909004E-2</v>
      </c>
      <c r="J36" s="76">
        <f>分析係数表!G39</f>
        <v>0.35357454228421969</v>
      </c>
      <c r="K36" s="78">
        <f t="shared" si="2"/>
        <v>9.6756540304959865E-3</v>
      </c>
      <c r="L36" s="79"/>
      <c r="M36" s="80"/>
      <c r="N36" s="81">
        <f>分析係数表!H39</f>
        <v>3.8775109965539459E-3</v>
      </c>
      <c r="O36" s="82">
        <f t="shared" si="3"/>
        <v>0.13167987498066641</v>
      </c>
      <c r="P36" s="76">
        <f>分析係数表!C39</f>
        <v>1</v>
      </c>
      <c r="Q36" s="82">
        <f t="shared" si="4"/>
        <v>0.13167987498066641</v>
      </c>
      <c r="R36" s="83">
        <v>0.14718871053529389</v>
      </c>
      <c r="S36" s="84">
        <f t="shared" si="5"/>
        <v>0.17455395569120291</v>
      </c>
      <c r="T36" s="85">
        <f>分析係数表!F39</f>
        <v>0.70431560592850917</v>
      </c>
      <c r="U36" s="86">
        <f t="shared" si="6"/>
        <v>0.12294107506986772</v>
      </c>
      <c r="V36" s="87">
        <f>分析係数表!D39</f>
        <v>6.3426329555361816E-2</v>
      </c>
      <c r="W36" s="88">
        <f t="shared" si="7"/>
        <v>0</v>
      </c>
      <c r="X36" s="76">
        <f>分析係数表!E39</f>
        <v>8.0383609415867474E-2</v>
      </c>
      <c r="Y36" s="89">
        <f t="shared" si="8"/>
        <v>0</v>
      </c>
    </row>
    <row r="37" spans="1:25" x14ac:dyDescent="0.2">
      <c r="A37" s="6" t="s">
        <v>25</v>
      </c>
      <c r="B37" s="5" t="s">
        <v>40</v>
      </c>
      <c r="C37" s="75">
        <f>最終需要_まとめ!C38</f>
        <v>100</v>
      </c>
      <c r="D37" s="76">
        <f>投入係数表!AI37</f>
        <v>0</v>
      </c>
      <c r="E37" s="77">
        <f t="shared" si="9"/>
        <v>0</v>
      </c>
      <c r="F37" s="76">
        <f>分析係数表!C40</f>
        <v>0.65826444414328944</v>
      </c>
      <c r="G37" s="77">
        <f t="shared" si="0"/>
        <v>0</v>
      </c>
      <c r="H37" s="77">
        <v>4.0615084351993732E-3</v>
      </c>
      <c r="I37" s="77">
        <f t="shared" si="1"/>
        <v>100.0040615084352</v>
      </c>
      <c r="J37" s="76">
        <f>分析係数表!G40</f>
        <v>0.50866941886313111</v>
      </c>
      <c r="K37" s="78">
        <f t="shared" si="2"/>
        <v>50.869007851448551</v>
      </c>
      <c r="L37" s="79"/>
      <c r="M37" s="80"/>
      <c r="N37" s="81">
        <f>分析係数表!H40</f>
        <v>2.9977866808617935E-2</v>
      </c>
      <c r="O37" s="82">
        <f t="shared" si="3"/>
        <v>1.0180452762233603</v>
      </c>
      <c r="P37" s="76">
        <f>分析係数表!C40</f>
        <v>0.65826444414328944</v>
      </c>
      <c r="Q37" s="82">
        <f t="shared" si="4"/>
        <v>0.67014300786587178</v>
      </c>
      <c r="R37" s="83">
        <v>0.67375749261145412</v>
      </c>
      <c r="S37" s="84">
        <f t="shared" si="5"/>
        <v>100.67781900104666</v>
      </c>
      <c r="T37" s="85">
        <f>分析係数表!F40</f>
        <v>0.70612892981899011</v>
      </c>
      <c r="U37" s="86">
        <f t="shared" si="6"/>
        <v>71.09152058771906</v>
      </c>
      <c r="V37" s="87">
        <f>分析係数表!D40</f>
        <v>0.15706573515401714</v>
      </c>
      <c r="W37" s="88">
        <f t="shared" si="7"/>
        <v>16</v>
      </c>
      <c r="X37" s="76">
        <f>分析係数表!E40</f>
        <v>8.8345506510003169E-2</v>
      </c>
      <c r="Y37" s="89">
        <f t="shared" si="8"/>
        <v>9</v>
      </c>
    </row>
    <row r="38" spans="1:25" x14ac:dyDescent="0.2">
      <c r="A38" s="6" t="s">
        <v>26</v>
      </c>
      <c r="B38" s="5" t="s">
        <v>277</v>
      </c>
      <c r="C38" s="90"/>
      <c r="D38" s="76">
        <f>投入係数表!AI38</f>
        <v>0</v>
      </c>
      <c r="E38" s="77">
        <f t="shared" si="9"/>
        <v>0</v>
      </c>
      <c r="F38" s="76">
        <f>分析係数表!C41</f>
        <v>0.70759650636187188</v>
      </c>
      <c r="G38" s="77">
        <f t="shared" si="0"/>
        <v>0</v>
      </c>
      <c r="H38" s="77">
        <v>9.3062984063289444E-4</v>
      </c>
      <c r="I38" s="77">
        <f t="shared" si="1"/>
        <v>9.3062984063289444E-4</v>
      </c>
      <c r="J38" s="76">
        <f>分析係数表!G41</f>
        <v>0.45936542752335213</v>
      </c>
      <c r="K38" s="78">
        <f t="shared" si="2"/>
        <v>4.274991746083186E-4</v>
      </c>
      <c r="L38" s="79"/>
      <c r="M38" s="80"/>
      <c r="N38" s="81">
        <f>分析係数表!H41</f>
        <v>5.1332193987616619E-2</v>
      </c>
      <c r="O38" s="82">
        <f t="shared" si="3"/>
        <v>1.7432360328004117</v>
      </c>
      <c r="P38" s="76">
        <f>分析係数表!C41</f>
        <v>0.70759650636187188</v>
      </c>
      <c r="Q38" s="82">
        <f t="shared" si="4"/>
        <v>1.2335077265737009</v>
      </c>
      <c r="R38" s="83">
        <v>1.252135025119216</v>
      </c>
      <c r="S38" s="84">
        <f t="shared" si="5"/>
        <v>1.2530656549598489</v>
      </c>
      <c r="T38" s="85">
        <f>分析係数表!F41</f>
        <v>0.56264417804333855</v>
      </c>
      <c r="U38" s="86">
        <f t="shared" si="6"/>
        <v>0.70503009546922191</v>
      </c>
      <c r="V38" s="87">
        <f>分析係数表!D41</f>
        <v>0.18265703588851492</v>
      </c>
      <c r="W38" s="88">
        <f t="shared" si="7"/>
        <v>0</v>
      </c>
      <c r="X38" s="76">
        <f>分析係数表!E41</f>
        <v>0.17271111447263926</v>
      </c>
      <c r="Y38" s="89">
        <f t="shared" si="8"/>
        <v>0</v>
      </c>
    </row>
    <row r="39" spans="1:25" x14ac:dyDescent="0.2">
      <c r="A39" s="6" t="s">
        <v>51</v>
      </c>
      <c r="B39" s="5" t="s">
        <v>368</v>
      </c>
      <c r="C39" s="90"/>
      <c r="D39" s="76">
        <f>投入係数表!AI39</f>
        <v>2.2864401397268974E-3</v>
      </c>
      <c r="E39" s="77">
        <f t="shared" si="9"/>
        <v>0.22864401397268974</v>
      </c>
      <c r="F39" s="76">
        <f>分析係数表!C42</f>
        <v>0.74805928016937195</v>
      </c>
      <c r="G39" s="77">
        <f>E39*F39</f>
        <v>0.1710392765074461</v>
      </c>
      <c r="H39" s="77">
        <v>0.18702839616743713</v>
      </c>
      <c r="I39" s="77">
        <f>C39+H39</f>
        <v>0.18702839616743713</v>
      </c>
      <c r="J39" s="76">
        <f>分析係数表!G42</f>
        <v>0.48689138576779029</v>
      </c>
      <c r="K39" s="78">
        <f>I39*J39</f>
        <v>9.1062514987890739E-2</v>
      </c>
      <c r="L39" s="79"/>
      <c r="M39" s="80"/>
      <c r="N39" s="81">
        <f>分析係数表!H42</f>
        <v>1.3363964923094164E-2</v>
      </c>
      <c r="O39" s="82">
        <f t="shared" si="3"/>
        <v>0.45383887547527368</v>
      </c>
      <c r="P39" s="76">
        <f>分析係数表!C42</f>
        <v>0.74805928016937195</v>
      </c>
      <c r="Q39" s="82">
        <f>O39*P39</f>
        <v>0.33949838250091047</v>
      </c>
      <c r="R39" s="83">
        <v>0.35582590439484946</v>
      </c>
      <c r="S39" s="84">
        <f>I39+R39</f>
        <v>0.54285430056228656</v>
      </c>
      <c r="T39" s="85">
        <f>分析係数表!F42</f>
        <v>0.55945692883895126</v>
      </c>
      <c r="U39" s="86">
        <f>S39*T39</f>
        <v>0.30370359979959383</v>
      </c>
      <c r="V39" s="87">
        <f>分析係数表!D42</f>
        <v>0.33754681647940077</v>
      </c>
      <c r="W39" s="88">
        <f>ROUND(S39*V39,0)</f>
        <v>0</v>
      </c>
      <c r="X39" s="76">
        <f>分析係数表!E42</f>
        <v>0.2612359550561798</v>
      </c>
      <c r="Y39" s="89">
        <f>ROUND(S39*X39,0)</f>
        <v>0</v>
      </c>
    </row>
    <row r="40" spans="1:25" x14ac:dyDescent="0.2">
      <c r="A40" s="6" t="s">
        <v>195</v>
      </c>
      <c r="B40" s="5" t="s">
        <v>41</v>
      </c>
      <c r="C40" s="90"/>
      <c r="D40" s="76">
        <f>投入係数表!AI40</f>
        <v>7.507145125436647E-2</v>
      </c>
      <c r="E40" s="77">
        <f t="shared" si="9"/>
        <v>7.5071451254366472</v>
      </c>
      <c r="F40" s="76">
        <f>分析係数表!C43</f>
        <v>0.45392782766037354</v>
      </c>
      <c r="G40" s="77">
        <f>E40*F40</f>
        <v>3.4077020787206198</v>
      </c>
      <c r="H40" s="77">
        <v>3.8942519336910717</v>
      </c>
      <c r="I40" s="77">
        <f>C40+H40</f>
        <v>3.8942519336910717</v>
      </c>
      <c r="J40" s="76">
        <f>分析係数表!G43</f>
        <v>0.33057238224749658</v>
      </c>
      <c r="K40" s="78">
        <f>I40*J40</f>
        <v>1.2873321387921777</v>
      </c>
      <c r="L40" s="79"/>
      <c r="M40" s="80"/>
      <c r="N40" s="81">
        <f>分析係数表!H43</f>
        <v>3.6399293979211607E-2</v>
      </c>
      <c r="O40" s="82">
        <f t="shared" si="3"/>
        <v>1.2361162830555041</v>
      </c>
      <c r="P40" s="76">
        <f>分析係数表!C43</f>
        <v>0.45392782766037354</v>
      </c>
      <c r="Q40" s="82">
        <f>O40*P40</f>
        <v>0.56110757910300035</v>
      </c>
      <c r="R40" s="83">
        <v>1.0350172695164648</v>
      </c>
      <c r="S40" s="84">
        <f>I40+R40</f>
        <v>4.9292692032075367</v>
      </c>
      <c r="T40" s="85">
        <f>分析係数表!F43</f>
        <v>0.59568549882556554</v>
      </c>
      <c r="U40" s="86">
        <f>S40*T40</f>
        <v>2.9362941841581796</v>
      </c>
      <c r="V40" s="87">
        <f>分析係数表!D43</f>
        <v>0.1984794164915317</v>
      </c>
      <c r="W40" s="88">
        <f>ROUND(S40*V40,0)</f>
        <v>1</v>
      </c>
      <c r="X40" s="76">
        <f>分析係数表!E43</f>
        <v>0.16343182099146988</v>
      </c>
      <c r="Y40" s="89">
        <f>ROUND(S40*X40,0)</f>
        <v>1</v>
      </c>
    </row>
    <row r="41" spans="1:25" x14ac:dyDescent="0.2">
      <c r="A41" s="6" t="s">
        <v>341</v>
      </c>
      <c r="B41" s="5" t="s">
        <v>42</v>
      </c>
      <c r="C41" s="90"/>
      <c r="D41" s="76">
        <f>投入係数表!AI41</f>
        <v>3.1120990790727216E-3</v>
      </c>
      <c r="E41" s="77">
        <f t="shared" si="9"/>
        <v>0.31120990790727215</v>
      </c>
      <c r="F41" s="76">
        <f>分析係数表!C44</f>
        <v>0.56717687074829937</v>
      </c>
      <c r="G41" s="77">
        <f>E41*F41</f>
        <v>0.17651106171271305</v>
      </c>
      <c r="H41" s="77">
        <v>0.18573714671666111</v>
      </c>
      <c r="I41" s="77">
        <f>C41+H41</f>
        <v>0.18573714671666111</v>
      </c>
      <c r="J41" s="76">
        <f>分析係数表!G44</f>
        <v>0.26470888557600014</v>
      </c>
      <c r="K41" s="78">
        <f>I41*J41</f>
        <v>4.91662731174334E-2</v>
      </c>
      <c r="L41" s="79"/>
      <c r="M41" s="80"/>
      <c r="N41" s="81">
        <f>分析係数表!H44</f>
        <v>0.11401115064578489</v>
      </c>
      <c r="O41" s="82">
        <f t="shared" si="3"/>
        <v>3.8718069598722824</v>
      </c>
      <c r="P41" s="76">
        <f>分析係数表!C44</f>
        <v>0.56717687074829937</v>
      </c>
      <c r="Q41" s="82">
        <f>O41*P41</f>
        <v>2.1959993556418476</v>
      </c>
      <c r="R41" s="83">
        <v>2.2379854947427504</v>
      </c>
      <c r="S41" s="84">
        <f>I41+R41</f>
        <v>2.4237226414594115</v>
      </c>
      <c r="T41" s="85">
        <f>分析係数表!F44</f>
        <v>0.48034390507893071</v>
      </c>
      <c r="U41" s="86">
        <f>S41*T41</f>
        <v>1.1642203984268347</v>
      </c>
      <c r="V41" s="87">
        <f>分析係数表!D44</f>
        <v>0.15906630996385321</v>
      </c>
      <c r="W41" s="88">
        <f>ROUND(S41*V41,0)</f>
        <v>0</v>
      </c>
      <c r="X41" s="76">
        <f>分析係数表!E44</f>
        <v>0.10558130986174362</v>
      </c>
      <c r="Y41" s="89">
        <f>ROUND(S41*X41,0)</f>
        <v>0</v>
      </c>
    </row>
    <row r="42" spans="1:25" x14ac:dyDescent="0.2">
      <c r="A42" s="6" t="s">
        <v>342</v>
      </c>
      <c r="B42" s="5" t="s">
        <v>279</v>
      </c>
      <c r="C42" s="90"/>
      <c r="D42" s="76">
        <f>投入係数表!AI42</f>
        <v>3.4931724356938709E-3</v>
      </c>
      <c r="E42" s="77">
        <f t="shared" si="9"/>
        <v>0.34931724356938709</v>
      </c>
      <c r="F42" s="76">
        <f>分析係数表!C45</f>
        <v>1</v>
      </c>
      <c r="G42" s="77">
        <f>E42*F42</f>
        <v>0.34931724356938709</v>
      </c>
      <c r="H42" s="77">
        <v>0.36466231019404222</v>
      </c>
      <c r="I42" s="77">
        <f>C42+H42</f>
        <v>0.36466231019404222</v>
      </c>
      <c r="J42" s="76">
        <f>分析係数表!G45</f>
        <v>0</v>
      </c>
      <c r="K42" s="78">
        <f>I42*J42</f>
        <v>0</v>
      </c>
      <c r="L42" s="79"/>
      <c r="M42" s="80"/>
      <c r="N42" s="81">
        <f>分析係数表!H45</f>
        <v>0</v>
      </c>
      <c r="O42" s="82">
        <f t="shared" si="3"/>
        <v>0</v>
      </c>
      <c r="P42" s="76">
        <f>分析係数表!C45</f>
        <v>1</v>
      </c>
      <c r="Q42" s="82">
        <f>O42*P42</f>
        <v>0</v>
      </c>
      <c r="R42" s="83">
        <v>2.6358752332281844E-2</v>
      </c>
      <c r="S42" s="84">
        <f>I42+R42</f>
        <v>0.39102106252632407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1.4417275325500158E-2</v>
      </c>
      <c r="E43" s="77">
        <f t="shared" si="9"/>
        <v>1.4417275325500158</v>
      </c>
      <c r="F43" s="76">
        <f>分析係数表!C46</f>
        <v>9.5571095571095555E-2</v>
      </c>
      <c r="G43" s="77">
        <f>E43*F43</f>
        <v>0.13778747980081735</v>
      </c>
      <c r="H43" s="77">
        <v>0.14531888806930987</v>
      </c>
      <c r="I43" s="77">
        <f>C43+H43</f>
        <v>0.14531888806930987</v>
      </c>
      <c r="J43" s="76">
        <f>分析係数表!G46</f>
        <v>9.74025974025974E-3</v>
      </c>
      <c r="K43" s="78">
        <f>I43*J43</f>
        <v>1.4154437149608103E-3</v>
      </c>
      <c r="L43" s="79"/>
      <c r="M43" s="80"/>
      <c r="N43" s="81">
        <f>分析係数表!H46</f>
        <v>2.2385341663631524E-2</v>
      </c>
      <c r="O43" s="82">
        <f t="shared" si="3"/>
        <v>0.76020390252566805</v>
      </c>
      <c r="P43" s="76">
        <f>分析係数表!C46</f>
        <v>9.5571095571095555E-2</v>
      </c>
      <c r="Q43" s="82">
        <f>O43*P43</f>
        <v>7.2653519821800433E-2</v>
      </c>
      <c r="R43" s="83">
        <v>8.2357264669401048E-2</v>
      </c>
      <c r="S43" s="84">
        <f>I43+R43</f>
        <v>0.22767615273871092</v>
      </c>
      <c r="T43" s="85">
        <f>分析係数表!F46</f>
        <v>0.31493506493506496</v>
      </c>
      <c r="U43" s="86">
        <f>S43*T43</f>
        <v>7.1703203946931693E-2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92">
        <f>投入係数表!AI44</f>
        <v>0.28377262623054939</v>
      </c>
      <c r="E44" s="91">
        <f>SUM(E5:E43)</f>
        <v>28.377262623054939</v>
      </c>
      <c r="F44" s="92">
        <f>分析係数表!C47</f>
        <v>0.47742146938417629</v>
      </c>
      <c r="G44" s="91">
        <f>SUM(G5:G43)</f>
        <v>10.195132408672688</v>
      </c>
      <c r="H44" s="91">
        <f>SUM(H5:H43)</f>
        <v>11.836881398035777</v>
      </c>
      <c r="I44" s="91">
        <f>SUM(I5:I43)</f>
        <v>111.83688139803579</v>
      </c>
      <c r="J44" s="92">
        <f>分析係数表!G47</f>
        <v>0.27235298925258467</v>
      </c>
      <c r="K44" s="93">
        <f>SUM(K5:K43)</f>
        <v>54.133736297993373</v>
      </c>
      <c r="L44" s="94">
        <f>最終需要_まとめ!$L$33</f>
        <v>0.62733333333333341</v>
      </c>
      <c r="M44" s="91">
        <f>K44*L44</f>
        <v>33.959897237607848</v>
      </c>
      <c r="N44" s="95">
        <f>分析係数表!H47</f>
        <v>1</v>
      </c>
      <c r="O44" s="109">
        <f>SUM(O5:O43)</f>
        <v>33.959897237607848</v>
      </c>
      <c r="P44" s="92">
        <f>分析係数表!C47</f>
        <v>0.47742146938417629</v>
      </c>
      <c r="Q44" s="96">
        <f>SUM(Q5:Q43)</f>
        <v>16.012133556731655</v>
      </c>
      <c r="R44" s="91">
        <f>SUM(R5:R43)</f>
        <v>18.377808690216135</v>
      </c>
      <c r="S44" s="97">
        <f>SUM(S5:S43)</f>
        <v>130.21469008825196</v>
      </c>
      <c r="T44" s="98">
        <f>分析係数表!F47</f>
        <v>0.52570900249274655</v>
      </c>
      <c r="U44" s="99">
        <f>SUM(U5:U43)</f>
        <v>89.237751746249188</v>
      </c>
      <c r="V44" s="100">
        <f>分析係数表!D47</f>
        <v>0.1239937068366638</v>
      </c>
      <c r="W44" s="101">
        <f>SUM(W5:W43)</f>
        <v>18</v>
      </c>
      <c r="X44" s="92">
        <f>分析係数表!E47</f>
        <v>9.5199419721302761E-2</v>
      </c>
      <c r="Y44" s="102">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1.8908595847672352E-3</v>
      </c>
      <c r="E5" s="110">
        <f>$C$38*D5</f>
        <v>0.18908595847672352</v>
      </c>
      <c r="F5" s="85">
        <f>分析係数表!C8</f>
        <v>0.95102319236016375</v>
      </c>
      <c r="G5" s="110">
        <f t="shared" ref="G5:G38" si="0">E5*F5</f>
        <v>0.17982513186101498</v>
      </c>
      <c r="H5" s="110">
        <f t="array" ref="H5:H43">MMULT(逆行列係数!C5:AO43,'34'!G5:G43)</f>
        <v>0.23787097793870834</v>
      </c>
      <c r="I5" s="110">
        <f t="shared" ref="I5:I38" si="1">C5+H5</f>
        <v>0.23787097793870834</v>
      </c>
      <c r="J5" s="85">
        <f>分析係数表!G8</f>
        <v>0.119707121641224</v>
      </c>
      <c r="K5" s="111">
        <f t="shared" ref="K5:K38" si="2">I5*J5</f>
        <v>2.847485009102587E-2</v>
      </c>
      <c r="L5" s="79" t="s">
        <v>188</v>
      </c>
      <c r="M5" s="80" t="s">
        <v>188</v>
      </c>
      <c r="N5" s="81">
        <f>分析係数表!H8</f>
        <v>1.1795029837783319E-2</v>
      </c>
      <c r="O5" s="82">
        <f t="shared" ref="O5:O43" si="3">$M$44*N5</f>
        <v>0.36800639263867418</v>
      </c>
      <c r="P5" s="76">
        <f>分析係数表!C8</f>
        <v>0.95102319236016375</v>
      </c>
      <c r="Q5" s="82">
        <f t="shared" ref="Q5:Q38" si="4">O5*P5</f>
        <v>0.34998261433617978</v>
      </c>
      <c r="R5" s="83">
        <f t="array" ref="R5:R43">MMULT(逆行列係数!C5:AO43,'34'!Q5:Q43)</f>
        <v>0.48948319060432793</v>
      </c>
      <c r="S5" s="84">
        <f t="shared" ref="S5:S38" si="5">I5+R5</f>
        <v>0.72735416854303625</v>
      </c>
      <c r="T5" s="85">
        <f>分析係数表!F8</f>
        <v>0.45161290322580644</v>
      </c>
      <c r="U5" s="86">
        <f t="shared" ref="U5:U43" si="6">S5*T5</f>
        <v>0.32848252772911313</v>
      </c>
      <c r="V5" s="87">
        <f>分析係数表!D8</f>
        <v>0.18719347931201216</v>
      </c>
      <c r="W5" s="167">
        <f t="shared" ref="W5:W43" si="7">ROUND(S5*V5,0)</f>
        <v>0</v>
      </c>
      <c r="X5" s="76">
        <f>分析係数表!E8</f>
        <v>0.11238516267182427</v>
      </c>
      <c r="Y5" s="166">
        <f t="shared" ref="Y5:Y43" si="8">ROUND(S5*X5,0)</f>
        <v>0</v>
      </c>
    </row>
    <row r="6" spans="1:25" x14ac:dyDescent="0.2">
      <c r="A6" s="6" t="s">
        <v>220</v>
      </c>
      <c r="B6" s="5" t="s">
        <v>266</v>
      </c>
      <c r="C6" s="90"/>
      <c r="D6" s="107">
        <f>投入係数表!AJ6</f>
        <v>3.7817191695344705E-5</v>
      </c>
      <c r="E6" s="110">
        <f t="shared" ref="E6:E43" si="9">$C$38*D6</f>
        <v>3.7817191695344705E-3</v>
      </c>
      <c r="F6" s="85">
        <f>分析係数表!C9</f>
        <v>1</v>
      </c>
      <c r="G6" s="110">
        <f t="shared" si="0"/>
        <v>3.7817191695344705E-3</v>
      </c>
      <c r="H6" s="110">
        <v>1.1605751178966315E-2</v>
      </c>
      <c r="I6" s="110">
        <f t="shared" si="1"/>
        <v>1.1605751178966315E-2</v>
      </c>
      <c r="J6" s="85">
        <f>分析係数表!G9</f>
        <v>0.24911032028469751</v>
      </c>
      <c r="K6" s="111">
        <f t="shared" si="2"/>
        <v>2.8911123933368045E-3</v>
      </c>
      <c r="L6" s="79"/>
      <c r="M6" s="80"/>
      <c r="N6" s="81">
        <f>分析係数表!H9</f>
        <v>6.1636735494354639E-4</v>
      </c>
      <c r="O6" s="82">
        <f t="shared" si="3"/>
        <v>1.9230737857602927E-2</v>
      </c>
      <c r="P6" s="76">
        <f>分析係数表!C9</f>
        <v>1</v>
      </c>
      <c r="Q6" s="82">
        <f t="shared" si="4"/>
        <v>1.9230737857602927E-2</v>
      </c>
      <c r="R6" s="83">
        <v>2.7067192473339781E-2</v>
      </c>
      <c r="S6" s="84">
        <f t="shared" si="5"/>
        <v>3.8672943652306099E-2</v>
      </c>
      <c r="T6" s="85">
        <f>分析係数表!F9</f>
        <v>0.6773428232502966</v>
      </c>
      <c r="U6" s="86">
        <f t="shared" si="6"/>
        <v>2.619484083685265E-2</v>
      </c>
      <c r="V6" s="87">
        <f>分析係数表!D9</f>
        <v>0.14590747330960854</v>
      </c>
      <c r="W6" s="167">
        <f t="shared" si="7"/>
        <v>0</v>
      </c>
      <c r="X6" s="76">
        <f>分析係数表!E9</f>
        <v>0.10201660735468565</v>
      </c>
      <c r="Y6" s="166">
        <f t="shared" si="8"/>
        <v>0</v>
      </c>
    </row>
    <row r="7" spans="1:25" x14ac:dyDescent="0.2">
      <c r="A7" s="6" t="s">
        <v>221</v>
      </c>
      <c r="B7" s="5" t="s">
        <v>267</v>
      </c>
      <c r="C7" s="90"/>
      <c r="D7" s="107">
        <f>投入係数表!AJ7</f>
        <v>4.1598910864879175E-4</v>
      </c>
      <c r="E7" s="110">
        <f t="shared" si="9"/>
        <v>4.1598910864879178E-2</v>
      </c>
      <c r="F7" s="85">
        <f>分析係数表!C10</f>
        <v>1</v>
      </c>
      <c r="G7" s="110">
        <f t="shared" si="0"/>
        <v>4.1598910864879178E-2</v>
      </c>
      <c r="H7" s="110">
        <v>4.9453536543266272E-2</v>
      </c>
      <c r="I7" s="110">
        <f t="shared" si="1"/>
        <v>4.9453536543266272E-2</v>
      </c>
      <c r="J7" s="85">
        <f>分析係数表!G10</f>
        <v>0.17950310559006211</v>
      </c>
      <c r="K7" s="111">
        <f t="shared" si="2"/>
        <v>8.8770633919279199E-3</v>
      </c>
      <c r="L7" s="79"/>
      <c r="M7" s="80"/>
      <c r="N7" s="81">
        <f>分析係数表!H10</f>
        <v>1.1935113327543217E-3</v>
      </c>
      <c r="O7" s="82">
        <f t="shared" si="3"/>
        <v>3.7237701487903854E-2</v>
      </c>
      <c r="P7" s="76">
        <f>分析係数表!C10</f>
        <v>1</v>
      </c>
      <c r="Q7" s="82">
        <f t="shared" si="4"/>
        <v>3.7237701487903854E-2</v>
      </c>
      <c r="R7" s="83">
        <v>5.5817059150791784E-2</v>
      </c>
      <c r="S7" s="84">
        <f t="shared" si="5"/>
        <v>0.10527059569405806</v>
      </c>
      <c r="T7" s="85">
        <f>分析係数表!F10</f>
        <v>0.51863354037267084</v>
      </c>
      <c r="U7" s="86">
        <f t="shared" si="6"/>
        <v>5.4596861741949367E-2</v>
      </c>
      <c r="V7" s="87">
        <f>分析係数表!D10</f>
        <v>0.10062111801242236</v>
      </c>
      <c r="W7" s="167">
        <f t="shared" si="7"/>
        <v>0</v>
      </c>
      <c r="X7" s="76">
        <f>分析係数表!E10</f>
        <v>6.273291925465839E-2</v>
      </c>
      <c r="Y7" s="166">
        <f t="shared" si="8"/>
        <v>0</v>
      </c>
    </row>
    <row r="8" spans="1:25" x14ac:dyDescent="0.2">
      <c r="A8" s="6" t="s">
        <v>222</v>
      </c>
      <c r="B8" s="5" t="s">
        <v>27</v>
      </c>
      <c r="C8" s="90"/>
      <c r="D8" s="107">
        <f>投入係数表!AJ8</f>
        <v>0</v>
      </c>
      <c r="E8" s="110">
        <f t="shared" si="9"/>
        <v>0</v>
      </c>
      <c r="F8" s="85">
        <f>分析係数表!C11</f>
        <v>5.7355893318034035E-4</v>
      </c>
      <c r="G8" s="110">
        <f t="shared" si="0"/>
        <v>0</v>
      </c>
      <c r="H8" s="110">
        <v>9.7942647568566063E-5</v>
      </c>
      <c r="I8" s="110">
        <f t="shared" si="1"/>
        <v>9.7942647568566063E-5</v>
      </c>
      <c r="J8" s="85">
        <f>分析係数表!G11</f>
        <v>0.5</v>
      </c>
      <c r="K8" s="111">
        <f t="shared" si="2"/>
        <v>4.8971323784283032E-5</v>
      </c>
      <c r="L8" s="79"/>
      <c r="M8" s="80"/>
      <c r="N8" s="81">
        <f>分析係数表!H11</f>
        <v>-2.2413358361583505E-5</v>
      </c>
      <c r="O8" s="82">
        <f t="shared" si="3"/>
        <v>-6.9929955845828831E-4</v>
      </c>
      <c r="P8" s="76">
        <f>分析係数表!C11</f>
        <v>5.7355893318034035E-4</v>
      </c>
      <c r="Q8" s="82">
        <f t="shared" si="4"/>
        <v>-4.0108950872281892E-7</v>
      </c>
      <c r="R8" s="83">
        <v>6.9890808950071314E-5</v>
      </c>
      <c r="S8" s="84">
        <f t="shared" si="5"/>
        <v>1.6783345651863739E-4</v>
      </c>
      <c r="T8" s="85">
        <f>分析係数表!F11</f>
        <v>0.7</v>
      </c>
      <c r="U8" s="86">
        <f t="shared" si="6"/>
        <v>1.1748341956304617E-4</v>
      </c>
      <c r="V8" s="87">
        <f>分析係数表!D11</f>
        <v>1.2</v>
      </c>
      <c r="W8" s="167">
        <f t="shared" si="7"/>
        <v>0</v>
      </c>
      <c r="X8" s="76">
        <f>分析係数表!E11</f>
        <v>0</v>
      </c>
      <c r="Y8" s="166">
        <f t="shared" si="8"/>
        <v>0</v>
      </c>
    </row>
    <row r="9" spans="1:25" x14ac:dyDescent="0.2">
      <c r="A9" s="6" t="s">
        <v>223</v>
      </c>
      <c r="B9" s="5" t="s">
        <v>191</v>
      </c>
      <c r="C9" s="90"/>
      <c r="D9" s="107">
        <f>投入係数表!AJ9</f>
        <v>7.0339976553341153E-3</v>
      </c>
      <c r="E9" s="110">
        <f t="shared" si="9"/>
        <v>0.70339976553341155</v>
      </c>
      <c r="F9" s="85">
        <f>分析係数表!C12</f>
        <v>4.8423187189707062E-2</v>
      </c>
      <c r="G9" s="110">
        <f t="shared" si="0"/>
        <v>3.4060858515620449E-2</v>
      </c>
      <c r="H9" s="110">
        <v>4.1988849303644736E-2</v>
      </c>
      <c r="I9" s="110">
        <f t="shared" si="1"/>
        <v>4.1988849303644736E-2</v>
      </c>
      <c r="J9" s="85">
        <f>分析係数表!G12</f>
        <v>0.1441768393269548</v>
      </c>
      <c r="K9" s="111">
        <f t="shared" si="2"/>
        <v>6.0538195795753046E-3</v>
      </c>
      <c r="L9" s="79"/>
      <c r="M9" s="80"/>
      <c r="N9" s="81">
        <f>分析係数表!H12</f>
        <v>9.2936990446306003E-2</v>
      </c>
      <c r="O9" s="82">
        <f t="shared" si="3"/>
        <v>2.8996456191472921</v>
      </c>
      <c r="P9" s="76">
        <f>分析係数表!C12</f>
        <v>4.8423187189707062E-2</v>
      </c>
      <c r="Q9" s="82">
        <f t="shared" si="4"/>
        <v>0.14041008259978335</v>
      </c>
      <c r="R9" s="83">
        <v>0.15999779698080033</v>
      </c>
      <c r="S9" s="84">
        <f t="shared" si="5"/>
        <v>0.20198664628444507</v>
      </c>
      <c r="T9" s="85">
        <f>分析係数表!F12</f>
        <v>0.28846365335972729</v>
      </c>
      <c r="U9" s="86">
        <f t="shared" si="6"/>
        <v>5.8265805917090012E-2</v>
      </c>
      <c r="V9" s="87">
        <f>分析係数表!D12</f>
        <v>0.1115143516991092</v>
      </c>
      <c r="W9" s="167">
        <f t="shared" si="7"/>
        <v>0</v>
      </c>
      <c r="X9" s="76">
        <f>分析係数表!E12</f>
        <v>0.10909490817112064</v>
      </c>
      <c r="Y9" s="166">
        <f t="shared" si="8"/>
        <v>0</v>
      </c>
    </row>
    <row r="10" spans="1:25" x14ac:dyDescent="0.2">
      <c r="A10" s="6" t="s">
        <v>224</v>
      </c>
      <c r="B10" s="5" t="s">
        <v>28</v>
      </c>
      <c r="C10" s="90"/>
      <c r="D10" s="107">
        <f>投入係数表!AJ10</f>
        <v>2.8741065688461975E-3</v>
      </c>
      <c r="E10" s="110">
        <f t="shared" si="9"/>
        <v>0.28741065688461975</v>
      </c>
      <c r="F10" s="85">
        <f>分析係数表!C13</f>
        <v>0</v>
      </c>
      <c r="G10" s="110">
        <f t="shared" si="0"/>
        <v>0</v>
      </c>
      <c r="H10" s="110">
        <v>0</v>
      </c>
      <c r="I10" s="110">
        <f t="shared" si="1"/>
        <v>0</v>
      </c>
      <c r="J10" s="85">
        <f>分析係数表!G13</f>
        <v>0.24353876739562624</v>
      </c>
      <c r="K10" s="111">
        <f t="shared" si="2"/>
        <v>0</v>
      </c>
      <c r="L10" s="79"/>
      <c r="M10" s="80"/>
      <c r="N10" s="81">
        <f>分析係数表!H13</f>
        <v>1.4282912615919088E-2</v>
      </c>
      <c r="O10" s="82">
        <f t="shared" si="3"/>
        <v>0.44562864362754417</v>
      </c>
      <c r="P10" s="76">
        <f>分析係数表!C13</f>
        <v>0</v>
      </c>
      <c r="Q10" s="82">
        <f t="shared" si="4"/>
        <v>0</v>
      </c>
      <c r="R10" s="83">
        <v>0</v>
      </c>
      <c r="S10" s="84">
        <f t="shared" si="5"/>
        <v>0</v>
      </c>
      <c r="T10" s="85">
        <f>分析係数表!F13</f>
        <v>0.38170974155069581</v>
      </c>
      <c r="U10" s="86">
        <f t="shared" si="6"/>
        <v>0</v>
      </c>
      <c r="V10" s="87">
        <f>分析係数表!D13</f>
        <v>0.44532803180914515</v>
      </c>
      <c r="W10" s="167">
        <f t="shared" si="7"/>
        <v>0</v>
      </c>
      <c r="X10" s="76">
        <f>分析係数表!E13</f>
        <v>0.32206759443339961</v>
      </c>
      <c r="Y10" s="166">
        <f t="shared" si="8"/>
        <v>0</v>
      </c>
    </row>
    <row r="11" spans="1:25" x14ac:dyDescent="0.2">
      <c r="A11" s="6" t="s">
        <v>225</v>
      </c>
      <c r="B11" s="5" t="s">
        <v>268</v>
      </c>
      <c r="C11" s="90"/>
      <c r="D11" s="107">
        <f>投入係数表!AJ11</f>
        <v>4.4624286200506749E-3</v>
      </c>
      <c r="E11" s="110">
        <f t="shared" si="9"/>
        <v>0.44624286200506746</v>
      </c>
      <c r="F11" s="85">
        <f>分析係数表!C14</f>
        <v>0.13711248892825512</v>
      </c>
      <c r="G11" s="110">
        <f t="shared" si="0"/>
        <v>6.118546947598269E-2</v>
      </c>
      <c r="H11" s="110">
        <v>8.3500122508474328E-2</v>
      </c>
      <c r="I11" s="110">
        <f t="shared" si="1"/>
        <v>8.3500122508474328E-2</v>
      </c>
      <c r="J11" s="85">
        <f>分析係数表!G14</f>
        <v>0.16281628162816281</v>
      </c>
      <c r="K11" s="111">
        <f t="shared" si="2"/>
        <v>1.3595179462325852E-2</v>
      </c>
      <c r="L11" s="79"/>
      <c r="M11" s="80"/>
      <c r="N11" s="81">
        <f>分析係数表!H14</f>
        <v>1.1654946348023422E-3</v>
      </c>
      <c r="O11" s="82">
        <f t="shared" si="3"/>
        <v>3.6363577039830987E-2</v>
      </c>
      <c r="P11" s="76">
        <f>分析係数表!C14</f>
        <v>0.13711248892825512</v>
      </c>
      <c r="Q11" s="82">
        <f t="shared" si="4"/>
        <v>4.9859005542655785E-3</v>
      </c>
      <c r="R11" s="83">
        <v>2.0430008962782891E-2</v>
      </c>
      <c r="S11" s="84">
        <f t="shared" si="5"/>
        <v>0.10393013147125722</v>
      </c>
      <c r="T11" s="85">
        <f>分析係数表!F14</f>
        <v>0.337000366703337</v>
      </c>
      <c r="U11" s="86">
        <f t="shared" si="6"/>
        <v>3.5024492417339709E-2</v>
      </c>
      <c r="V11" s="87">
        <f>分析係数表!D14</f>
        <v>0.17491749174917492</v>
      </c>
      <c r="W11" s="167">
        <f t="shared" si="7"/>
        <v>0</v>
      </c>
      <c r="X11" s="76">
        <f>分析係数表!E14</f>
        <v>0.13458012467913458</v>
      </c>
      <c r="Y11" s="166">
        <f t="shared" si="8"/>
        <v>0</v>
      </c>
    </row>
    <row r="12" spans="1:25" x14ac:dyDescent="0.2">
      <c r="A12" s="6" t="s">
        <v>226</v>
      </c>
      <c r="B12" s="5" t="s">
        <v>29</v>
      </c>
      <c r="C12" s="90"/>
      <c r="D12" s="107">
        <f>投入係数表!AJ12</f>
        <v>0.16790833112733047</v>
      </c>
      <c r="E12" s="110">
        <f t="shared" si="9"/>
        <v>16.790833112733047</v>
      </c>
      <c r="F12" s="85">
        <f>分析係数表!C15</f>
        <v>0</v>
      </c>
      <c r="G12" s="110">
        <f t="shared" si="0"/>
        <v>0</v>
      </c>
      <c r="H12" s="110">
        <v>0</v>
      </c>
      <c r="I12" s="110">
        <f t="shared" si="1"/>
        <v>0</v>
      </c>
      <c r="J12" s="85">
        <f>分析係数表!G15</f>
        <v>9.5586553853190023E-2</v>
      </c>
      <c r="K12" s="111">
        <f t="shared" si="2"/>
        <v>0</v>
      </c>
      <c r="L12" s="79"/>
      <c r="M12" s="80"/>
      <c r="N12" s="81">
        <f>分析係数表!H15</f>
        <v>8.5619028941248988E-3</v>
      </c>
      <c r="O12" s="82">
        <f t="shared" si="3"/>
        <v>0.26713243133106612</v>
      </c>
      <c r="P12" s="76">
        <f>分析係数表!C15</f>
        <v>0</v>
      </c>
      <c r="Q12" s="82">
        <f t="shared" si="4"/>
        <v>0</v>
      </c>
      <c r="R12" s="83">
        <v>0</v>
      </c>
      <c r="S12" s="84">
        <f t="shared" si="5"/>
        <v>0</v>
      </c>
      <c r="T12" s="85">
        <f>分析係数表!F15</f>
        <v>0.3036816830551109</v>
      </c>
      <c r="U12" s="86">
        <f t="shared" si="6"/>
        <v>0</v>
      </c>
      <c r="V12" s="87">
        <f>分析係数表!D15</f>
        <v>3.7502858449576952E-2</v>
      </c>
      <c r="W12" s="167">
        <f t="shared" si="7"/>
        <v>0</v>
      </c>
      <c r="X12" s="76">
        <f>分析係数表!E15</f>
        <v>3.5216098788017382E-2</v>
      </c>
      <c r="Y12" s="166">
        <f t="shared" si="8"/>
        <v>0</v>
      </c>
    </row>
    <row r="13" spans="1:25" x14ac:dyDescent="0.2">
      <c r="A13" s="6" t="s">
        <v>227</v>
      </c>
      <c r="B13" s="5" t="s">
        <v>30</v>
      </c>
      <c r="C13" s="90"/>
      <c r="D13" s="107">
        <f>投入係数表!AJ13</f>
        <v>2.3446658851113715E-3</v>
      </c>
      <c r="E13" s="110">
        <f t="shared" si="9"/>
        <v>0.23446658851113714</v>
      </c>
      <c r="F13" s="85">
        <f>分析係数表!C16</f>
        <v>1.385979049153907E-2</v>
      </c>
      <c r="G13" s="110">
        <f t="shared" si="0"/>
        <v>3.2496577940302621E-3</v>
      </c>
      <c r="H13" s="110">
        <v>4.1575217652922887E-3</v>
      </c>
      <c r="I13" s="110">
        <f t="shared" si="1"/>
        <v>4.1575217652922887E-3</v>
      </c>
      <c r="J13" s="85">
        <f>分析係数表!G16</f>
        <v>3.1914893617021274E-2</v>
      </c>
      <c r="K13" s="111">
        <f t="shared" si="2"/>
        <v>1.3268686484975387E-4</v>
      </c>
      <c r="L13" s="79"/>
      <c r="M13" s="80"/>
      <c r="N13" s="81">
        <f>分析係数表!H16</f>
        <v>1.6877258846272378E-2</v>
      </c>
      <c r="O13" s="82">
        <f t="shared" si="3"/>
        <v>0.52657256751909098</v>
      </c>
      <c r="P13" s="76">
        <f>分析係数表!C16</f>
        <v>1.385979049153907E-2</v>
      </c>
      <c r="Q13" s="82">
        <f t="shared" si="4"/>
        <v>7.2981854644064122E-3</v>
      </c>
      <c r="R13" s="83">
        <v>8.2718796564570859E-3</v>
      </c>
      <c r="S13" s="84">
        <f t="shared" si="5"/>
        <v>1.2429401421749375E-2</v>
      </c>
      <c r="T13" s="85">
        <f>分析係数表!F16</f>
        <v>0.28191489361702127</v>
      </c>
      <c r="U13" s="86">
        <f t="shared" si="6"/>
        <v>3.5040333795357276E-3</v>
      </c>
      <c r="V13" s="87">
        <f>分析係数表!D16</f>
        <v>0</v>
      </c>
      <c r="W13" s="167">
        <f t="shared" si="7"/>
        <v>0</v>
      </c>
      <c r="X13" s="76">
        <f>分析係数表!E16</f>
        <v>0</v>
      </c>
      <c r="Y13" s="166">
        <f t="shared" si="8"/>
        <v>0</v>
      </c>
    </row>
    <row r="14" spans="1:25" x14ac:dyDescent="0.2">
      <c r="A14" s="6" t="s">
        <v>2</v>
      </c>
      <c r="B14" s="5" t="s">
        <v>365</v>
      </c>
      <c r="C14" s="90"/>
      <c r="D14" s="107">
        <f>投入係数表!AJ14</f>
        <v>2.3824830768067163E-3</v>
      </c>
      <c r="E14" s="110">
        <f t="shared" si="9"/>
        <v>0.23824830768067162</v>
      </c>
      <c r="F14" s="85">
        <f>分析係数表!C17</f>
        <v>0.32300986464785497</v>
      </c>
      <c r="G14" s="110">
        <f t="shared" si="0"/>
        <v>7.6956553616514253E-2</v>
      </c>
      <c r="H14" s="110">
        <v>0.12726113271417525</v>
      </c>
      <c r="I14" s="110">
        <f t="shared" si="1"/>
        <v>0.12726113271417525</v>
      </c>
      <c r="J14" s="85">
        <f>分析係数表!G17</f>
        <v>0.21187484602118747</v>
      </c>
      <c r="K14" s="111">
        <f t="shared" si="2"/>
        <v>2.6963432898297786E-2</v>
      </c>
      <c r="L14" s="79"/>
      <c r="M14" s="80"/>
      <c r="N14" s="81">
        <f>分析係数表!H17</f>
        <v>2.8857198890538762E-3</v>
      </c>
      <c r="O14" s="82">
        <f t="shared" si="3"/>
        <v>9.0034818151504617E-2</v>
      </c>
      <c r="P14" s="76">
        <f>分析係数表!C17</f>
        <v>0.32300986464785497</v>
      </c>
      <c r="Q14" s="82">
        <f t="shared" si="4"/>
        <v>2.9082134424711744E-2</v>
      </c>
      <c r="R14" s="83">
        <v>6.1499113924678821E-2</v>
      </c>
      <c r="S14" s="84">
        <f t="shared" si="5"/>
        <v>0.18876024663885407</v>
      </c>
      <c r="T14" s="85">
        <f>分析係数表!F17</f>
        <v>0.32156935205715692</v>
      </c>
      <c r="U14" s="86">
        <f t="shared" si="6"/>
        <v>6.069951020580544E-2</v>
      </c>
      <c r="V14" s="87">
        <f>分析係数表!D17</f>
        <v>5.6541019955654102E-2</v>
      </c>
      <c r="W14" s="167">
        <f t="shared" si="7"/>
        <v>0</v>
      </c>
      <c r="X14" s="76">
        <f>分析係数表!E17</f>
        <v>5.444690810544469E-2</v>
      </c>
      <c r="Y14" s="166">
        <f t="shared" si="8"/>
        <v>0</v>
      </c>
    </row>
    <row r="15" spans="1:25" x14ac:dyDescent="0.2">
      <c r="A15" s="6" t="s">
        <v>3</v>
      </c>
      <c r="B15" s="5" t="s">
        <v>31</v>
      </c>
      <c r="C15" s="90"/>
      <c r="D15" s="107">
        <f>投入係数表!AJ15</f>
        <v>8.319782172975835E-4</v>
      </c>
      <c r="E15" s="110">
        <f t="shared" si="9"/>
        <v>8.3197821729758356E-2</v>
      </c>
      <c r="F15" s="85">
        <f>分析係数表!C18</f>
        <v>9.2469018112488088E-2</v>
      </c>
      <c r="G15" s="110">
        <f t="shared" si="0"/>
        <v>7.6932208844485801E-3</v>
      </c>
      <c r="H15" s="110">
        <v>1.0452344163555463E-2</v>
      </c>
      <c r="I15" s="110">
        <f t="shared" si="1"/>
        <v>1.0452344163555463E-2</v>
      </c>
      <c r="J15" s="85">
        <f>分析係数表!G18</f>
        <v>0.21541950113378686</v>
      </c>
      <c r="K15" s="111">
        <f t="shared" si="2"/>
        <v>2.2516387653917667E-3</v>
      </c>
      <c r="L15" s="79"/>
      <c r="M15" s="80"/>
      <c r="N15" s="81">
        <f>分析係数表!H18</f>
        <v>4.5387050682206597E-4</v>
      </c>
      <c r="O15" s="82">
        <f t="shared" si="3"/>
        <v>1.4160816058780338E-2</v>
      </c>
      <c r="P15" s="76">
        <f>分析係数表!C18</f>
        <v>9.2469018112488088E-2</v>
      </c>
      <c r="Q15" s="82">
        <f t="shared" si="4"/>
        <v>1.3094367566269713E-3</v>
      </c>
      <c r="R15" s="83">
        <v>2.968653048097679E-3</v>
      </c>
      <c r="S15" s="84">
        <f t="shared" si="5"/>
        <v>1.3420997211653142E-2</v>
      </c>
      <c r="T15" s="85">
        <f>分析係数表!F18</f>
        <v>0.45918367346938777</v>
      </c>
      <c r="U15" s="86">
        <f t="shared" si="6"/>
        <v>6.1627028012693E-3</v>
      </c>
      <c r="V15" s="87">
        <f>分析係数表!D18</f>
        <v>0.12244897959183673</v>
      </c>
      <c r="W15" s="167">
        <f t="shared" si="7"/>
        <v>0</v>
      </c>
      <c r="X15" s="76">
        <f>分析係数表!E18</f>
        <v>0.11734693877551021</v>
      </c>
      <c r="Y15" s="166">
        <f t="shared" si="8"/>
        <v>0</v>
      </c>
    </row>
    <row r="16" spans="1:25" x14ac:dyDescent="0.2">
      <c r="A16" s="6" t="s">
        <v>4</v>
      </c>
      <c r="B16" s="5" t="s">
        <v>32</v>
      </c>
      <c r="C16" s="90"/>
      <c r="D16" s="107">
        <f>投入係数表!AJ16</f>
        <v>0</v>
      </c>
      <c r="E16" s="110">
        <f t="shared" si="9"/>
        <v>0</v>
      </c>
      <c r="F16" s="85">
        <f>分析係数表!C19</f>
        <v>3.1628366691376364E-2</v>
      </c>
      <c r="G16" s="110">
        <f t="shared" si="0"/>
        <v>0</v>
      </c>
      <c r="H16" s="110">
        <v>4.8058012199199039E-4</v>
      </c>
      <c r="I16" s="110">
        <f t="shared" si="1"/>
        <v>4.8058012199199039E-4</v>
      </c>
      <c r="J16" s="85">
        <f>分析係数表!G19</f>
        <v>5.8098591549295774E-2</v>
      </c>
      <c r="K16" s="111">
        <f t="shared" si="2"/>
        <v>2.7921028214323384E-5</v>
      </c>
      <c r="L16" s="79"/>
      <c r="M16" s="80"/>
      <c r="N16" s="81">
        <f>分析係数表!H19</f>
        <v>-1.1767013139831339E-4</v>
      </c>
      <c r="O16" s="82">
        <f t="shared" si="3"/>
        <v>-3.6713226819060129E-3</v>
      </c>
      <c r="P16" s="76">
        <f>分析係数表!C19</f>
        <v>3.1628366691376364E-2</v>
      </c>
      <c r="Q16" s="82">
        <f t="shared" si="4"/>
        <v>-1.1611794002569068E-4</v>
      </c>
      <c r="R16" s="83">
        <v>2.9713296212753696E-4</v>
      </c>
      <c r="S16" s="84">
        <f t="shared" si="5"/>
        <v>7.7771308411952729E-4</v>
      </c>
      <c r="T16" s="85">
        <f>分析係数表!F19</f>
        <v>0.23943661971830985</v>
      </c>
      <c r="U16" s="86">
        <f t="shared" si="6"/>
        <v>1.8621299197228117E-4</v>
      </c>
      <c r="V16" s="87">
        <f>分析係数表!D19</f>
        <v>5.9859154929577461E-2</v>
      </c>
      <c r="W16" s="167">
        <f t="shared" si="7"/>
        <v>0</v>
      </c>
      <c r="X16" s="76">
        <f>分析係数表!E19</f>
        <v>4.5774647887323945E-2</v>
      </c>
      <c r="Y16" s="166">
        <f t="shared" si="8"/>
        <v>0</v>
      </c>
    </row>
    <row r="17" spans="1:25" x14ac:dyDescent="0.2">
      <c r="A17" s="6" t="s">
        <v>5</v>
      </c>
      <c r="B17" s="5" t="s">
        <v>33</v>
      </c>
      <c r="C17" s="90"/>
      <c r="D17" s="107">
        <f>投入係数表!AJ17</f>
        <v>1.5505048595091328E-3</v>
      </c>
      <c r="E17" s="110">
        <f t="shared" si="9"/>
        <v>0.15505048595091328</v>
      </c>
      <c r="F17" s="85">
        <f>分析係数表!C20</f>
        <v>9.0136054421768752E-2</v>
      </c>
      <c r="G17" s="110">
        <f t="shared" si="0"/>
        <v>1.397563903979321E-2</v>
      </c>
      <c r="H17" s="110">
        <v>1.5762699792950082E-2</v>
      </c>
      <c r="I17" s="110">
        <f t="shared" si="1"/>
        <v>1.5762699792950082E-2</v>
      </c>
      <c r="J17" s="85">
        <f>分析係数表!G20</f>
        <v>0.10038610038610038</v>
      </c>
      <c r="K17" s="111">
        <f t="shared" si="2"/>
        <v>1.5823559637710505E-3</v>
      </c>
      <c r="L17" s="79"/>
      <c r="M17" s="80"/>
      <c r="N17" s="81">
        <f>分析係数表!H20</f>
        <v>5.6033395903958764E-4</v>
      </c>
      <c r="O17" s="82">
        <f t="shared" si="3"/>
        <v>1.7482488961457206E-2</v>
      </c>
      <c r="P17" s="76">
        <f>分析係数表!C20</f>
        <v>9.0136054421768752E-2</v>
      </c>
      <c r="Q17" s="82">
        <f t="shared" si="4"/>
        <v>1.5758025764578782E-3</v>
      </c>
      <c r="R17" s="83">
        <v>3.0489625204709542E-3</v>
      </c>
      <c r="S17" s="84">
        <f t="shared" si="5"/>
        <v>1.8811662313421035E-2</v>
      </c>
      <c r="T17" s="85">
        <f>分析係数表!F20</f>
        <v>0.22393822393822393</v>
      </c>
      <c r="U17" s="86">
        <f t="shared" si="6"/>
        <v>4.2126502477931272E-3</v>
      </c>
      <c r="V17" s="87">
        <f>分析係数表!D20</f>
        <v>0.27258687258687259</v>
      </c>
      <c r="W17" s="167">
        <f t="shared" si="7"/>
        <v>0</v>
      </c>
      <c r="X17" s="76">
        <f>分析係数表!E20</f>
        <v>0.29498069498069496</v>
      </c>
      <c r="Y17" s="166">
        <f t="shared" si="8"/>
        <v>0</v>
      </c>
    </row>
    <row r="18" spans="1:25" x14ac:dyDescent="0.2">
      <c r="A18" s="6" t="s">
        <v>6</v>
      </c>
      <c r="B18" s="5" t="s">
        <v>34</v>
      </c>
      <c r="C18" s="90"/>
      <c r="D18" s="107">
        <f>投入係数表!AJ18</f>
        <v>3.0253753356275764E-4</v>
      </c>
      <c r="E18" s="110">
        <f t="shared" si="9"/>
        <v>3.0253753356275764E-2</v>
      </c>
      <c r="F18" s="85">
        <f>分析係数表!C21</f>
        <v>0.16689993002099368</v>
      </c>
      <c r="G18" s="110">
        <f t="shared" si="0"/>
        <v>5.0493493180348275E-3</v>
      </c>
      <c r="H18" s="110">
        <v>1.3811014001574379E-2</v>
      </c>
      <c r="I18" s="110">
        <f t="shared" si="1"/>
        <v>1.3811014001574379E-2</v>
      </c>
      <c r="J18" s="85">
        <f>分析係数表!G21</f>
        <v>0.28496229904680609</v>
      </c>
      <c r="K18" s="111">
        <f t="shared" si="2"/>
        <v>3.9356183020562647E-3</v>
      </c>
      <c r="L18" s="79"/>
      <c r="M18" s="80"/>
      <c r="N18" s="81">
        <f>分析係数表!H21</f>
        <v>9.3015437200571539E-4</v>
      </c>
      <c r="O18" s="82">
        <f t="shared" si="3"/>
        <v>2.9020931676018959E-2</v>
      </c>
      <c r="P18" s="76">
        <f>分析係数表!C21</f>
        <v>0.16689993002099368</v>
      </c>
      <c r="Q18" s="82">
        <f t="shared" si="4"/>
        <v>4.843591465871603E-3</v>
      </c>
      <c r="R18" s="83">
        <v>1.0596397844153871E-2</v>
      </c>
      <c r="S18" s="84">
        <f t="shared" si="5"/>
        <v>2.4407411845728248E-2</v>
      </c>
      <c r="T18" s="85">
        <f>分析係数表!F21</f>
        <v>0.42580736946934128</v>
      </c>
      <c r="U18" s="86">
        <f t="shared" si="6"/>
        <v>1.0392855833584385E-2</v>
      </c>
      <c r="V18" s="87">
        <f>分析係数表!D21</f>
        <v>9.4323516858728126E-2</v>
      </c>
      <c r="W18" s="167">
        <f t="shared" si="7"/>
        <v>0</v>
      </c>
      <c r="X18" s="76">
        <f>分析係数表!E21</f>
        <v>8.3795703514013373E-2</v>
      </c>
      <c r="Y18" s="166">
        <f t="shared" si="8"/>
        <v>0</v>
      </c>
    </row>
    <row r="19" spans="1:25" x14ac:dyDescent="0.2">
      <c r="A19" s="6" t="s">
        <v>7</v>
      </c>
      <c r="B19" s="5" t="s">
        <v>269</v>
      </c>
      <c r="C19" s="90"/>
      <c r="D19" s="107">
        <f>投入係数表!AJ19</f>
        <v>0</v>
      </c>
      <c r="E19" s="110">
        <f t="shared" si="9"/>
        <v>0</v>
      </c>
      <c r="F19" s="85">
        <f>分析係数表!C22</f>
        <v>5.390334572490707E-2</v>
      </c>
      <c r="G19" s="110">
        <f t="shared" si="0"/>
        <v>0</v>
      </c>
      <c r="H19" s="110">
        <v>1.7768593567751307E-3</v>
      </c>
      <c r="I19" s="110">
        <f t="shared" si="1"/>
        <v>1.7768593567751307E-3</v>
      </c>
      <c r="J19" s="85">
        <f>分析係数表!G22</f>
        <v>0.19475277497477295</v>
      </c>
      <c r="K19" s="111">
        <f t="shared" si="2"/>
        <v>3.4604829047184683E-4</v>
      </c>
      <c r="L19" s="79"/>
      <c r="M19" s="80"/>
      <c r="N19" s="81">
        <f>分析係数表!H22</f>
        <v>4.4826716723167009E-5</v>
      </c>
      <c r="O19" s="82">
        <f t="shared" si="3"/>
        <v>1.3985991169165766E-3</v>
      </c>
      <c r="P19" s="76">
        <f>分析係数表!C22</f>
        <v>5.390334572490707E-2</v>
      </c>
      <c r="Q19" s="82">
        <f t="shared" si="4"/>
        <v>7.538917172970395E-5</v>
      </c>
      <c r="R19" s="83">
        <v>8.1695867503228138E-4</v>
      </c>
      <c r="S19" s="84">
        <f t="shared" si="5"/>
        <v>2.5938180318074121E-3</v>
      </c>
      <c r="T19" s="85">
        <f>分析係数表!F22</f>
        <v>0.41305079044735959</v>
      </c>
      <c r="U19" s="86">
        <f t="shared" si="6"/>
        <v>1.0713785883146661E-3</v>
      </c>
      <c r="V19" s="87">
        <f>分析係数表!D22</f>
        <v>5.2808610830810628E-2</v>
      </c>
      <c r="W19" s="167">
        <f t="shared" si="7"/>
        <v>0</v>
      </c>
      <c r="X19" s="76">
        <f>分析係数表!E22</f>
        <v>5.6844937773292969E-2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0.21585244267198406</v>
      </c>
      <c r="K20" s="111">
        <f t="shared" si="2"/>
        <v>0</v>
      </c>
      <c r="L20" s="79"/>
      <c r="M20" s="80"/>
      <c r="N20" s="81">
        <f>分析係数表!H23</f>
        <v>2.8016697951979378E-5</v>
      </c>
      <c r="O20" s="82">
        <f t="shared" si="3"/>
        <v>8.7412444807286028E-4</v>
      </c>
      <c r="P20" s="76">
        <f>分析係数表!C23</f>
        <v>0</v>
      </c>
      <c r="Q20" s="82">
        <f t="shared" si="4"/>
        <v>0</v>
      </c>
      <c r="R20" s="83">
        <v>0</v>
      </c>
      <c r="S20" s="84">
        <f t="shared" si="5"/>
        <v>0</v>
      </c>
      <c r="T20" s="85">
        <f>分析係数表!F23</f>
        <v>0.44067796610169491</v>
      </c>
      <c r="U20" s="86">
        <f t="shared" si="6"/>
        <v>0</v>
      </c>
      <c r="V20" s="87">
        <f>分析係数表!D23</f>
        <v>9.3220338983050849E-2</v>
      </c>
      <c r="W20" s="167">
        <f t="shared" si="7"/>
        <v>0</v>
      </c>
      <c r="X20" s="76">
        <f>分析係数表!E23</f>
        <v>9.3220338983050849E-2</v>
      </c>
      <c r="Y20" s="166">
        <f t="shared" si="8"/>
        <v>0</v>
      </c>
    </row>
    <row r="21" spans="1:25" x14ac:dyDescent="0.2">
      <c r="A21" s="6" t="s">
        <v>9</v>
      </c>
      <c r="B21" s="5" t="s">
        <v>271</v>
      </c>
      <c r="C21" s="90"/>
      <c r="D21" s="107">
        <f>投入係数表!AJ21</f>
        <v>1.3046931134893924E-2</v>
      </c>
      <c r="E21" s="110">
        <f t="shared" si="9"/>
        <v>1.3046931134893924</v>
      </c>
      <c r="F21" s="85">
        <f>分析係数表!C24</f>
        <v>5.4415700267618217E-2</v>
      </c>
      <c r="G21" s="110">
        <f t="shared" si="0"/>
        <v>7.0995789404864382E-2</v>
      </c>
      <c r="H21" s="110">
        <v>7.3324742048725522E-2</v>
      </c>
      <c r="I21" s="110">
        <f t="shared" si="1"/>
        <v>7.3324742048725522E-2</v>
      </c>
      <c r="J21" s="85">
        <f>分析係数表!G24</f>
        <v>0.2097560975609756</v>
      </c>
      <c r="K21" s="111">
        <f t="shared" si="2"/>
        <v>1.538031174680584E-2</v>
      </c>
      <c r="L21" s="79"/>
      <c r="M21" s="80"/>
      <c r="N21" s="81">
        <f>分析係数表!H24</f>
        <v>3.5301039419494021E-4</v>
      </c>
      <c r="O21" s="82">
        <f t="shared" si="3"/>
        <v>1.1013968045718041E-2</v>
      </c>
      <c r="P21" s="76">
        <f>分析係数表!C24</f>
        <v>5.4415700267618217E-2</v>
      </c>
      <c r="Q21" s="82">
        <f t="shared" si="4"/>
        <v>5.9933278393291766E-4</v>
      </c>
      <c r="R21" s="83">
        <v>1.9441530137692181E-3</v>
      </c>
      <c r="S21" s="84">
        <f t="shared" si="5"/>
        <v>7.5268895062494734E-2</v>
      </c>
      <c r="T21" s="85">
        <f>分析係数表!F24</f>
        <v>0.39512195121951221</v>
      </c>
      <c r="U21" s="86">
        <f t="shared" si="6"/>
        <v>2.9740392683229627E-2</v>
      </c>
      <c r="V21" s="87">
        <f>分析係数表!D24</f>
        <v>0.89756097560975612</v>
      </c>
      <c r="W21" s="167">
        <f t="shared" si="7"/>
        <v>0</v>
      </c>
      <c r="X21" s="76">
        <f>分析係数表!E24</f>
        <v>0.92682926829268297</v>
      </c>
      <c r="Y21" s="166">
        <f t="shared" si="8"/>
        <v>0</v>
      </c>
    </row>
    <row r="22" spans="1:25" x14ac:dyDescent="0.2">
      <c r="A22" s="6" t="s">
        <v>10</v>
      </c>
      <c r="B22" s="5" t="s">
        <v>272</v>
      </c>
      <c r="C22" s="90"/>
      <c r="D22" s="107">
        <f>投入係数表!AJ22</f>
        <v>0</v>
      </c>
      <c r="E22" s="110">
        <f t="shared" si="9"/>
        <v>0</v>
      </c>
      <c r="F22" s="85">
        <f>分析係数表!C25</f>
        <v>0.20008027292795505</v>
      </c>
      <c r="G22" s="110">
        <f t="shared" si="0"/>
        <v>0</v>
      </c>
      <c r="H22" s="110">
        <v>1.7958097264065043E-2</v>
      </c>
      <c r="I22" s="110">
        <f t="shared" si="1"/>
        <v>1.7958097264065043E-2</v>
      </c>
      <c r="J22" s="85">
        <f>分析係数表!G25</f>
        <v>0.19693654266958424</v>
      </c>
      <c r="K22" s="111">
        <f t="shared" si="2"/>
        <v>3.5366055881090896E-3</v>
      </c>
      <c r="L22" s="79"/>
      <c r="M22" s="80"/>
      <c r="N22" s="81">
        <f>分析係数表!H25</f>
        <v>5.2111058190681644E-4</v>
      </c>
      <c r="O22" s="82">
        <f t="shared" si="3"/>
        <v>1.6258714734155199E-2</v>
      </c>
      <c r="P22" s="76">
        <f>分析係数表!C25</f>
        <v>0.20008027292795505</v>
      </c>
      <c r="Q22" s="82">
        <f t="shared" si="4"/>
        <v>3.2530480814675364E-3</v>
      </c>
      <c r="R22" s="83">
        <v>1.4755743483394883E-2</v>
      </c>
      <c r="S22" s="84">
        <f t="shared" si="5"/>
        <v>3.2713840747459928E-2</v>
      </c>
      <c r="T22" s="85">
        <f>分析係数表!F25</f>
        <v>0.35081275398562051</v>
      </c>
      <c r="U22" s="86">
        <f t="shared" si="6"/>
        <v>1.1476432566063427E-2</v>
      </c>
      <c r="V22" s="87">
        <f>分析係数表!D25</f>
        <v>2.0787746170678335E-2</v>
      </c>
      <c r="W22" s="167">
        <f t="shared" si="7"/>
        <v>0</v>
      </c>
      <c r="X22" s="76">
        <f>分析係数表!E25</f>
        <v>2.031884964051266E-2</v>
      </c>
      <c r="Y22" s="166">
        <f t="shared" si="8"/>
        <v>0</v>
      </c>
    </row>
    <row r="23" spans="1:25" x14ac:dyDescent="0.2">
      <c r="A23" s="6" t="s">
        <v>11</v>
      </c>
      <c r="B23" s="5" t="s">
        <v>35</v>
      </c>
      <c r="C23" s="90"/>
      <c r="D23" s="107">
        <f>投入係数表!AJ23</f>
        <v>7.5634383390689409E-5</v>
      </c>
      <c r="E23" s="110">
        <f t="shared" si="9"/>
        <v>7.5634383390689409E-3</v>
      </c>
      <c r="F23" s="85">
        <f>分析係数表!C26</f>
        <v>0.134685598377282</v>
      </c>
      <c r="G23" s="110">
        <f t="shared" si="0"/>
        <v>1.0186862184871763E-3</v>
      </c>
      <c r="H23" s="110">
        <v>4.8492921120039572E-3</v>
      </c>
      <c r="I23" s="110">
        <f t="shared" si="1"/>
        <v>4.8492921120039572E-3</v>
      </c>
      <c r="J23" s="85">
        <f>分析係数表!G26</f>
        <v>0.19653333333333334</v>
      </c>
      <c r="K23" s="111">
        <f t="shared" si="2"/>
        <v>9.5304754307917771E-4</v>
      </c>
      <c r="L23" s="79"/>
      <c r="M23" s="80"/>
      <c r="N23" s="81">
        <f>分析係数表!H26</f>
        <v>1.0932115540862354E-2</v>
      </c>
      <c r="O23" s="82">
        <f t="shared" si="3"/>
        <v>0.3410833596380301</v>
      </c>
      <c r="P23" s="76">
        <f>分析係数表!C26</f>
        <v>0.134685598377282</v>
      </c>
      <c r="Q23" s="82">
        <f t="shared" si="4"/>
        <v>4.5939016389381762E-2</v>
      </c>
      <c r="R23" s="83">
        <v>4.8746853113324544E-2</v>
      </c>
      <c r="S23" s="84">
        <f t="shared" si="5"/>
        <v>5.3596145225328504E-2</v>
      </c>
      <c r="T23" s="85">
        <f>分析係数表!F26</f>
        <v>0.3352</v>
      </c>
      <c r="U23" s="86">
        <f t="shared" si="6"/>
        <v>1.7965427879530114E-2</v>
      </c>
      <c r="V23" s="87">
        <f>分析係数表!D26</f>
        <v>6.5333333333333327E-2</v>
      </c>
      <c r="W23" s="167">
        <f t="shared" si="7"/>
        <v>0</v>
      </c>
      <c r="X23" s="76">
        <f>分析係数表!E26</f>
        <v>6.826666666666667E-2</v>
      </c>
      <c r="Y23" s="166">
        <f t="shared" si="8"/>
        <v>0</v>
      </c>
    </row>
    <row r="24" spans="1:25" x14ac:dyDescent="0.2">
      <c r="A24" s="6" t="s">
        <v>12</v>
      </c>
      <c r="B24" s="5" t="s">
        <v>366</v>
      </c>
      <c r="C24" s="90"/>
      <c r="D24" s="107">
        <f>投入係数表!AJ24</f>
        <v>0</v>
      </c>
      <c r="E24" s="110">
        <f t="shared" si="9"/>
        <v>0</v>
      </c>
      <c r="F24" s="85">
        <f>分析係数表!C27</f>
        <v>0.20855231724796941</v>
      </c>
      <c r="G24" s="110">
        <f t="shared" si="0"/>
        <v>0</v>
      </c>
      <c r="H24" s="110">
        <v>1.2092825344570735E-3</v>
      </c>
      <c r="I24" s="110">
        <f t="shared" si="1"/>
        <v>1.2092825344570735E-3</v>
      </c>
      <c r="J24" s="85">
        <f>分析係数表!G27</f>
        <v>0.17064698219713417</v>
      </c>
      <c r="K24" s="111">
        <f t="shared" si="2"/>
        <v>2.0636041512880153E-4</v>
      </c>
      <c r="L24" s="79"/>
      <c r="M24" s="80"/>
      <c r="N24" s="81">
        <f>分析係数表!H27</f>
        <v>1.1100215728574231E-2</v>
      </c>
      <c r="O24" s="82">
        <f t="shared" si="3"/>
        <v>0.34632810632646727</v>
      </c>
      <c r="P24" s="76">
        <f>分析係数表!C27</f>
        <v>0.20855231724796941</v>
      </c>
      <c r="Q24" s="82">
        <f t="shared" si="4"/>
        <v>7.222752910248588E-2</v>
      </c>
      <c r="R24" s="83">
        <v>7.3428084794348328E-2</v>
      </c>
      <c r="S24" s="84">
        <f t="shared" si="5"/>
        <v>7.4637367328805396E-2</v>
      </c>
      <c r="T24" s="85">
        <f>分析係数表!F27</f>
        <v>0.32175423360833694</v>
      </c>
      <c r="U24" s="86">
        <f t="shared" si="6"/>
        <v>2.4014888923423707E-2</v>
      </c>
      <c r="V24" s="87">
        <f>分析係数表!D27</f>
        <v>5.2105948762483714E-3</v>
      </c>
      <c r="W24" s="167">
        <f t="shared" si="7"/>
        <v>0</v>
      </c>
      <c r="X24" s="76">
        <f>分析係数表!E27</f>
        <v>3.9079461571862786E-3</v>
      </c>
      <c r="Y24" s="166">
        <f t="shared" si="8"/>
        <v>0</v>
      </c>
    </row>
    <row r="25" spans="1:25" x14ac:dyDescent="0.2">
      <c r="A25" s="6" t="s">
        <v>13</v>
      </c>
      <c r="B25" s="5" t="s">
        <v>192</v>
      </c>
      <c r="C25" s="90"/>
      <c r="D25" s="107">
        <f>投入係数表!AJ25</f>
        <v>0</v>
      </c>
      <c r="E25" s="110">
        <f t="shared" si="9"/>
        <v>0</v>
      </c>
      <c r="F25" s="85">
        <f>分析係数表!C28</f>
        <v>0.10397098484143963</v>
      </c>
      <c r="G25" s="110">
        <f t="shared" si="0"/>
        <v>0</v>
      </c>
      <c r="H25" s="110">
        <v>1.2526420544937045E-2</v>
      </c>
      <c r="I25" s="110">
        <f t="shared" si="1"/>
        <v>1.2526420544937045E-2</v>
      </c>
      <c r="J25" s="85">
        <f>分析係数表!G28</f>
        <v>0.12478854912166558</v>
      </c>
      <c r="K25" s="111">
        <f t="shared" si="2"/>
        <v>1.5631538454905173E-3</v>
      </c>
      <c r="L25" s="79"/>
      <c r="M25" s="80"/>
      <c r="N25" s="81">
        <f>分析係数表!H28</f>
        <v>2.0592272994704845E-2</v>
      </c>
      <c r="O25" s="82">
        <f t="shared" si="3"/>
        <v>0.64248146933355232</v>
      </c>
      <c r="P25" s="76">
        <f>分析係数表!C28</f>
        <v>0.10397098484143963</v>
      </c>
      <c r="Q25" s="82">
        <f t="shared" si="4"/>
        <v>6.6799431108984633E-2</v>
      </c>
      <c r="R25" s="83">
        <v>7.7031063276460671E-2</v>
      </c>
      <c r="S25" s="84">
        <f t="shared" si="5"/>
        <v>8.9557483821397721E-2</v>
      </c>
      <c r="T25" s="85">
        <f>分析係数表!F28</f>
        <v>0.21353285621340273</v>
      </c>
      <c r="U25" s="86">
        <f t="shared" si="6"/>
        <v>1.9123465315668661E-2</v>
      </c>
      <c r="V25" s="87">
        <f>分析係数表!D28</f>
        <v>3.7345478204294076E-2</v>
      </c>
      <c r="W25" s="167">
        <f t="shared" si="7"/>
        <v>0</v>
      </c>
      <c r="X25" s="76">
        <f>分析係数表!E28</f>
        <v>3.5653871177618736E-2</v>
      </c>
      <c r="Y25" s="166">
        <f t="shared" si="8"/>
        <v>0</v>
      </c>
    </row>
    <row r="26" spans="1:25" x14ac:dyDescent="0.2">
      <c r="A26" s="6" t="s">
        <v>14</v>
      </c>
      <c r="B26" s="5" t="s">
        <v>50</v>
      </c>
      <c r="C26" s="90"/>
      <c r="D26" s="107">
        <f>投入係数表!AJ26</f>
        <v>3.6304504027530916E-3</v>
      </c>
      <c r="E26" s="110">
        <f t="shared" si="9"/>
        <v>0.36304504027530915</v>
      </c>
      <c r="F26" s="85">
        <f>分析係数表!C29</f>
        <v>0.1743148003132341</v>
      </c>
      <c r="G26" s="110">
        <f t="shared" si="0"/>
        <v>6.3284123700300551E-2</v>
      </c>
      <c r="H26" s="110">
        <v>8.113546727756149E-2</v>
      </c>
      <c r="I26" s="110">
        <f t="shared" si="1"/>
        <v>8.113546727756149E-2</v>
      </c>
      <c r="J26" s="85">
        <f>分析係数表!G29</f>
        <v>0.23934053439454236</v>
      </c>
      <c r="K26" s="111">
        <f t="shared" si="2"/>
        <v>1.9419006096562472E-2</v>
      </c>
      <c r="L26" s="79"/>
      <c r="M26" s="80"/>
      <c r="N26" s="81">
        <f>分析係数表!H29</f>
        <v>9.9683411313142636E-3</v>
      </c>
      <c r="O26" s="82">
        <f t="shared" si="3"/>
        <v>0.31101347862432371</v>
      </c>
      <c r="P26" s="76">
        <f>分析係数表!C29</f>
        <v>0.1743148003132341</v>
      </c>
      <c r="Q26" s="82">
        <f t="shared" si="4"/>
        <v>5.4214252421123287E-2</v>
      </c>
      <c r="R26" s="83">
        <v>7.7524532337496094E-2</v>
      </c>
      <c r="S26" s="84">
        <f t="shared" si="5"/>
        <v>0.15865999961505758</v>
      </c>
      <c r="T26" s="85">
        <f>分析係数表!F29</f>
        <v>0.40112076666937385</v>
      </c>
      <c r="U26" s="86">
        <f t="shared" si="6"/>
        <v>6.3641820685354455E-2</v>
      </c>
      <c r="V26" s="87">
        <f>分析係数表!D29</f>
        <v>0.235523430520588</v>
      </c>
      <c r="W26" s="167">
        <f t="shared" si="7"/>
        <v>0</v>
      </c>
      <c r="X26" s="76">
        <f>分析係数表!E29</f>
        <v>0.17006415983107284</v>
      </c>
      <c r="Y26" s="166">
        <f t="shared" si="8"/>
        <v>0</v>
      </c>
    </row>
    <row r="27" spans="1:25" x14ac:dyDescent="0.2">
      <c r="A27" s="6" t="s">
        <v>15</v>
      </c>
      <c r="B27" s="5" t="s">
        <v>36</v>
      </c>
      <c r="C27" s="90"/>
      <c r="D27" s="107">
        <f>投入係数表!AJ27</f>
        <v>2.3068486934160271E-3</v>
      </c>
      <c r="E27" s="110">
        <f t="shared" si="9"/>
        <v>0.23068486934160271</v>
      </c>
      <c r="F27" s="85">
        <f>分析係数表!C30</f>
        <v>1</v>
      </c>
      <c r="G27" s="110">
        <f t="shared" si="0"/>
        <v>0.23068486934160271</v>
      </c>
      <c r="H27" s="110">
        <v>0.29198943915960995</v>
      </c>
      <c r="I27" s="110">
        <f t="shared" si="1"/>
        <v>0.29198943915960995</v>
      </c>
      <c r="J27" s="85">
        <f>分析係数表!G30</f>
        <v>0.34450555746533745</v>
      </c>
      <c r="K27" s="111">
        <f t="shared" si="2"/>
        <v>0.10059198451167266</v>
      </c>
      <c r="L27" s="79"/>
      <c r="M27" s="80"/>
      <c r="N27" s="81">
        <f>分析係数表!H30</f>
        <v>0</v>
      </c>
      <c r="O27" s="82">
        <f t="shared" si="3"/>
        <v>0</v>
      </c>
      <c r="P27" s="76">
        <f>分析係数表!C30</f>
        <v>1</v>
      </c>
      <c r="Q27" s="82">
        <f t="shared" si="4"/>
        <v>0</v>
      </c>
      <c r="R27" s="83">
        <v>9.1000023557469417E-2</v>
      </c>
      <c r="S27" s="84">
        <f t="shared" si="5"/>
        <v>0.38298946271707934</v>
      </c>
      <c r="T27" s="85">
        <f>分析係数表!F30</f>
        <v>0.44067262518620376</v>
      </c>
      <c r="U27" s="86">
        <f t="shared" si="6"/>
        <v>0.16877297195418905</v>
      </c>
      <c r="V27" s="87">
        <f>分析係数表!D30</f>
        <v>0.12002979259768534</v>
      </c>
      <c r="W27" s="167">
        <f t="shared" si="7"/>
        <v>0</v>
      </c>
      <c r="X27" s="76">
        <f>分析係数表!E30</f>
        <v>8.482296321760055E-2</v>
      </c>
      <c r="Y27" s="166">
        <f t="shared" si="8"/>
        <v>0</v>
      </c>
    </row>
    <row r="28" spans="1:25" x14ac:dyDescent="0.2">
      <c r="A28" s="6" t="s">
        <v>16</v>
      </c>
      <c r="B28" s="5" t="s">
        <v>193</v>
      </c>
      <c r="C28" s="90"/>
      <c r="D28" s="107">
        <f>投入係数表!AJ28</f>
        <v>1.149642627538479E-2</v>
      </c>
      <c r="E28" s="110">
        <f t="shared" si="9"/>
        <v>1.149642627538479</v>
      </c>
      <c r="F28" s="85">
        <f>分析係数表!C31</f>
        <v>0.25008451656524677</v>
      </c>
      <c r="G28" s="110">
        <f t="shared" si="0"/>
        <v>0.28750782073076059</v>
      </c>
      <c r="H28" s="110">
        <v>0.33974103738939559</v>
      </c>
      <c r="I28" s="110">
        <f t="shared" si="1"/>
        <v>0.33974103738939559</v>
      </c>
      <c r="J28" s="85">
        <f>分析係数表!G31</f>
        <v>7.0035460992907805E-2</v>
      </c>
      <c r="K28" s="111">
        <f t="shared" si="2"/>
        <v>2.3793920171775049E-2</v>
      </c>
      <c r="L28" s="79"/>
      <c r="M28" s="80"/>
      <c r="N28" s="81">
        <f>分析係数表!H31</f>
        <v>2.3007312358165468E-2</v>
      </c>
      <c r="O28" s="82">
        <f t="shared" si="3"/>
        <v>0.71783099675743289</v>
      </c>
      <c r="P28" s="76">
        <f>分析係数表!C31</f>
        <v>0.25008451656524677</v>
      </c>
      <c r="Q28" s="82">
        <f t="shared" si="4"/>
        <v>0.17951841779963182</v>
      </c>
      <c r="R28" s="83">
        <v>0.24237507149018403</v>
      </c>
      <c r="S28" s="84">
        <f t="shared" si="5"/>
        <v>0.58211610887957965</v>
      </c>
      <c r="T28" s="85">
        <f>分析係数表!F31</f>
        <v>0.24143026004728133</v>
      </c>
      <c r="U28" s="86">
        <f t="shared" si="6"/>
        <v>0.14054044354450845</v>
      </c>
      <c r="V28" s="87">
        <f>分析係数表!D31</f>
        <v>9.653270291568164E-3</v>
      </c>
      <c r="W28" s="167">
        <f t="shared" si="7"/>
        <v>0</v>
      </c>
      <c r="X28" s="76">
        <f>分析係数表!E31</f>
        <v>8.2249802994483843E-3</v>
      </c>
      <c r="Y28" s="166">
        <f t="shared" si="8"/>
        <v>0</v>
      </c>
    </row>
    <row r="29" spans="1:25" x14ac:dyDescent="0.2">
      <c r="A29" s="6" t="s">
        <v>17</v>
      </c>
      <c r="B29" s="5" t="s">
        <v>273</v>
      </c>
      <c r="C29" s="90"/>
      <c r="D29" s="107">
        <f>投入係数表!AJ29</f>
        <v>4.6136973868320542E-3</v>
      </c>
      <c r="E29" s="110">
        <f t="shared" si="9"/>
        <v>0.46136973868320541</v>
      </c>
      <c r="F29" s="85">
        <f>分析係数表!C32</f>
        <v>0.62913385826771662</v>
      </c>
      <c r="G29" s="110">
        <f t="shared" si="0"/>
        <v>0.29026332378573322</v>
      </c>
      <c r="H29" s="110">
        <v>0.32826773837717677</v>
      </c>
      <c r="I29" s="110">
        <f t="shared" si="1"/>
        <v>0.32826773837717677</v>
      </c>
      <c r="J29" s="85">
        <f>分析係数表!G32</f>
        <v>0.14045991298943444</v>
      </c>
      <c r="K29" s="111">
        <f t="shared" si="2"/>
        <v>4.6108457969696676E-2</v>
      </c>
      <c r="L29" s="79"/>
      <c r="M29" s="80"/>
      <c r="N29" s="81">
        <f>分析係数表!H32</f>
        <v>6.5503039811727788E-3</v>
      </c>
      <c r="O29" s="82">
        <f t="shared" si="3"/>
        <v>0.20437029595943473</v>
      </c>
      <c r="P29" s="76">
        <f>分析係数表!C32</f>
        <v>0.62913385826771662</v>
      </c>
      <c r="Q29" s="82">
        <f t="shared" si="4"/>
        <v>0.12857627281227432</v>
      </c>
      <c r="R29" s="83">
        <v>0.16819986122062866</v>
      </c>
      <c r="S29" s="84">
        <f t="shared" si="5"/>
        <v>0.4964675995978054</v>
      </c>
      <c r="T29" s="85">
        <f>分析係数表!F32</f>
        <v>0.48353014294592916</v>
      </c>
      <c r="U29" s="86">
        <f t="shared" si="6"/>
        <v>0.24005704940154918</v>
      </c>
      <c r="V29" s="87">
        <f>分析係数表!D32</f>
        <v>2.2374145431945307E-2</v>
      </c>
      <c r="W29" s="167">
        <f t="shared" si="7"/>
        <v>0</v>
      </c>
      <c r="X29" s="76">
        <f>分析係数表!E32</f>
        <v>3.3561218147917959E-2</v>
      </c>
      <c r="Y29" s="166">
        <f t="shared" si="8"/>
        <v>0</v>
      </c>
    </row>
    <row r="30" spans="1:25" x14ac:dyDescent="0.2">
      <c r="A30" s="6" t="s">
        <v>18</v>
      </c>
      <c r="B30" s="5" t="s">
        <v>274</v>
      </c>
      <c r="C30" s="90"/>
      <c r="D30" s="107">
        <f>投入係数表!AJ30</f>
        <v>3.7817191695344705E-3</v>
      </c>
      <c r="E30" s="110">
        <f t="shared" si="9"/>
        <v>0.37817191695344704</v>
      </c>
      <c r="F30" s="85">
        <f>分析係数表!C33</f>
        <v>0.63745757482258569</v>
      </c>
      <c r="G30" s="110">
        <f t="shared" si="0"/>
        <v>0.24106855304715263</v>
      </c>
      <c r="H30" s="110">
        <v>0.2695891002528048</v>
      </c>
      <c r="I30" s="110">
        <f t="shared" si="1"/>
        <v>0.2695891002528048</v>
      </c>
      <c r="J30" s="85">
        <f>分析係数表!G33</f>
        <v>0.50772946859903378</v>
      </c>
      <c r="K30" s="111">
        <f t="shared" si="2"/>
        <v>0.13687833061144822</v>
      </c>
      <c r="L30" s="79"/>
      <c r="M30" s="80"/>
      <c r="N30" s="81">
        <f>分析係数表!H33</f>
        <v>9.749810887288824E-4</v>
      </c>
      <c r="O30" s="82">
        <f t="shared" si="3"/>
        <v>3.0419530792935537E-2</v>
      </c>
      <c r="P30" s="76">
        <f>分析係数表!C33</f>
        <v>0.63745757482258569</v>
      </c>
      <c r="Q30" s="82">
        <f t="shared" si="4"/>
        <v>1.9391160326505653E-2</v>
      </c>
      <c r="R30" s="83">
        <v>7.7403224074958643E-2</v>
      </c>
      <c r="S30" s="84">
        <f t="shared" si="5"/>
        <v>0.34699232432776345</v>
      </c>
      <c r="T30" s="85">
        <f>分析係数表!F33</f>
        <v>0.6463768115942029</v>
      </c>
      <c r="U30" s="86">
        <f t="shared" si="6"/>
        <v>0.2242877922466413</v>
      </c>
      <c r="V30" s="87">
        <f>分析係数表!D33</f>
        <v>0.10676328502415459</v>
      </c>
      <c r="W30" s="167">
        <f t="shared" si="7"/>
        <v>0</v>
      </c>
      <c r="X30" s="76">
        <f>分析係数表!E33</f>
        <v>8.9371980676328497E-2</v>
      </c>
      <c r="Y30" s="166">
        <f t="shared" si="8"/>
        <v>0</v>
      </c>
    </row>
    <row r="31" spans="1:25" x14ac:dyDescent="0.2">
      <c r="A31" s="6" t="s">
        <v>19</v>
      </c>
      <c r="B31" s="5" t="s">
        <v>275</v>
      </c>
      <c r="C31" s="90"/>
      <c r="D31" s="107">
        <f>投入係数表!AJ31</f>
        <v>5.9675528495253941E-2</v>
      </c>
      <c r="E31" s="110">
        <f t="shared" si="9"/>
        <v>5.9675528495253944</v>
      </c>
      <c r="F31" s="85">
        <f>分析係数表!C34</f>
        <v>0.37050679800509079</v>
      </c>
      <c r="G31" s="110">
        <f t="shared" si="0"/>
        <v>2.2110188982038093</v>
      </c>
      <c r="H31" s="110">
        <v>2.3551585080741559</v>
      </c>
      <c r="I31" s="110">
        <f t="shared" si="1"/>
        <v>2.3551585080741559</v>
      </c>
      <c r="J31" s="85">
        <f>分析係数表!G34</f>
        <v>0.42483593457785029</v>
      </c>
      <c r="K31" s="111">
        <f t="shared" si="2"/>
        <v>1.0005559658566596</v>
      </c>
      <c r="L31" s="79"/>
      <c r="M31" s="80"/>
      <c r="N31" s="81">
        <f>分析係数表!H34</f>
        <v>0.16269856834673466</v>
      </c>
      <c r="O31" s="82">
        <f t="shared" si="3"/>
        <v>5.0762154948487144</v>
      </c>
      <c r="P31" s="76">
        <f>分析係数表!C34</f>
        <v>0.37050679800509079</v>
      </c>
      <c r="Q31" s="82">
        <f t="shared" si="4"/>
        <v>1.8807723489802246</v>
      </c>
      <c r="R31" s="83">
        <v>2.0427030598407496</v>
      </c>
      <c r="S31" s="84">
        <f t="shared" si="5"/>
        <v>4.3978615679149051</v>
      </c>
      <c r="T31" s="85">
        <f>分析係数表!F34</f>
        <v>0.70009180863001119</v>
      </c>
      <c r="U31" s="86">
        <f t="shared" si="6"/>
        <v>3.0789068591859627</v>
      </c>
      <c r="V31" s="87">
        <f>分析係数表!D34</f>
        <v>0.29654187493624401</v>
      </c>
      <c r="W31" s="167">
        <f t="shared" si="7"/>
        <v>1</v>
      </c>
      <c r="X31" s="76">
        <f>分析係数表!E34</f>
        <v>0.20143493488387909</v>
      </c>
      <c r="Y31" s="166">
        <f t="shared" si="8"/>
        <v>1</v>
      </c>
    </row>
    <row r="32" spans="1:25" x14ac:dyDescent="0.2">
      <c r="A32" s="6" t="s">
        <v>20</v>
      </c>
      <c r="B32" s="5" t="s">
        <v>37</v>
      </c>
      <c r="C32" s="90"/>
      <c r="D32" s="107">
        <f>投入係数表!AJ32</f>
        <v>7.8659758726316985E-3</v>
      </c>
      <c r="E32" s="110">
        <f t="shared" si="9"/>
        <v>0.78659758726316986</v>
      </c>
      <c r="F32" s="85">
        <f>分析係数表!C35</f>
        <v>0.91764041772509175</v>
      </c>
      <c r="G32" s="110">
        <f t="shared" si="0"/>
        <v>0.72181373855772446</v>
      </c>
      <c r="H32" s="110">
        <v>0.99880983595088291</v>
      </c>
      <c r="I32" s="110">
        <f t="shared" si="1"/>
        <v>0.99880983595088291</v>
      </c>
      <c r="J32" s="85">
        <f>分析係数表!G35</f>
        <v>0.31368591037545418</v>
      </c>
      <c r="K32" s="111">
        <f t="shared" si="2"/>
        <v>0.31331257268221074</v>
      </c>
      <c r="L32" s="79"/>
      <c r="M32" s="80"/>
      <c r="N32" s="81">
        <f>分析係数表!H35</f>
        <v>6.1244501723026923E-2</v>
      </c>
      <c r="O32" s="82">
        <f t="shared" si="3"/>
        <v>1.9108360434872727</v>
      </c>
      <c r="P32" s="76">
        <f>分析係数表!C35</f>
        <v>0.91764041772509175</v>
      </c>
      <c r="Q32" s="82">
        <f t="shared" si="4"/>
        <v>1.7534603851498225</v>
      </c>
      <c r="R32" s="83">
        <v>2.2919786944581806</v>
      </c>
      <c r="S32" s="84">
        <f t="shared" si="5"/>
        <v>3.2907885304090634</v>
      </c>
      <c r="T32" s="85">
        <f>分析係数表!F35</f>
        <v>0.64438548935924789</v>
      </c>
      <c r="U32" s="86">
        <f t="shared" si="6"/>
        <v>2.1205363775454447</v>
      </c>
      <c r="V32" s="87">
        <f>分析係数表!D35</f>
        <v>7.3937366630140153E-2</v>
      </c>
      <c r="W32" s="167">
        <f t="shared" si="7"/>
        <v>0</v>
      </c>
      <c r="X32" s="76">
        <f>分析係数表!E35</f>
        <v>6.5228675240786668E-2</v>
      </c>
      <c r="Y32" s="166">
        <f t="shared" si="8"/>
        <v>0</v>
      </c>
    </row>
    <row r="33" spans="1:25" x14ac:dyDescent="0.2">
      <c r="A33" s="6" t="s">
        <v>21</v>
      </c>
      <c r="B33" s="5" t="s">
        <v>38</v>
      </c>
      <c r="C33" s="90"/>
      <c r="D33" s="107">
        <f>投入係数表!AJ33</f>
        <v>1.8416972355632871E-2</v>
      </c>
      <c r="E33" s="110">
        <f t="shared" si="9"/>
        <v>1.841697235563287</v>
      </c>
      <c r="F33" s="85">
        <f>分析係数表!C36</f>
        <v>0.797599795727296</v>
      </c>
      <c r="G33" s="110">
        <f t="shared" si="0"/>
        <v>1.4689373388768034</v>
      </c>
      <c r="H33" s="110">
        <v>1.6034924924175842</v>
      </c>
      <c r="I33" s="110">
        <f t="shared" si="1"/>
        <v>1.6034924924175842</v>
      </c>
      <c r="J33" s="85">
        <f>分析係数表!G36</f>
        <v>2.1812378081220076E-2</v>
      </c>
      <c r="K33" s="111">
        <f t="shared" si="2"/>
        <v>3.4975984495010264E-2</v>
      </c>
      <c r="L33" s="79"/>
      <c r="M33" s="80"/>
      <c r="N33" s="81">
        <f>分析係数表!H36</f>
        <v>0.17613537668450396</v>
      </c>
      <c r="O33" s="82">
        <f t="shared" si="3"/>
        <v>5.4954455801444579</v>
      </c>
      <c r="P33" s="76">
        <f>分析係数表!C36</f>
        <v>0.797599795727296</v>
      </c>
      <c r="Q33" s="82">
        <f t="shared" si="4"/>
        <v>4.3831662721536917</v>
      </c>
      <c r="R33" s="83">
        <v>4.5704138700815458</v>
      </c>
      <c r="S33" s="84">
        <f t="shared" si="5"/>
        <v>6.1739063624991299</v>
      </c>
      <c r="T33" s="85">
        <f>分析係数表!F36</f>
        <v>0.87948217769107995</v>
      </c>
      <c r="U33" s="86">
        <f t="shared" si="6"/>
        <v>5.4298406125515486</v>
      </c>
      <c r="V33" s="87">
        <f>分析係数表!D36</f>
        <v>1.4967192764674588E-2</v>
      </c>
      <c r="W33" s="167">
        <f t="shared" si="7"/>
        <v>0</v>
      </c>
      <c r="X33" s="76">
        <f>分析係数表!E36</f>
        <v>4.4334101791097709E-3</v>
      </c>
      <c r="Y33" s="166">
        <f t="shared" si="8"/>
        <v>0</v>
      </c>
    </row>
    <row r="34" spans="1:25" x14ac:dyDescent="0.2">
      <c r="A34" s="6" t="s">
        <v>22</v>
      </c>
      <c r="B34" s="5" t="s">
        <v>378</v>
      </c>
      <c r="C34" s="90"/>
      <c r="D34" s="107">
        <f>投入係数表!AJ34</f>
        <v>1.1950232575728926E-2</v>
      </c>
      <c r="E34" s="110">
        <f t="shared" si="9"/>
        <v>1.1950232575728925</v>
      </c>
      <c r="F34" s="85">
        <f>分析係数表!C37</f>
        <v>0.41107468497080213</v>
      </c>
      <c r="G34" s="110">
        <f t="shared" si="0"/>
        <v>0.49124380913955851</v>
      </c>
      <c r="H34" s="110">
        <v>0.60406216647589617</v>
      </c>
      <c r="I34" s="110">
        <f t="shared" si="1"/>
        <v>0.60406216647589617</v>
      </c>
      <c r="J34" s="85">
        <f>分析係数表!G37</f>
        <v>0.35489014883061659</v>
      </c>
      <c r="K34" s="111">
        <f t="shared" si="2"/>
        <v>0.21437571216357548</v>
      </c>
      <c r="L34" s="79"/>
      <c r="M34" s="80"/>
      <c r="N34" s="81">
        <f>分析係数表!H37</f>
        <v>4.9102064830639058E-2</v>
      </c>
      <c r="O34" s="82">
        <f t="shared" si="3"/>
        <v>1.5319905076924949</v>
      </c>
      <c r="P34" s="76">
        <f>分析係数表!C37</f>
        <v>0.41107468497080213</v>
      </c>
      <c r="Q34" s="82">
        <f t="shared" si="4"/>
        <v>0.62976251532795158</v>
      </c>
      <c r="R34" s="83">
        <v>0.77496636000595698</v>
      </c>
      <c r="S34" s="84">
        <f t="shared" si="5"/>
        <v>1.3790285264818531</v>
      </c>
      <c r="T34" s="85">
        <f>分析係数表!F37</f>
        <v>0.67103708953460905</v>
      </c>
      <c r="U34" s="86">
        <f t="shared" si="6"/>
        <v>0.92537928879558329</v>
      </c>
      <c r="V34" s="87">
        <f>分析係数表!D37</f>
        <v>6.9513347507677764E-2</v>
      </c>
      <c r="W34" s="167">
        <f t="shared" si="7"/>
        <v>0</v>
      </c>
      <c r="X34" s="76">
        <f>分析係数表!E37</f>
        <v>6.27214741318214E-2</v>
      </c>
      <c r="Y34" s="166">
        <f t="shared" si="8"/>
        <v>0</v>
      </c>
    </row>
    <row r="35" spans="1:25" x14ac:dyDescent="0.2">
      <c r="A35" s="6" t="s">
        <v>23</v>
      </c>
      <c r="B35" s="5" t="s">
        <v>194</v>
      </c>
      <c r="C35" s="90"/>
      <c r="D35" s="107">
        <f>投入係数表!AJ35</f>
        <v>1.1609877850470823E-2</v>
      </c>
      <c r="E35" s="110">
        <f t="shared" si="9"/>
        <v>1.1609877850470824</v>
      </c>
      <c r="F35" s="85">
        <f>分析係数表!C38</f>
        <v>8.5657149205643823E-2</v>
      </c>
      <c r="G35" s="110">
        <f t="shared" si="0"/>
        <v>9.9446903929707883E-2</v>
      </c>
      <c r="H35" s="110">
        <v>0.13400328059335037</v>
      </c>
      <c r="I35" s="110">
        <f t="shared" si="1"/>
        <v>0.13400328059335037</v>
      </c>
      <c r="J35" s="85">
        <f>分析係数表!G38</f>
        <v>0.23768844221105528</v>
      </c>
      <c r="K35" s="111">
        <f t="shared" si="2"/>
        <v>3.1851031015404388E-2</v>
      </c>
      <c r="L35" s="79"/>
      <c r="M35" s="80"/>
      <c r="N35" s="81">
        <f>分析係数表!H38</f>
        <v>4.3280194996217748E-2</v>
      </c>
      <c r="O35" s="82">
        <f t="shared" si="3"/>
        <v>1.3503474473829546</v>
      </c>
      <c r="P35" s="76">
        <f>分析係数表!C38</f>
        <v>8.5657149205643823E-2</v>
      </c>
      <c r="Q35" s="82">
        <f t="shared" si="4"/>
        <v>0.11566691277994202</v>
      </c>
      <c r="R35" s="83">
        <v>0.15306759678782969</v>
      </c>
      <c r="S35" s="84">
        <f t="shared" si="5"/>
        <v>0.28707087738118009</v>
      </c>
      <c r="T35" s="85">
        <f>分析係数表!F38</f>
        <v>0.42412060301507537</v>
      </c>
      <c r="U35" s="86">
        <f t="shared" si="6"/>
        <v>0.12175267362297286</v>
      </c>
      <c r="V35" s="87">
        <f>分析係数表!D38</f>
        <v>0.14221105527638192</v>
      </c>
      <c r="W35" s="167">
        <f t="shared" si="7"/>
        <v>0</v>
      </c>
      <c r="X35" s="76">
        <f>分析係数表!E38</f>
        <v>0.14572864321608039</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1.0783454552946112E-2</v>
      </c>
      <c r="I36" s="110">
        <f t="shared" si="1"/>
        <v>1.0783454552946112E-2</v>
      </c>
      <c r="J36" s="85">
        <f>分析係数表!G39</f>
        <v>0.35357454228421969</v>
      </c>
      <c r="K36" s="111">
        <f t="shared" si="2"/>
        <v>3.8127550078006067E-3</v>
      </c>
      <c r="L36" s="79"/>
      <c r="M36" s="80"/>
      <c r="N36" s="81">
        <f>分析係数表!H39</f>
        <v>3.8775109965539459E-3</v>
      </c>
      <c r="O36" s="82">
        <f t="shared" si="3"/>
        <v>0.12097882361328385</v>
      </c>
      <c r="P36" s="76">
        <f>分析係数表!C39</f>
        <v>1</v>
      </c>
      <c r="Q36" s="82">
        <f t="shared" si="4"/>
        <v>0.12097882361328385</v>
      </c>
      <c r="R36" s="83">
        <v>0.13522732347923663</v>
      </c>
      <c r="S36" s="84">
        <f t="shared" si="5"/>
        <v>0.14601077803218274</v>
      </c>
      <c r="T36" s="85">
        <f>分析係数表!F39</f>
        <v>0.70431560592850917</v>
      </c>
      <c r="U36" s="86">
        <f t="shared" si="6"/>
        <v>0.10283766960182984</v>
      </c>
      <c r="V36" s="87">
        <f>分析係数表!D39</f>
        <v>6.3426329555361816E-2</v>
      </c>
      <c r="W36" s="167">
        <f t="shared" si="7"/>
        <v>0</v>
      </c>
      <c r="X36" s="76">
        <f>分析係数表!E39</f>
        <v>8.0383609415867474E-2</v>
      </c>
      <c r="Y36" s="166">
        <f t="shared" si="8"/>
        <v>0</v>
      </c>
    </row>
    <row r="37" spans="1:25" x14ac:dyDescent="0.2">
      <c r="A37" s="6" t="s">
        <v>25</v>
      </c>
      <c r="B37" s="5" t="s">
        <v>40</v>
      </c>
      <c r="C37" s="90"/>
      <c r="D37" s="107">
        <f>投入係数表!AJ37</f>
        <v>7.5634383390689409E-5</v>
      </c>
      <c r="E37" s="110">
        <f t="shared" si="9"/>
        <v>7.5634383390689409E-3</v>
      </c>
      <c r="F37" s="85">
        <f>分析係数表!C40</f>
        <v>0.65826444414328944</v>
      </c>
      <c r="G37" s="110">
        <f t="shared" si="0"/>
        <v>4.9787425340792604E-3</v>
      </c>
      <c r="H37" s="110">
        <v>7.6477483568756725E-3</v>
      </c>
      <c r="I37" s="110">
        <f t="shared" si="1"/>
        <v>7.6477483568756725E-3</v>
      </c>
      <c r="J37" s="85">
        <f>分析係数表!G40</f>
        <v>0.50866941886313111</v>
      </c>
      <c r="K37" s="111">
        <f t="shared" si="2"/>
        <v>3.8901757123034142E-3</v>
      </c>
      <c r="L37" s="79"/>
      <c r="M37" s="80"/>
      <c r="N37" s="81">
        <f>分析係数表!H40</f>
        <v>2.9977866808617935E-2</v>
      </c>
      <c r="O37" s="82">
        <f t="shared" si="3"/>
        <v>0.93531315943796045</v>
      </c>
      <c r="P37" s="76">
        <f>分析係数表!C40</f>
        <v>0.65826444414328944</v>
      </c>
      <c r="Q37" s="82">
        <f t="shared" si="4"/>
        <v>0.61568339699733288</v>
      </c>
      <c r="R37" s="83">
        <v>0.6190041482704709</v>
      </c>
      <c r="S37" s="84">
        <f t="shared" si="5"/>
        <v>0.62665189662734655</v>
      </c>
      <c r="T37" s="85">
        <f>分析係数表!F40</f>
        <v>0.70612892981899011</v>
      </c>
      <c r="U37" s="86">
        <f t="shared" si="6"/>
        <v>0.44249703313450867</v>
      </c>
      <c r="V37" s="87">
        <f>分析係数表!D40</f>
        <v>0.15706573515401714</v>
      </c>
      <c r="W37" s="167">
        <f t="shared" si="7"/>
        <v>0</v>
      </c>
      <c r="X37" s="76">
        <f>分析係数表!E40</f>
        <v>8.8345506510003169E-2</v>
      </c>
      <c r="Y37" s="166">
        <f t="shared" si="8"/>
        <v>0</v>
      </c>
    </row>
    <row r="38" spans="1:25" x14ac:dyDescent="0.2">
      <c r="A38" s="6" t="s">
        <v>26</v>
      </c>
      <c r="B38" s="5" t="s">
        <v>277</v>
      </c>
      <c r="C38" s="75">
        <f>最終需要_まとめ!C39</f>
        <v>100</v>
      </c>
      <c r="D38" s="107">
        <f>投入係数表!AJ38</f>
        <v>2.0043111598532695E-2</v>
      </c>
      <c r="E38" s="110">
        <f t="shared" si="9"/>
        <v>2.0043111598532692</v>
      </c>
      <c r="F38" s="85">
        <f>分析係数表!C41</f>
        <v>0.70759650636187188</v>
      </c>
      <c r="G38" s="110">
        <f t="shared" si="0"/>
        <v>1.4182435743742847</v>
      </c>
      <c r="H38" s="110">
        <v>1.4393008126216331</v>
      </c>
      <c r="I38" s="110">
        <f t="shared" si="1"/>
        <v>101.43930081262164</v>
      </c>
      <c r="J38" s="85">
        <f>分析係数表!G41</f>
        <v>0.45936542752335213</v>
      </c>
      <c r="K38" s="111">
        <f t="shared" si="2"/>
        <v>46.59770778545986</v>
      </c>
      <c r="L38" s="79"/>
      <c r="M38" s="80"/>
      <c r="N38" s="81">
        <f>分析係数表!H41</f>
        <v>5.1332193987616619E-2</v>
      </c>
      <c r="O38" s="82">
        <f t="shared" si="3"/>
        <v>1.6015708137590945</v>
      </c>
      <c r="P38" s="76">
        <f>分析係数表!C41</f>
        <v>0.70759650636187188</v>
      </c>
      <c r="Q38" s="82">
        <f t="shared" si="4"/>
        <v>1.1332659125070754</v>
      </c>
      <c r="R38" s="83">
        <v>1.1503794514245502</v>
      </c>
      <c r="S38" s="84">
        <f t="shared" si="5"/>
        <v>102.58968026404619</v>
      </c>
      <c r="T38" s="85">
        <f>分析係数表!F41</f>
        <v>0.56264417804333855</v>
      </c>
      <c r="U38" s="86">
        <f t="shared" si="6"/>
        <v>57.721486327893182</v>
      </c>
      <c r="V38" s="87">
        <f>分析係数表!D41</f>
        <v>0.18265703588851492</v>
      </c>
      <c r="W38" s="167">
        <f t="shared" si="7"/>
        <v>19</v>
      </c>
      <c r="X38" s="76">
        <f>分析係数表!E41</f>
        <v>0.17271111447263926</v>
      </c>
      <c r="Y38" s="166">
        <f t="shared" si="8"/>
        <v>18</v>
      </c>
    </row>
    <row r="39" spans="1:25" x14ac:dyDescent="0.2">
      <c r="A39" s="6" t="s">
        <v>51</v>
      </c>
      <c r="B39" s="5" t="s">
        <v>368</v>
      </c>
      <c r="C39" s="90"/>
      <c r="D39" s="107">
        <f>投入係数表!AJ39</f>
        <v>9.8324698407896232E-4</v>
      </c>
      <c r="E39" s="110">
        <f t="shared" si="9"/>
        <v>9.8324698407896233E-2</v>
      </c>
      <c r="F39" s="85">
        <f>分析係数表!C42</f>
        <v>0.74805928016937195</v>
      </c>
      <c r="G39" s="110">
        <f>E39*F39</f>
        <v>7.3552703113881443E-2</v>
      </c>
      <c r="H39" s="110">
        <v>8.6784555970167404E-2</v>
      </c>
      <c r="I39" s="110">
        <f>C39+H39</f>
        <v>8.6784555970167404E-2</v>
      </c>
      <c r="J39" s="85">
        <f>分析係数表!G42</f>
        <v>0.48689138576779029</v>
      </c>
      <c r="K39" s="111">
        <f>I39*J39</f>
        <v>4.2254652719557168E-2</v>
      </c>
      <c r="L39" s="79"/>
      <c r="M39" s="80"/>
      <c r="N39" s="81">
        <f>分析係数表!H42</f>
        <v>1.3363964923094164E-2</v>
      </c>
      <c r="O39" s="82">
        <f t="shared" si="3"/>
        <v>0.41695736173075437</v>
      </c>
      <c r="P39" s="76">
        <f>分析係数表!C42</f>
        <v>0.74805928016937195</v>
      </c>
      <c r="Q39" s="82">
        <f>O39*P39</f>
        <v>0.31190882387762853</v>
      </c>
      <c r="R39" s="83">
        <v>0.32690947900081185</v>
      </c>
      <c r="S39" s="84">
        <f>I39+R39</f>
        <v>0.41369403497097923</v>
      </c>
      <c r="T39" s="85">
        <f>分析係数表!F42</f>
        <v>0.55945692883895126</v>
      </c>
      <c r="U39" s="86">
        <f t="shared" si="6"/>
        <v>0.23144399428385773</v>
      </c>
      <c r="V39" s="87">
        <f>分析係数表!D42</f>
        <v>0.33754681647940077</v>
      </c>
      <c r="W39" s="167">
        <f t="shared" si="7"/>
        <v>0</v>
      </c>
      <c r="X39" s="76">
        <f>分析係数表!E42</f>
        <v>0.2612359550561798</v>
      </c>
      <c r="Y39" s="166">
        <f t="shared" si="8"/>
        <v>0</v>
      </c>
    </row>
    <row r="40" spans="1:25" x14ac:dyDescent="0.2">
      <c r="A40" s="6" t="s">
        <v>195</v>
      </c>
      <c r="B40" s="5" t="s">
        <v>41</v>
      </c>
      <c r="C40" s="90"/>
      <c r="D40" s="107">
        <f>投入係数表!AJ40</f>
        <v>4.6931134893922775E-2</v>
      </c>
      <c r="E40" s="110">
        <f t="shared" si="9"/>
        <v>4.6931134893922772</v>
      </c>
      <c r="F40" s="85">
        <f>分析係数表!C43</f>
        <v>0.45392782766037354</v>
      </c>
      <c r="G40" s="110">
        <f>E40*F40</f>
        <v>2.1303348112034319</v>
      </c>
      <c r="H40" s="110">
        <v>2.5673012565120699</v>
      </c>
      <c r="I40" s="110">
        <f>C40+H40</f>
        <v>2.5673012565120699</v>
      </c>
      <c r="J40" s="85">
        <f>分析係数表!G43</f>
        <v>0.33057238224749658</v>
      </c>
      <c r="K40" s="111">
        <f>I40*J40</f>
        <v>0.84867889231218618</v>
      </c>
      <c r="L40" s="79"/>
      <c r="M40" s="80"/>
      <c r="N40" s="81">
        <f>分析係数表!H43</f>
        <v>3.6399293979211607E-2</v>
      </c>
      <c r="O40" s="82">
        <f t="shared" si="3"/>
        <v>1.13566248293626</v>
      </c>
      <c r="P40" s="76">
        <f>分析係数表!C43</f>
        <v>0.45392782766037354</v>
      </c>
      <c r="Q40" s="82">
        <f>O40*P40</f>
        <v>0.51550880383464259</v>
      </c>
      <c r="R40" s="83">
        <v>0.95090591256955215</v>
      </c>
      <c r="S40" s="84">
        <f>I40+R40</f>
        <v>3.5182071690816219</v>
      </c>
      <c r="T40" s="85">
        <f>分析係数表!F43</f>
        <v>0.59568549882556554</v>
      </c>
      <c r="U40" s="86">
        <f t="shared" si="6"/>
        <v>2.0957449924860669</v>
      </c>
      <c r="V40" s="87">
        <f>分析係数表!D43</f>
        <v>0.1984794164915317</v>
      </c>
      <c r="W40" s="167">
        <f t="shared" si="7"/>
        <v>1</v>
      </c>
      <c r="X40" s="76">
        <f>分析係数表!E43</f>
        <v>0.16343182099146988</v>
      </c>
      <c r="Y40" s="166">
        <f t="shared" si="8"/>
        <v>1</v>
      </c>
    </row>
    <row r="41" spans="1:25" x14ac:dyDescent="0.2">
      <c r="A41" s="6" t="s">
        <v>341</v>
      </c>
      <c r="B41" s="5" t="s">
        <v>42</v>
      </c>
      <c r="C41" s="90"/>
      <c r="D41" s="107">
        <f>投入係数表!AJ41</f>
        <v>1.2820027984721854E-2</v>
      </c>
      <c r="E41" s="110">
        <f t="shared" si="9"/>
        <v>1.2820027984721853</v>
      </c>
      <c r="F41" s="85">
        <f>分析係数表!C44</f>
        <v>0.56717687074829937</v>
      </c>
      <c r="G41" s="110">
        <f>E41*F41</f>
        <v>0.72712233552801675</v>
      </c>
      <c r="H41" s="110">
        <v>0.75153336458801223</v>
      </c>
      <c r="I41" s="110">
        <f>C41+H41</f>
        <v>0.75153336458801223</v>
      </c>
      <c r="J41" s="85">
        <f>分析係数表!G44</f>
        <v>0.26470888557600014</v>
      </c>
      <c r="K41" s="111">
        <f>I41*J41</f>
        <v>0.19893755941327454</v>
      </c>
      <c r="L41" s="79"/>
      <c r="M41" s="80"/>
      <c r="N41" s="81">
        <f>分析係数表!H44</f>
        <v>0.11401115064578489</v>
      </c>
      <c r="O41" s="82">
        <f t="shared" si="3"/>
        <v>3.5571620289876975</v>
      </c>
      <c r="P41" s="76">
        <f>分析係数表!C44</f>
        <v>0.56717687074829937</v>
      </c>
      <c r="Q41" s="82">
        <f>O41*P41</f>
        <v>2.0175400283459135</v>
      </c>
      <c r="R41" s="83">
        <v>2.0561141363273854</v>
      </c>
      <c r="S41" s="84">
        <f>I41+R41</f>
        <v>2.8076475009153974</v>
      </c>
      <c r="T41" s="85">
        <f>分析係数表!F44</f>
        <v>0.48034390507893071</v>
      </c>
      <c r="U41" s="86">
        <f t="shared" si="6"/>
        <v>1.3486363646748027</v>
      </c>
      <c r="V41" s="87">
        <f>分析係数表!D44</f>
        <v>0.15906630996385321</v>
      </c>
      <c r="W41" s="167">
        <f t="shared" si="7"/>
        <v>0</v>
      </c>
      <c r="X41" s="76">
        <f>分析係数表!E44</f>
        <v>0.10558130986174362</v>
      </c>
      <c r="Y41" s="166">
        <f t="shared" si="8"/>
        <v>0</v>
      </c>
    </row>
    <row r="42" spans="1:25" x14ac:dyDescent="0.2">
      <c r="A42" s="6" t="s">
        <v>342</v>
      </c>
      <c r="B42" s="5" t="s">
        <v>279</v>
      </c>
      <c r="C42" s="90"/>
      <c r="D42" s="107">
        <f>投入係数表!AJ42</f>
        <v>1.663956434595167E-3</v>
      </c>
      <c r="E42" s="110">
        <f t="shared" si="9"/>
        <v>0.16639564345951671</v>
      </c>
      <c r="F42" s="85">
        <f>分析係数表!C45</f>
        <v>1</v>
      </c>
      <c r="G42" s="110">
        <f>E42*F42</f>
        <v>0.16639564345951671</v>
      </c>
      <c r="H42" s="110">
        <v>0.18413763711673423</v>
      </c>
      <c r="I42" s="110">
        <f>C42+H42</f>
        <v>0.18413763711673423</v>
      </c>
      <c r="J42" s="85">
        <f>分析係数表!G45</f>
        <v>0</v>
      </c>
      <c r="K42" s="111">
        <f>I42*J42</f>
        <v>0</v>
      </c>
      <c r="L42" s="79"/>
      <c r="M42" s="80"/>
      <c r="N42" s="81">
        <f>分析係数表!H45</f>
        <v>0</v>
      </c>
      <c r="O42" s="82">
        <f t="shared" si="3"/>
        <v>0</v>
      </c>
      <c r="P42" s="76">
        <f>分析係数表!C45</f>
        <v>1</v>
      </c>
      <c r="Q42" s="82">
        <f>O42*P42</f>
        <v>0</v>
      </c>
      <c r="R42" s="83">
        <v>2.4216691043650793E-2</v>
      </c>
      <c r="S42" s="84">
        <f>I42+R42</f>
        <v>0.20835432816038502</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5.1809552622622242E-3</v>
      </c>
      <c r="E43" s="110">
        <f t="shared" si="9"/>
        <v>0.51809552622622246</v>
      </c>
      <c r="F43" s="85">
        <f>分析係数表!C46</f>
        <v>9.5571095571095555E-2</v>
      </c>
      <c r="G43" s="110">
        <f>E43*F43</f>
        <v>4.9514957051923353E-2</v>
      </c>
      <c r="H43" s="110">
        <v>5.7263862108748308E-2</v>
      </c>
      <c r="I43" s="110">
        <f>C43+H43</f>
        <v>5.7263862108748308E-2</v>
      </c>
      <c r="J43" s="85">
        <f>分析係数表!G46</f>
        <v>9.74025974025974E-3</v>
      </c>
      <c r="K43" s="111">
        <f>I43*J43</f>
        <v>5.5776489066962636E-4</v>
      </c>
      <c r="L43" s="79"/>
      <c r="M43" s="80"/>
      <c r="N43" s="81">
        <f>分析係数表!H46</f>
        <v>2.2385341663631524E-2</v>
      </c>
      <c r="O43" s="82">
        <f t="shared" si="3"/>
        <v>0.6984254340102154</v>
      </c>
      <c r="P43" s="76">
        <f>分析係数表!C46</f>
        <v>9.5571095571095555E-2</v>
      </c>
      <c r="Q43" s="82">
        <f>O43*P43</f>
        <v>6.6749283903074191E-2</v>
      </c>
      <c r="R43" s="83">
        <v>7.5664447564025031E-2</v>
      </c>
      <c r="S43" s="84">
        <f>I43+R43</f>
        <v>0.13292830967277333</v>
      </c>
      <c r="T43" s="85">
        <f>分析係数表!F46</f>
        <v>0.31493506493506496</v>
      </c>
      <c r="U43" s="86">
        <f t="shared" si="6"/>
        <v>4.1863785838503295E-2</v>
      </c>
      <c r="V43" s="87">
        <f>分析係数表!D46</f>
        <v>1.461038961038961E-2</v>
      </c>
      <c r="W43" s="167">
        <f t="shared" si="7"/>
        <v>0</v>
      </c>
      <c r="X43" s="76">
        <f>分析係数表!E46</f>
        <v>3.7337662337662336E-2</v>
      </c>
      <c r="Y43" s="166">
        <f t="shared" si="8"/>
        <v>0</v>
      </c>
    </row>
    <row r="44" spans="1:25" x14ac:dyDescent="0.2">
      <c r="A44" s="192">
        <v>40</v>
      </c>
      <c r="B44" s="14" t="s">
        <v>151</v>
      </c>
      <c r="C44" s="197">
        <f>SUM(C5:C43)</f>
        <v>100</v>
      </c>
      <c r="D44" s="108">
        <f>投入係数表!AJ44</f>
        <v>0.42820406156638807</v>
      </c>
      <c r="E44" s="96">
        <f>SUM(E5:E43)</f>
        <v>42.820406156638803</v>
      </c>
      <c r="F44" s="98">
        <f>分析係数表!C47</f>
        <v>0.47742146938417629</v>
      </c>
      <c r="G44" s="96">
        <f>SUM(G5:G43)</f>
        <v>11.174803132741491</v>
      </c>
      <c r="H44" s="96">
        <f>SUM(H5:H43)</f>
        <v>12.819088924336734</v>
      </c>
      <c r="I44" s="96">
        <f>SUM(I5:I43)</f>
        <v>112.81908892433675</v>
      </c>
      <c r="J44" s="98">
        <f>分析係数表!G47</f>
        <v>0.27235298925258467</v>
      </c>
      <c r="K44" s="112">
        <f>SUM(K5:K43)</f>
        <v>49.734522728583315</v>
      </c>
      <c r="L44" s="94">
        <f>最終需要_まとめ!$L$33</f>
        <v>0.62733333333333341</v>
      </c>
      <c r="M44" s="91">
        <f>K44*L44</f>
        <v>31.200123925064602</v>
      </c>
      <c r="N44" s="95">
        <f>分析係数表!H47</f>
        <v>1</v>
      </c>
      <c r="O44" s="96">
        <f>SUM(O5:O43)</f>
        <v>31.200123925064609</v>
      </c>
      <c r="P44" s="92">
        <f>分析係数表!C47</f>
        <v>0.47742146938417629</v>
      </c>
      <c r="Q44" s="96">
        <f>SUM(Q5:Q43)</f>
        <v>14.710897025962378</v>
      </c>
      <c r="R44" s="91">
        <f>SUM(R5:R43)</f>
        <v>16.884324018827993</v>
      </c>
      <c r="S44" s="97">
        <f>SUM(S5:S43)</f>
        <v>129.70341294316472</v>
      </c>
      <c r="T44" s="98">
        <f>分析係数表!F47</f>
        <v>0.52570900249274655</v>
      </c>
      <c r="U44" s="99">
        <f>SUM(U5:U43)</f>
        <v>75.189458020924604</v>
      </c>
      <c r="V44" s="100">
        <f>分析係数表!D47</f>
        <v>0.1239937068366638</v>
      </c>
      <c r="W44" s="164">
        <f>SUM(W5:W43)</f>
        <v>21</v>
      </c>
      <c r="X44" s="92">
        <f>分析係数表!E47</f>
        <v>9.5199419721302761E-2</v>
      </c>
      <c r="Y44" s="165">
        <f>SUM(Y5:Y43)</f>
        <v>20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1.8726591760299626E-3</v>
      </c>
      <c r="E5" s="110">
        <f>$C$39*D5</f>
        <v>0.18726591760299627</v>
      </c>
      <c r="F5" s="85">
        <f>分析係数表!C8</f>
        <v>0.95102319236016375</v>
      </c>
      <c r="G5" s="110">
        <f t="shared" ref="G5:G38" si="0">E5*F5</f>
        <v>0.17809423077905689</v>
      </c>
      <c r="H5" s="110">
        <f t="array" ref="H5:H43">MMULT(逆行列係数!C5:AO43,'35'!G5:G43)</f>
        <v>0.22554551461176042</v>
      </c>
      <c r="I5" s="110">
        <f t="shared" ref="I5:I38" si="1">C5+H5</f>
        <v>0.22554551461176042</v>
      </c>
      <c r="J5" s="85">
        <f>分析係数表!G8</f>
        <v>0.119707121641224</v>
      </c>
      <c r="K5" s="111">
        <f t="shared" ref="K5:K38" si="2">I5*J5</f>
        <v>2.6999404353262473E-2</v>
      </c>
      <c r="L5" s="79" t="s">
        <v>178</v>
      </c>
      <c r="M5" s="80" t="s">
        <v>178</v>
      </c>
      <c r="N5" s="81">
        <f>分析係数表!H8</f>
        <v>1.1795029837783319E-2</v>
      </c>
      <c r="O5" s="82">
        <f t="shared" ref="O5:O43" si="3">$M$44*N5</f>
        <v>0.39156636321628674</v>
      </c>
      <c r="P5" s="76">
        <f>分析係数表!C8</f>
        <v>0.95102319236016375</v>
      </c>
      <c r="Q5" s="82">
        <f t="shared" ref="Q5:Q38" si="4">O5*P5</f>
        <v>0.37238869276681241</v>
      </c>
      <c r="R5" s="83">
        <f t="array" ref="R5:R43">MMULT(逆行列係数!C5:AO43,'35'!Q5:Q43)</f>
        <v>0.52082017224257027</v>
      </c>
      <c r="S5" s="84">
        <f t="shared" ref="S5:S38" si="5">I5+R5</f>
        <v>0.74636568685433069</v>
      </c>
      <c r="T5" s="85">
        <f>分析係数表!F8</f>
        <v>0.45161290322580644</v>
      </c>
      <c r="U5" s="86">
        <f t="shared" ref="U5:U38" si="6">S5*T5</f>
        <v>0.33706837470840739</v>
      </c>
      <c r="V5" s="87">
        <f>分析係数表!D8</f>
        <v>0.18719347931201216</v>
      </c>
      <c r="W5" s="167">
        <f t="shared" ref="W5:W38" si="7">ROUND(S5*V5,0)</f>
        <v>0</v>
      </c>
      <c r="X5" s="76">
        <f>分析係数表!E8</f>
        <v>0.11238516267182427</v>
      </c>
      <c r="Y5" s="166">
        <f t="shared" ref="Y5:Y38" si="8">ROUND(S5*X5,0)</f>
        <v>0</v>
      </c>
    </row>
    <row r="6" spans="1:25" x14ac:dyDescent="0.2">
      <c r="A6" s="6" t="s">
        <v>220</v>
      </c>
      <c r="B6" s="5" t="s">
        <v>266</v>
      </c>
      <c r="C6" s="90"/>
      <c r="D6" s="107">
        <f>投入係数表!AK6</f>
        <v>0</v>
      </c>
      <c r="E6" s="110">
        <f t="shared" ref="E6:E43" si="9">$C$39*D6</f>
        <v>0</v>
      </c>
      <c r="F6" s="85">
        <f>分析係数表!C9</f>
        <v>1</v>
      </c>
      <c r="G6" s="110">
        <f t="shared" si="0"/>
        <v>0</v>
      </c>
      <c r="H6" s="110">
        <v>2.4910672246593896E-2</v>
      </c>
      <c r="I6" s="110">
        <f t="shared" si="1"/>
        <v>2.4910672246593896E-2</v>
      </c>
      <c r="J6" s="85">
        <f>分析係数表!G9</f>
        <v>0.24911032028469751</v>
      </c>
      <c r="K6" s="111">
        <f t="shared" si="2"/>
        <v>6.2055055418561312E-3</v>
      </c>
      <c r="L6" s="79"/>
      <c r="M6" s="80"/>
      <c r="N6" s="81">
        <f>分析係数表!H9</f>
        <v>6.1636735494354639E-4</v>
      </c>
      <c r="O6" s="82">
        <f t="shared" si="3"/>
        <v>2.0461900215577929E-2</v>
      </c>
      <c r="P6" s="76">
        <f>分析係数表!C9</f>
        <v>1</v>
      </c>
      <c r="Q6" s="82">
        <f t="shared" si="4"/>
        <v>2.0461900215577929E-2</v>
      </c>
      <c r="R6" s="83">
        <v>2.8800048942810377E-2</v>
      </c>
      <c r="S6" s="84">
        <f t="shared" si="5"/>
        <v>5.3710721189404273E-2</v>
      </c>
      <c r="T6" s="85">
        <f>分析係数表!F9</f>
        <v>0.6773428232502966</v>
      </c>
      <c r="U6" s="86">
        <f t="shared" si="6"/>
        <v>3.6380571529240617E-2</v>
      </c>
      <c r="V6" s="87">
        <f>分析係数表!D9</f>
        <v>0.14590747330960854</v>
      </c>
      <c r="W6" s="167">
        <f t="shared" si="7"/>
        <v>0</v>
      </c>
      <c r="X6" s="76">
        <f>分析係数表!E9</f>
        <v>0.10201660735468565</v>
      </c>
      <c r="Y6" s="166">
        <f t="shared" si="8"/>
        <v>0</v>
      </c>
    </row>
    <row r="7" spans="1:25" x14ac:dyDescent="0.2">
      <c r="A7" s="6" t="s">
        <v>221</v>
      </c>
      <c r="B7" s="5" t="s">
        <v>267</v>
      </c>
      <c r="C7" s="90"/>
      <c r="D7" s="107">
        <f>投入係数表!AK7</f>
        <v>0</v>
      </c>
      <c r="E7" s="110">
        <f t="shared" si="9"/>
        <v>0</v>
      </c>
      <c r="F7" s="85">
        <f>分析係数表!C10</f>
        <v>1</v>
      </c>
      <c r="G7" s="110">
        <f t="shared" si="0"/>
        <v>0</v>
      </c>
      <c r="H7" s="110">
        <v>2.1399209939183977E-3</v>
      </c>
      <c r="I7" s="110">
        <f t="shared" si="1"/>
        <v>2.1399209939183977E-3</v>
      </c>
      <c r="J7" s="85">
        <f>分析係数表!G10</f>
        <v>0.17950310559006211</v>
      </c>
      <c r="K7" s="111">
        <f t="shared" si="2"/>
        <v>3.8412246412572481E-4</v>
      </c>
      <c r="L7" s="79"/>
      <c r="M7" s="80"/>
      <c r="N7" s="81">
        <f>分析係数表!H10</f>
        <v>1.1935113327543217E-3</v>
      </c>
      <c r="O7" s="82">
        <f t="shared" si="3"/>
        <v>3.9621679508346358E-2</v>
      </c>
      <c r="P7" s="76">
        <f>分析係数表!C10</f>
        <v>1</v>
      </c>
      <c r="Q7" s="82">
        <f t="shared" si="4"/>
        <v>3.9621679508346358E-2</v>
      </c>
      <c r="R7" s="83">
        <v>5.9390497812800799E-2</v>
      </c>
      <c r="S7" s="84">
        <f t="shared" si="5"/>
        <v>6.1530418806719195E-2</v>
      </c>
      <c r="T7" s="85">
        <f>分析係数表!F10</f>
        <v>0.51863354037267084</v>
      </c>
      <c r="U7" s="86">
        <f t="shared" si="6"/>
        <v>3.1911738946341944E-2</v>
      </c>
      <c r="V7" s="87">
        <f>分析係数表!D10</f>
        <v>0.10062111801242236</v>
      </c>
      <c r="W7" s="167">
        <f t="shared" si="7"/>
        <v>0</v>
      </c>
      <c r="X7" s="76">
        <f>分析係数表!E10</f>
        <v>6.273291925465839E-2</v>
      </c>
      <c r="Y7" s="166">
        <f t="shared" si="8"/>
        <v>0</v>
      </c>
    </row>
    <row r="8" spans="1:25" x14ac:dyDescent="0.2">
      <c r="A8" s="6" t="s">
        <v>222</v>
      </c>
      <c r="B8" s="5" t="s">
        <v>27</v>
      </c>
      <c r="C8" s="90"/>
      <c r="D8" s="107">
        <f>投入係数表!AK8</f>
        <v>0</v>
      </c>
      <c r="E8" s="110">
        <f t="shared" si="9"/>
        <v>0</v>
      </c>
      <c r="F8" s="85">
        <f>分析係数表!C11</f>
        <v>5.7355893318034035E-4</v>
      </c>
      <c r="G8" s="110">
        <f t="shared" si="0"/>
        <v>0</v>
      </c>
      <c r="H8" s="110">
        <v>4.637964291555092E-5</v>
      </c>
      <c r="I8" s="110">
        <f t="shared" si="1"/>
        <v>4.637964291555092E-5</v>
      </c>
      <c r="J8" s="85">
        <f>分析係数表!G11</f>
        <v>0.5</v>
      </c>
      <c r="K8" s="111">
        <f t="shared" si="2"/>
        <v>2.318982145777546E-5</v>
      </c>
      <c r="L8" s="79"/>
      <c r="M8" s="80"/>
      <c r="N8" s="81">
        <f>分析係数表!H11</f>
        <v>-2.2413358361583505E-5</v>
      </c>
      <c r="O8" s="82">
        <f t="shared" si="3"/>
        <v>-7.4406909874828828E-4</v>
      </c>
      <c r="P8" s="76">
        <f>分析係数表!C11</f>
        <v>5.7355893318034035E-4</v>
      </c>
      <c r="Q8" s="82">
        <f t="shared" si="4"/>
        <v>-4.2676747849052553E-7</v>
      </c>
      <c r="R8" s="83">
        <v>7.4365256773389332E-5</v>
      </c>
      <c r="S8" s="84">
        <f t="shared" si="5"/>
        <v>1.2074489968894026E-4</v>
      </c>
      <c r="T8" s="85">
        <f>分析係数表!F11</f>
        <v>0.7</v>
      </c>
      <c r="U8" s="86">
        <f t="shared" si="6"/>
        <v>8.4521429782258176E-5</v>
      </c>
      <c r="V8" s="87">
        <f>分析係数表!D11</f>
        <v>1.2</v>
      </c>
      <c r="W8" s="167">
        <f t="shared" si="7"/>
        <v>0</v>
      </c>
      <c r="X8" s="76">
        <f>分析係数表!E11</f>
        <v>0</v>
      </c>
      <c r="Y8" s="166">
        <f t="shared" si="8"/>
        <v>0</v>
      </c>
    </row>
    <row r="9" spans="1:25" x14ac:dyDescent="0.2">
      <c r="A9" s="6" t="s">
        <v>223</v>
      </c>
      <c r="B9" s="5" t="s">
        <v>191</v>
      </c>
      <c r="C9" s="90"/>
      <c r="D9" s="107">
        <f>投入係数表!AK9</f>
        <v>1.4044943820224719E-3</v>
      </c>
      <c r="E9" s="110">
        <f t="shared" si="9"/>
        <v>0.1404494382022472</v>
      </c>
      <c r="F9" s="85">
        <f>分析係数表!C12</f>
        <v>4.8423187189707062E-2</v>
      </c>
      <c r="G9" s="110">
        <f t="shared" si="0"/>
        <v>6.8010094367566103E-3</v>
      </c>
      <c r="H9" s="110">
        <v>1.1465254271805966E-2</v>
      </c>
      <c r="I9" s="110">
        <f t="shared" si="1"/>
        <v>1.1465254271805966E-2</v>
      </c>
      <c r="J9" s="85">
        <f>分析係数表!G12</f>
        <v>0.1441768393269548</v>
      </c>
      <c r="K9" s="111">
        <f t="shared" si="2"/>
        <v>1.653024122988851E-3</v>
      </c>
      <c r="L9" s="79"/>
      <c r="M9" s="80"/>
      <c r="N9" s="81">
        <f>分析係数表!H12</f>
        <v>9.2936990446306003E-2</v>
      </c>
      <c r="O9" s="82">
        <f t="shared" si="3"/>
        <v>3.0852825179597776</v>
      </c>
      <c r="P9" s="76">
        <f>分析係数表!C12</f>
        <v>4.8423187189707062E-2</v>
      </c>
      <c r="Q9" s="82">
        <f t="shared" si="4"/>
        <v>0.14939921290029706</v>
      </c>
      <c r="R9" s="83">
        <v>0.17024094347160498</v>
      </c>
      <c r="S9" s="84">
        <f t="shared" si="5"/>
        <v>0.18170619774341096</v>
      </c>
      <c r="T9" s="85">
        <f>分析係数表!F12</f>
        <v>0.28846365335972729</v>
      </c>
      <c r="U9" s="86">
        <f t="shared" si="6"/>
        <v>5.2415633639169359E-2</v>
      </c>
      <c r="V9" s="87">
        <f>分析係数表!D12</f>
        <v>0.1115143516991092</v>
      </c>
      <c r="W9" s="167">
        <f t="shared" si="7"/>
        <v>0</v>
      </c>
      <c r="X9" s="76">
        <f>分析係数表!E12</f>
        <v>0.10909490817112064</v>
      </c>
      <c r="Y9" s="166">
        <f t="shared" si="8"/>
        <v>0</v>
      </c>
    </row>
    <row r="10" spans="1:25" x14ac:dyDescent="0.2">
      <c r="A10" s="6" t="s">
        <v>224</v>
      </c>
      <c r="B10" s="5" t="s">
        <v>28</v>
      </c>
      <c r="C10" s="90"/>
      <c r="D10" s="107">
        <f>投入係数表!AK10</f>
        <v>2.7153558052434457E-2</v>
      </c>
      <c r="E10" s="110">
        <f t="shared" si="9"/>
        <v>2.7153558052434459</v>
      </c>
      <c r="F10" s="85">
        <f>分析係数表!C13</f>
        <v>0</v>
      </c>
      <c r="G10" s="110">
        <f t="shared" si="0"/>
        <v>0</v>
      </c>
      <c r="H10" s="110">
        <v>0</v>
      </c>
      <c r="I10" s="110">
        <f t="shared" si="1"/>
        <v>0</v>
      </c>
      <c r="J10" s="85">
        <f>分析係数表!G13</f>
        <v>0.24353876739562624</v>
      </c>
      <c r="K10" s="111">
        <f t="shared" si="2"/>
        <v>0</v>
      </c>
      <c r="L10" s="79"/>
      <c r="M10" s="80"/>
      <c r="N10" s="81">
        <f>分析係数表!H13</f>
        <v>1.4282912615919088E-2</v>
      </c>
      <c r="O10" s="82">
        <f t="shared" si="3"/>
        <v>0.47415803317734673</v>
      </c>
      <c r="P10" s="76">
        <f>分析係数表!C13</f>
        <v>0</v>
      </c>
      <c r="Q10" s="82">
        <f t="shared" si="4"/>
        <v>0</v>
      </c>
      <c r="R10" s="83">
        <v>0</v>
      </c>
      <c r="S10" s="84">
        <f t="shared" si="5"/>
        <v>0</v>
      </c>
      <c r="T10" s="85">
        <f>分析係数表!F13</f>
        <v>0.38170974155069581</v>
      </c>
      <c r="U10" s="86">
        <f t="shared" si="6"/>
        <v>0</v>
      </c>
      <c r="V10" s="87">
        <f>分析係数表!D13</f>
        <v>0.44532803180914515</v>
      </c>
      <c r="W10" s="167">
        <f t="shared" si="7"/>
        <v>0</v>
      </c>
      <c r="X10" s="76">
        <f>分析係数表!E13</f>
        <v>0.32206759443339961</v>
      </c>
      <c r="Y10" s="166">
        <f t="shared" si="8"/>
        <v>0</v>
      </c>
    </row>
    <row r="11" spans="1:25" x14ac:dyDescent="0.2">
      <c r="A11" s="6" t="s">
        <v>225</v>
      </c>
      <c r="B11" s="5" t="s">
        <v>268</v>
      </c>
      <c r="C11" s="90"/>
      <c r="D11" s="107">
        <f>投入係数表!AK11</f>
        <v>1.9194756554307114E-2</v>
      </c>
      <c r="E11" s="110">
        <f t="shared" si="9"/>
        <v>1.9194756554307115</v>
      </c>
      <c r="F11" s="85">
        <f>分析係数表!C14</f>
        <v>0.13711248892825512</v>
      </c>
      <c r="G11" s="110">
        <f t="shared" si="0"/>
        <v>0.26318408455329867</v>
      </c>
      <c r="H11" s="110">
        <v>0.31161919449385445</v>
      </c>
      <c r="I11" s="110">
        <f t="shared" si="1"/>
        <v>0.31161919449385445</v>
      </c>
      <c r="J11" s="85">
        <f>分析係数表!G14</f>
        <v>0.16281628162816281</v>
      </c>
      <c r="K11" s="111">
        <f t="shared" si="2"/>
        <v>5.0736678531452646E-2</v>
      </c>
      <c r="L11" s="79"/>
      <c r="M11" s="80"/>
      <c r="N11" s="81">
        <f>分析係数表!H14</f>
        <v>1.1654946348023422E-3</v>
      </c>
      <c r="O11" s="82">
        <f t="shared" si="3"/>
        <v>3.8691593134910995E-2</v>
      </c>
      <c r="P11" s="76">
        <f>分析係数表!C14</f>
        <v>0.13711248892825512</v>
      </c>
      <c r="Q11" s="82">
        <f t="shared" si="4"/>
        <v>5.3051006353270359E-3</v>
      </c>
      <c r="R11" s="83">
        <v>2.1737949312982511E-2</v>
      </c>
      <c r="S11" s="84">
        <f t="shared" si="5"/>
        <v>0.33335714380683695</v>
      </c>
      <c r="T11" s="85">
        <f>分析係数表!F14</f>
        <v>0.337000366703337</v>
      </c>
      <c r="U11" s="86">
        <f t="shared" si="6"/>
        <v>0.1123414797060811</v>
      </c>
      <c r="V11" s="87">
        <f>分析係数表!D14</f>
        <v>0.17491749174917492</v>
      </c>
      <c r="W11" s="167">
        <f t="shared" si="7"/>
        <v>0</v>
      </c>
      <c r="X11" s="76">
        <f>分析係数表!E14</f>
        <v>0.13458012467913458</v>
      </c>
      <c r="Y11" s="166">
        <f t="shared" si="8"/>
        <v>0</v>
      </c>
    </row>
    <row r="12" spans="1:25" x14ac:dyDescent="0.2">
      <c r="A12" s="6" t="s">
        <v>226</v>
      </c>
      <c r="B12" s="5" t="s">
        <v>29</v>
      </c>
      <c r="C12" s="90"/>
      <c r="D12" s="107">
        <f>投入係数表!AK12</f>
        <v>2.3408239700374533E-3</v>
      </c>
      <c r="E12" s="110">
        <f t="shared" si="9"/>
        <v>0.23408239700374533</v>
      </c>
      <c r="F12" s="85">
        <f>分析係数表!C15</f>
        <v>0</v>
      </c>
      <c r="G12" s="110">
        <f t="shared" si="0"/>
        <v>0</v>
      </c>
      <c r="H12" s="110">
        <v>0</v>
      </c>
      <c r="I12" s="110">
        <f t="shared" si="1"/>
        <v>0</v>
      </c>
      <c r="J12" s="85">
        <f>分析係数表!G15</f>
        <v>9.5586553853190023E-2</v>
      </c>
      <c r="K12" s="111">
        <f t="shared" si="2"/>
        <v>0</v>
      </c>
      <c r="L12" s="79"/>
      <c r="M12" s="80"/>
      <c r="N12" s="81">
        <f>分析係数表!H15</f>
        <v>8.5619028941248988E-3</v>
      </c>
      <c r="O12" s="82">
        <f t="shared" si="3"/>
        <v>0.28423439572184617</v>
      </c>
      <c r="P12" s="76">
        <f>分析係数表!C15</f>
        <v>0</v>
      </c>
      <c r="Q12" s="82">
        <f t="shared" si="4"/>
        <v>0</v>
      </c>
      <c r="R12" s="83">
        <v>0</v>
      </c>
      <c r="S12" s="84">
        <f t="shared" si="5"/>
        <v>0</v>
      </c>
      <c r="T12" s="85">
        <f>分析係数表!F15</f>
        <v>0.3036816830551109</v>
      </c>
      <c r="U12" s="86">
        <f t="shared" si="6"/>
        <v>0</v>
      </c>
      <c r="V12" s="87">
        <f>分析係数表!D15</f>
        <v>3.7502858449576952E-2</v>
      </c>
      <c r="W12" s="167">
        <f t="shared" si="7"/>
        <v>0</v>
      </c>
      <c r="X12" s="76">
        <f>分析係数表!E15</f>
        <v>3.5216098788017382E-2</v>
      </c>
      <c r="Y12" s="166">
        <f t="shared" si="8"/>
        <v>0</v>
      </c>
    </row>
    <row r="13" spans="1:25" x14ac:dyDescent="0.2">
      <c r="A13" s="6" t="s">
        <v>227</v>
      </c>
      <c r="B13" s="5" t="s">
        <v>30</v>
      </c>
      <c r="C13" s="90"/>
      <c r="D13" s="107">
        <f>投入係数表!AK13</f>
        <v>3.7453183520599251E-3</v>
      </c>
      <c r="E13" s="110">
        <f t="shared" si="9"/>
        <v>0.37453183520599254</v>
      </c>
      <c r="F13" s="85">
        <f>分析係数表!C16</f>
        <v>1.385979049153907E-2</v>
      </c>
      <c r="G13" s="110">
        <f t="shared" si="0"/>
        <v>5.1909327683666937E-3</v>
      </c>
      <c r="H13" s="110">
        <v>6.2039070489333789E-3</v>
      </c>
      <c r="I13" s="110">
        <f t="shared" si="1"/>
        <v>6.2039070489333789E-3</v>
      </c>
      <c r="J13" s="85">
        <f>分析係数表!G16</f>
        <v>3.1914893617021274E-2</v>
      </c>
      <c r="K13" s="111">
        <f t="shared" si="2"/>
        <v>1.9799703347659719E-4</v>
      </c>
      <c r="L13" s="79"/>
      <c r="M13" s="80"/>
      <c r="N13" s="81">
        <f>分析係数表!H16</f>
        <v>1.6877258846272378E-2</v>
      </c>
      <c r="O13" s="82">
        <f t="shared" si="3"/>
        <v>0.56028403135746108</v>
      </c>
      <c r="P13" s="76">
        <f>分析係数表!C16</f>
        <v>1.385979049153907E-2</v>
      </c>
      <c r="Q13" s="82">
        <f t="shared" si="4"/>
        <v>7.7654192903693171E-3</v>
      </c>
      <c r="R13" s="83">
        <v>8.8014499172623835E-3</v>
      </c>
      <c r="S13" s="84">
        <f t="shared" si="5"/>
        <v>1.5005356966195763E-2</v>
      </c>
      <c r="T13" s="85">
        <f>分析係数表!F16</f>
        <v>0.28191489361702127</v>
      </c>
      <c r="U13" s="86">
        <f t="shared" si="6"/>
        <v>4.230233612810508E-3</v>
      </c>
      <c r="V13" s="87">
        <f>分析係数表!D16</f>
        <v>0</v>
      </c>
      <c r="W13" s="167">
        <f t="shared" si="7"/>
        <v>0</v>
      </c>
      <c r="X13" s="76">
        <f>分析係数表!E16</f>
        <v>0</v>
      </c>
      <c r="Y13" s="166">
        <f t="shared" si="8"/>
        <v>0</v>
      </c>
    </row>
    <row r="14" spans="1:25" x14ac:dyDescent="0.2">
      <c r="A14" s="6" t="s">
        <v>2</v>
      </c>
      <c r="B14" s="5" t="s">
        <v>365</v>
      </c>
      <c r="C14" s="90"/>
      <c r="D14" s="107">
        <f>投入係数表!AK14</f>
        <v>8.4269662921348312E-3</v>
      </c>
      <c r="E14" s="110">
        <f t="shared" si="9"/>
        <v>0.84269662921348309</v>
      </c>
      <c r="F14" s="85">
        <f>分析係数表!C17</f>
        <v>0.32300986464785497</v>
      </c>
      <c r="G14" s="110">
        <f t="shared" si="0"/>
        <v>0.27219932414145082</v>
      </c>
      <c r="H14" s="110">
        <v>0.38304001342524485</v>
      </c>
      <c r="I14" s="110">
        <f t="shared" si="1"/>
        <v>0.38304001342524485</v>
      </c>
      <c r="J14" s="85">
        <f>分析係数表!G17</f>
        <v>0.21187484602118747</v>
      </c>
      <c r="K14" s="111">
        <f t="shared" si="2"/>
        <v>8.1156543864427333E-2</v>
      </c>
      <c r="L14" s="79"/>
      <c r="M14" s="80"/>
      <c r="N14" s="81">
        <f>分析係数表!H17</f>
        <v>2.8857198890538762E-3</v>
      </c>
      <c r="O14" s="82">
        <f t="shared" si="3"/>
        <v>9.5798896463842126E-2</v>
      </c>
      <c r="P14" s="76">
        <f>分析係数表!C17</f>
        <v>0.32300986464785497</v>
      </c>
      <c r="Q14" s="82">
        <f t="shared" si="4"/>
        <v>3.0943988580199519E-2</v>
      </c>
      <c r="R14" s="83">
        <v>6.5436320841726292E-2</v>
      </c>
      <c r="S14" s="84">
        <f t="shared" si="5"/>
        <v>0.44847633426697114</v>
      </c>
      <c r="T14" s="85">
        <f>分析係数表!F17</f>
        <v>0.32156935205715692</v>
      </c>
      <c r="U14" s="86">
        <f t="shared" si="6"/>
        <v>0.14421624422319884</v>
      </c>
      <c r="V14" s="87">
        <f>分析係数表!D17</f>
        <v>5.6541019955654102E-2</v>
      </c>
      <c r="W14" s="167">
        <f t="shared" si="7"/>
        <v>0</v>
      </c>
      <c r="X14" s="76">
        <f>分析係数表!E17</f>
        <v>5.444690810544469E-2</v>
      </c>
      <c r="Y14" s="166">
        <f t="shared" si="8"/>
        <v>0</v>
      </c>
    </row>
    <row r="15" spans="1:25" x14ac:dyDescent="0.2">
      <c r="A15" s="6" t="s">
        <v>3</v>
      </c>
      <c r="B15" s="5" t="s">
        <v>31</v>
      </c>
      <c r="C15" s="90"/>
      <c r="D15" s="107">
        <f>投入係数表!AK15</f>
        <v>4.6816479400749064E-4</v>
      </c>
      <c r="E15" s="110">
        <f t="shared" si="9"/>
        <v>4.6816479400749067E-2</v>
      </c>
      <c r="F15" s="85">
        <f>分析係数表!C18</f>
        <v>9.2469018112488088E-2</v>
      </c>
      <c r="G15" s="110">
        <f t="shared" si="0"/>
        <v>4.3290738816707912E-3</v>
      </c>
      <c r="H15" s="110">
        <v>6.639924647163801E-3</v>
      </c>
      <c r="I15" s="110">
        <f t="shared" si="1"/>
        <v>6.639924647163801E-3</v>
      </c>
      <c r="J15" s="85">
        <f>分析係数表!G18</f>
        <v>0.21541950113378686</v>
      </c>
      <c r="K15" s="111">
        <f t="shared" si="2"/>
        <v>1.4303692550579616E-3</v>
      </c>
      <c r="L15" s="79"/>
      <c r="M15" s="80"/>
      <c r="N15" s="81">
        <f>分析係数表!H18</f>
        <v>4.5387050682206597E-4</v>
      </c>
      <c r="O15" s="82">
        <f t="shared" si="3"/>
        <v>1.5067399249652839E-2</v>
      </c>
      <c r="P15" s="76">
        <f>分析係数表!C18</f>
        <v>9.2469018112488088E-2</v>
      </c>
      <c r="Q15" s="82">
        <f t="shared" si="4"/>
        <v>1.3932676141242377E-3</v>
      </c>
      <c r="R15" s="83">
        <v>3.1587078402626413E-3</v>
      </c>
      <c r="S15" s="84">
        <f t="shared" si="5"/>
        <v>9.7986324874264428E-3</v>
      </c>
      <c r="T15" s="85">
        <f>分析係数表!F18</f>
        <v>0.45918367346938777</v>
      </c>
      <c r="U15" s="86">
        <f t="shared" si="6"/>
        <v>4.4993720605529582E-3</v>
      </c>
      <c r="V15" s="87">
        <f>分析係数表!D18</f>
        <v>0.12244897959183673</v>
      </c>
      <c r="W15" s="167">
        <f t="shared" si="7"/>
        <v>0</v>
      </c>
      <c r="X15" s="76">
        <f>分析係数表!E18</f>
        <v>0.11734693877551021</v>
      </c>
      <c r="Y15" s="166">
        <f t="shared" si="8"/>
        <v>0</v>
      </c>
    </row>
    <row r="16" spans="1:25" x14ac:dyDescent="0.2">
      <c r="A16" s="6" t="s">
        <v>4</v>
      </c>
      <c r="B16" s="5" t="s">
        <v>32</v>
      </c>
      <c r="C16" s="90"/>
      <c r="D16" s="107">
        <f>投入係数表!AK16</f>
        <v>0</v>
      </c>
      <c r="E16" s="110">
        <f t="shared" si="9"/>
        <v>0</v>
      </c>
      <c r="F16" s="85">
        <f>分析係数表!C19</f>
        <v>3.1628366691376364E-2</v>
      </c>
      <c r="G16" s="110">
        <f t="shared" si="0"/>
        <v>0</v>
      </c>
      <c r="H16" s="110">
        <v>7.0412054843985064E-4</v>
      </c>
      <c r="I16" s="110">
        <f t="shared" si="1"/>
        <v>7.0412054843985064E-4</v>
      </c>
      <c r="J16" s="85">
        <f>分析係数表!G19</f>
        <v>5.8098591549295774E-2</v>
      </c>
      <c r="K16" s="111">
        <f t="shared" si="2"/>
        <v>4.090841214527301E-5</v>
      </c>
      <c r="L16" s="79"/>
      <c r="M16" s="80"/>
      <c r="N16" s="81">
        <f>分析係数表!H19</f>
        <v>-1.1767013139831339E-4</v>
      </c>
      <c r="O16" s="82">
        <f t="shared" si="3"/>
        <v>-3.9063627684285136E-3</v>
      </c>
      <c r="P16" s="76">
        <f>分析係数表!C19</f>
        <v>3.1628366691376364E-2</v>
      </c>
      <c r="Q16" s="82">
        <f t="shared" si="4"/>
        <v>-1.2355187406939717E-4</v>
      </c>
      <c r="R16" s="83">
        <v>3.16155576911941E-4</v>
      </c>
      <c r="S16" s="84">
        <f t="shared" si="5"/>
        <v>1.0202761253517915E-3</v>
      </c>
      <c r="T16" s="85">
        <f>分析係数表!F19</f>
        <v>0.23943661971830985</v>
      </c>
      <c r="U16" s="86">
        <f t="shared" si="6"/>
        <v>2.4429146663352755E-4</v>
      </c>
      <c r="V16" s="87">
        <f>分析係数表!D19</f>
        <v>5.9859154929577461E-2</v>
      </c>
      <c r="W16" s="167">
        <f t="shared" si="7"/>
        <v>0</v>
      </c>
      <c r="X16" s="76">
        <f>分析係数表!E19</f>
        <v>4.5774647887323945E-2</v>
      </c>
      <c r="Y16" s="166">
        <f t="shared" si="8"/>
        <v>0</v>
      </c>
    </row>
    <row r="17" spans="1:25" x14ac:dyDescent="0.2">
      <c r="A17" s="6" t="s">
        <v>5</v>
      </c>
      <c r="B17" s="5" t="s">
        <v>33</v>
      </c>
      <c r="C17" s="90"/>
      <c r="D17" s="107">
        <f>投入係数表!AK17</f>
        <v>4.6816479400749064E-4</v>
      </c>
      <c r="E17" s="110">
        <f t="shared" si="9"/>
        <v>4.6816479400749067E-2</v>
      </c>
      <c r="F17" s="85">
        <f>分析係数表!C20</f>
        <v>9.0136054421768752E-2</v>
      </c>
      <c r="G17" s="110">
        <f t="shared" si="0"/>
        <v>4.219852735101534E-3</v>
      </c>
      <c r="H17" s="110">
        <v>5.8129289809752769E-3</v>
      </c>
      <c r="I17" s="110">
        <f t="shared" si="1"/>
        <v>5.8129289809752769E-3</v>
      </c>
      <c r="J17" s="85">
        <f>分析係数表!G20</f>
        <v>0.10038610038610038</v>
      </c>
      <c r="K17" s="111">
        <f t="shared" si="2"/>
        <v>5.8353727222145628E-4</v>
      </c>
      <c r="L17" s="79"/>
      <c r="M17" s="80"/>
      <c r="N17" s="81">
        <f>分析係数表!H20</f>
        <v>5.6033395903958764E-4</v>
      </c>
      <c r="O17" s="82">
        <f t="shared" si="3"/>
        <v>1.860172746870721E-2</v>
      </c>
      <c r="P17" s="76">
        <f>分析係数表!C20</f>
        <v>9.0136054421768752E-2</v>
      </c>
      <c r="Q17" s="82">
        <f t="shared" si="4"/>
        <v>1.6766863194583037E-3</v>
      </c>
      <c r="R17" s="83">
        <v>3.2441587689912032E-3</v>
      </c>
      <c r="S17" s="84">
        <f t="shared" si="5"/>
        <v>9.0570877499664797E-3</v>
      </c>
      <c r="T17" s="85">
        <f>分析係数表!F20</f>
        <v>0.22393822393822393</v>
      </c>
      <c r="U17" s="86">
        <f t="shared" si="6"/>
        <v>2.0282281447801384E-3</v>
      </c>
      <c r="V17" s="87">
        <f>分析係数表!D20</f>
        <v>0.27258687258687259</v>
      </c>
      <c r="W17" s="167">
        <f t="shared" si="7"/>
        <v>0</v>
      </c>
      <c r="X17" s="76">
        <f>分析係数表!E20</f>
        <v>0.29498069498069496</v>
      </c>
      <c r="Y17" s="166">
        <f t="shared" si="8"/>
        <v>0</v>
      </c>
    </row>
    <row r="18" spans="1:25" x14ac:dyDescent="0.2">
      <c r="A18" s="6" t="s">
        <v>6</v>
      </c>
      <c r="B18" s="5" t="s">
        <v>34</v>
      </c>
      <c r="C18" s="90"/>
      <c r="D18" s="107">
        <f>投入係数表!AK18</f>
        <v>2.3408239700374533E-3</v>
      </c>
      <c r="E18" s="110">
        <f t="shared" si="9"/>
        <v>0.23408239700374533</v>
      </c>
      <c r="F18" s="85">
        <f>分析係数表!C21</f>
        <v>0.16689993002099368</v>
      </c>
      <c r="G18" s="110">
        <f t="shared" si="0"/>
        <v>3.9068335679071559E-2</v>
      </c>
      <c r="H18" s="110">
        <v>4.773506596930039E-2</v>
      </c>
      <c r="I18" s="110">
        <f t="shared" si="1"/>
        <v>4.773506596930039E-2</v>
      </c>
      <c r="J18" s="85">
        <f>分析係数表!G21</f>
        <v>0.28496229904680609</v>
      </c>
      <c r="K18" s="111">
        <f t="shared" si="2"/>
        <v>1.3602694143762794E-2</v>
      </c>
      <c r="L18" s="79"/>
      <c r="M18" s="80"/>
      <c r="N18" s="81">
        <f>分析係数表!H21</f>
        <v>9.3015437200571539E-4</v>
      </c>
      <c r="O18" s="82">
        <f t="shared" si="3"/>
        <v>3.0878867598053965E-2</v>
      </c>
      <c r="P18" s="76">
        <f>分析係数表!C21</f>
        <v>0.16689993002099368</v>
      </c>
      <c r="Q18" s="82">
        <f t="shared" si="4"/>
        <v>5.153680841242736E-3</v>
      </c>
      <c r="R18" s="83">
        <v>1.1274785030982063E-2</v>
      </c>
      <c r="S18" s="84">
        <f t="shared" si="5"/>
        <v>5.9009851000282457E-2</v>
      </c>
      <c r="T18" s="85">
        <f>分析係数表!F21</f>
        <v>0.42580736946934128</v>
      </c>
      <c r="U18" s="86">
        <f t="shared" si="6"/>
        <v>2.512682942720805E-2</v>
      </c>
      <c r="V18" s="87">
        <f>分析係数表!D21</f>
        <v>9.4323516858728126E-2</v>
      </c>
      <c r="W18" s="167">
        <f t="shared" si="7"/>
        <v>0</v>
      </c>
      <c r="X18" s="76">
        <f>分析係数表!E21</f>
        <v>8.3795703514013373E-2</v>
      </c>
      <c r="Y18" s="166">
        <f t="shared" si="8"/>
        <v>0</v>
      </c>
    </row>
    <row r="19" spans="1:25" x14ac:dyDescent="0.2">
      <c r="A19" s="6" t="s">
        <v>7</v>
      </c>
      <c r="B19" s="5" t="s">
        <v>269</v>
      </c>
      <c r="C19" s="90"/>
      <c r="D19" s="107">
        <f>投入係数表!AK19</f>
        <v>0</v>
      </c>
      <c r="E19" s="110">
        <f t="shared" si="9"/>
        <v>0</v>
      </c>
      <c r="F19" s="85">
        <f>分析係数表!C22</f>
        <v>5.390334572490707E-2</v>
      </c>
      <c r="G19" s="110">
        <f t="shared" si="0"/>
        <v>0</v>
      </c>
      <c r="H19" s="110">
        <v>2.5173540041921578E-3</v>
      </c>
      <c r="I19" s="110">
        <f t="shared" si="1"/>
        <v>2.5173540041921578E-3</v>
      </c>
      <c r="J19" s="85">
        <f>分析係数表!G22</f>
        <v>0.19475277497477295</v>
      </c>
      <c r="K19" s="111">
        <f t="shared" si="2"/>
        <v>4.9026167791027888E-4</v>
      </c>
      <c r="L19" s="79"/>
      <c r="M19" s="80"/>
      <c r="N19" s="81">
        <f>分析係数表!H22</f>
        <v>4.4826716723167009E-5</v>
      </c>
      <c r="O19" s="82">
        <f t="shared" si="3"/>
        <v>1.4881381974965766E-3</v>
      </c>
      <c r="P19" s="76">
        <f>分析係数表!C22</f>
        <v>5.390334572490707E-2</v>
      </c>
      <c r="Q19" s="82">
        <f t="shared" si="4"/>
        <v>8.0215627746098E-5</v>
      </c>
      <c r="R19" s="83">
        <v>8.6926081633172331E-4</v>
      </c>
      <c r="S19" s="84">
        <f t="shared" si="5"/>
        <v>3.3866148205238811E-3</v>
      </c>
      <c r="T19" s="85">
        <f>分析係数表!F22</f>
        <v>0.41305079044735959</v>
      </c>
      <c r="U19" s="86">
        <f t="shared" si="6"/>
        <v>1.398843928558132E-3</v>
      </c>
      <c r="V19" s="87">
        <f>分析係数表!D22</f>
        <v>5.2808610830810628E-2</v>
      </c>
      <c r="W19" s="167">
        <f t="shared" si="7"/>
        <v>0</v>
      </c>
      <c r="X19" s="76">
        <f>分析係数表!E22</f>
        <v>5.6844937773292969E-2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0.21585244267198406</v>
      </c>
      <c r="K20" s="111">
        <f t="shared" si="2"/>
        <v>0</v>
      </c>
      <c r="L20" s="79"/>
      <c r="M20" s="80"/>
      <c r="N20" s="81">
        <f>分析係数表!H23</f>
        <v>2.8016697951979378E-5</v>
      </c>
      <c r="O20" s="82">
        <f t="shared" si="3"/>
        <v>9.3008637343536032E-4</v>
      </c>
      <c r="P20" s="76">
        <f>分析係数表!C23</f>
        <v>0</v>
      </c>
      <c r="Q20" s="82">
        <f t="shared" si="4"/>
        <v>0</v>
      </c>
      <c r="R20" s="83">
        <v>0</v>
      </c>
      <c r="S20" s="84">
        <f t="shared" si="5"/>
        <v>0</v>
      </c>
      <c r="T20" s="85">
        <f>分析係数表!F23</f>
        <v>0.44067796610169491</v>
      </c>
      <c r="U20" s="86">
        <f t="shared" si="6"/>
        <v>0</v>
      </c>
      <c r="V20" s="87">
        <f>分析係数表!D23</f>
        <v>9.3220338983050849E-2</v>
      </c>
      <c r="W20" s="167">
        <f t="shared" si="7"/>
        <v>0</v>
      </c>
      <c r="X20" s="76">
        <f>分析係数表!E23</f>
        <v>9.3220338983050849E-2</v>
      </c>
      <c r="Y20" s="166">
        <f t="shared" si="8"/>
        <v>0</v>
      </c>
    </row>
    <row r="21" spans="1:25" x14ac:dyDescent="0.2">
      <c r="A21" s="6" t="s">
        <v>9</v>
      </c>
      <c r="B21" s="5" t="s">
        <v>271</v>
      </c>
      <c r="C21" s="90"/>
      <c r="D21" s="107">
        <f>投入係数表!AK21</f>
        <v>0</v>
      </c>
      <c r="E21" s="110">
        <f t="shared" si="9"/>
        <v>0</v>
      </c>
      <c r="F21" s="85">
        <f>分析係数表!C24</f>
        <v>5.4415700267618217E-2</v>
      </c>
      <c r="G21" s="110">
        <f t="shared" si="0"/>
        <v>0</v>
      </c>
      <c r="H21" s="110">
        <v>1.4407379031437062E-3</v>
      </c>
      <c r="I21" s="110">
        <f t="shared" si="1"/>
        <v>1.4407379031437062E-3</v>
      </c>
      <c r="J21" s="85">
        <f>分析係数表!G24</f>
        <v>0.2097560975609756</v>
      </c>
      <c r="K21" s="111">
        <f t="shared" si="2"/>
        <v>3.0220356017160666E-4</v>
      </c>
      <c r="L21" s="79"/>
      <c r="M21" s="80"/>
      <c r="N21" s="81">
        <f>分析係数表!H24</f>
        <v>3.5301039419494021E-4</v>
      </c>
      <c r="O21" s="82">
        <f t="shared" si="3"/>
        <v>1.1719088305285542E-2</v>
      </c>
      <c r="P21" s="76">
        <f>分析係数表!C24</f>
        <v>5.4415700267618217E-2</v>
      </c>
      <c r="Q21" s="82">
        <f t="shared" si="4"/>
        <v>6.3770239663016803E-4</v>
      </c>
      <c r="R21" s="83">
        <v>2.0686187532754125E-3</v>
      </c>
      <c r="S21" s="84">
        <f t="shared" si="5"/>
        <v>3.5093566564191186E-3</v>
      </c>
      <c r="T21" s="85">
        <f>分析係数表!F24</f>
        <v>0.39512195121951221</v>
      </c>
      <c r="U21" s="86">
        <f t="shared" si="6"/>
        <v>1.3866238496095054E-3</v>
      </c>
      <c r="V21" s="87">
        <f>分析係数表!D24</f>
        <v>0.89756097560975612</v>
      </c>
      <c r="W21" s="167">
        <f t="shared" si="7"/>
        <v>0</v>
      </c>
      <c r="X21" s="76">
        <f>分析係数表!E24</f>
        <v>0.92682926829268297</v>
      </c>
      <c r="Y21" s="166">
        <f t="shared" si="8"/>
        <v>0</v>
      </c>
    </row>
    <row r="22" spans="1:25" x14ac:dyDescent="0.2">
      <c r="A22" s="6" t="s">
        <v>10</v>
      </c>
      <c r="B22" s="5" t="s">
        <v>272</v>
      </c>
      <c r="C22" s="90"/>
      <c r="D22" s="107">
        <f>投入係数表!AK22</f>
        <v>0</v>
      </c>
      <c r="E22" s="110">
        <f t="shared" si="9"/>
        <v>0</v>
      </c>
      <c r="F22" s="85">
        <f>分析係数表!C25</f>
        <v>0.20008027292795505</v>
      </c>
      <c r="G22" s="110">
        <f t="shared" si="0"/>
        <v>0</v>
      </c>
      <c r="H22" s="110">
        <v>3.1484851739505708E-2</v>
      </c>
      <c r="I22" s="110">
        <f t="shared" si="1"/>
        <v>3.1484851739505708E-2</v>
      </c>
      <c r="J22" s="85">
        <f>分析係数表!G25</f>
        <v>0.19693654266958424</v>
      </c>
      <c r="K22" s="111">
        <f t="shared" si="2"/>
        <v>6.2005178480426994E-3</v>
      </c>
      <c r="L22" s="79"/>
      <c r="M22" s="80"/>
      <c r="N22" s="81">
        <f>分析係数表!H25</f>
        <v>5.2111058190681644E-4</v>
      </c>
      <c r="O22" s="82">
        <f t="shared" si="3"/>
        <v>1.7299606545897701E-2</v>
      </c>
      <c r="P22" s="76">
        <f>分析係数表!C25</f>
        <v>0.20008027292795505</v>
      </c>
      <c r="Q22" s="82">
        <f t="shared" si="4"/>
        <v>3.4613099992494498E-3</v>
      </c>
      <c r="R22" s="83">
        <v>1.5700414253451086E-2</v>
      </c>
      <c r="S22" s="84">
        <f t="shared" si="5"/>
        <v>4.718526599295679E-2</v>
      </c>
      <c r="T22" s="85">
        <f>分析係数表!F25</f>
        <v>0.35081275398562051</v>
      </c>
      <c r="U22" s="86">
        <f t="shared" si="6"/>
        <v>1.6553193110533215E-2</v>
      </c>
      <c r="V22" s="87">
        <f>分析係数表!D25</f>
        <v>2.0787746170678335E-2</v>
      </c>
      <c r="W22" s="167">
        <f t="shared" si="7"/>
        <v>0</v>
      </c>
      <c r="X22" s="76">
        <f>分析係数表!E25</f>
        <v>2.031884964051266E-2</v>
      </c>
      <c r="Y22" s="166">
        <f t="shared" si="8"/>
        <v>0</v>
      </c>
    </row>
    <row r="23" spans="1:25" x14ac:dyDescent="0.2">
      <c r="A23" s="6" t="s">
        <v>11</v>
      </c>
      <c r="B23" s="5" t="s">
        <v>35</v>
      </c>
      <c r="C23" s="90"/>
      <c r="D23" s="107">
        <f>投入係数表!AK23</f>
        <v>0</v>
      </c>
      <c r="E23" s="110">
        <f t="shared" si="9"/>
        <v>0</v>
      </c>
      <c r="F23" s="85">
        <f>分析係数表!C26</f>
        <v>0.134685598377282</v>
      </c>
      <c r="G23" s="110">
        <f t="shared" si="0"/>
        <v>0</v>
      </c>
      <c r="H23" s="110">
        <v>5.563769213436977E-3</v>
      </c>
      <c r="I23" s="110">
        <f t="shared" si="1"/>
        <v>5.563769213436977E-3</v>
      </c>
      <c r="J23" s="85">
        <f>分析係数表!G26</f>
        <v>0.19653333333333334</v>
      </c>
      <c r="K23" s="111">
        <f t="shared" si="2"/>
        <v>1.0934661094141472E-3</v>
      </c>
      <c r="L23" s="79"/>
      <c r="M23" s="80"/>
      <c r="N23" s="81">
        <f>分析係数表!H26</f>
        <v>1.0932115540862354E-2</v>
      </c>
      <c r="O23" s="82">
        <f t="shared" si="3"/>
        <v>0.36291970291447762</v>
      </c>
      <c r="P23" s="76">
        <f>分析係数表!C26</f>
        <v>0.134685598377282</v>
      </c>
      <c r="Q23" s="82">
        <f t="shared" si="4"/>
        <v>4.888005734994183E-2</v>
      </c>
      <c r="R23" s="83">
        <v>5.1867653317001293E-2</v>
      </c>
      <c r="S23" s="84">
        <f t="shared" si="5"/>
        <v>5.7431422530438273E-2</v>
      </c>
      <c r="T23" s="85">
        <f>分析係数表!F26</f>
        <v>0.3352</v>
      </c>
      <c r="U23" s="86">
        <f t="shared" si="6"/>
        <v>1.9251012832202909E-2</v>
      </c>
      <c r="V23" s="87">
        <f>分析係数表!D26</f>
        <v>6.5333333333333327E-2</v>
      </c>
      <c r="W23" s="167">
        <f t="shared" si="7"/>
        <v>0</v>
      </c>
      <c r="X23" s="76">
        <f>分析係数表!E26</f>
        <v>6.826666666666667E-2</v>
      </c>
      <c r="Y23" s="166">
        <f t="shared" si="8"/>
        <v>0</v>
      </c>
    </row>
    <row r="24" spans="1:25" x14ac:dyDescent="0.2">
      <c r="A24" s="6" t="s">
        <v>12</v>
      </c>
      <c r="B24" s="5" t="s">
        <v>366</v>
      </c>
      <c r="C24" s="90"/>
      <c r="D24" s="107">
        <f>投入係数表!AK24</f>
        <v>0</v>
      </c>
      <c r="E24" s="110">
        <f t="shared" si="9"/>
        <v>0</v>
      </c>
      <c r="F24" s="85">
        <f>分析係数表!C27</f>
        <v>0.20855231724796941</v>
      </c>
      <c r="G24" s="110">
        <f t="shared" si="0"/>
        <v>0</v>
      </c>
      <c r="H24" s="110">
        <v>1.7745482591552378E-3</v>
      </c>
      <c r="I24" s="110">
        <f t="shared" si="1"/>
        <v>1.7745482591552378E-3</v>
      </c>
      <c r="J24" s="85">
        <f>分析係数表!G27</f>
        <v>0.17064698219713417</v>
      </c>
      <c r="K24" s="111">
        <f t="shared" si="2"/>
        <v>3.0282130518801927E-4</v>
      </c>
      <c r="L24" s="79"/>
      <c r="M24" s="80"/>
      <c r="N24" s="81">
        <f>分析係数表!H27</f>
        <v>1.1100215728574231E-2</v>
      </c>
      <c r="O24" s="82">
        <f t="shared" si="3"/>
        <v>0.36850022115508979</v>
      </c>
      <c r="P24" s="76">
        <f>分析係数表!C27</f>
        <v>0.20855231724796941</v>
      </c>
      <c r="Q24" s="82">
        <f t="shared" si="4"/>
        <v>7.6851575028283173E-2</v>
      </c>
      <c r="R24" s="83">
        <v>7.8128990952312377E-2</v>
      </c>
      <c r="S24" s="84">
        <f t="shared" si="5"/>
        <v>7.9903539211467617E-2</v>
      </c>
      <c r="T24" s="85">
        <f>分析係数表!F27</f>
        <v>0.32175423360833694</v>
      </c>
      <c r="U24" s="86">
        <f t="shared" si="6"/>
        <v>2.5709302021579464E-2</v>
      </c>
      <c r="V24" s="87">
        <f>分析係数表!D27</f>
        <v>5.2105948762483714E-3</v>
      </c>
      <c r="W24" s="167">
        <f t="shared" si="7"/>
        <v>0</v>
      </c>
      <c r="X24" s="76">
        <f>分析係数表!E27</f>
        <v>3.9079461571862786E-3</v>
      </c>
      <c r="Y24" s="166">
        <f t="shared" si="8"/>
        <v>0</v>
      </c>
    </row>
    <row r="25" spans="1:25" x14ac:dyDescent="0.2">
      <c r="A25" s="6" t="s">
        <v>13</v>
      </c>
      <c r="B25" s="5" t="s">
        <v>192</v>
      </c>
      <c r="C25" s="90"/>
      <c r="D25" s="107">
        <f>投入係数表!AK25</f>
        <v>0</v>
      </c>
      <c r="E25" s="110">
        <f t="shared" si="9"/>
        <v>0</v>
      </c>
      <c r="F25" s="85">
        <f>分析係数表!C28</f>
        <v>0.10397098484143963</v>
      </c>
      <c r="G25" s="110">
        <f t="shared" si="0"/>
        <v>0</v>
      </c>
      <c r="H25" s="110">
        <v>2.1074739619146091E-2</v>
      </c>
      <c r="I25" s="110">
        <f t="shared" si="1"/>
        <v>2.1074739619146091E-2</v>
      </c>
      <c r="J25" s="85">
        <f>分析係数表!G28</f>
        <v>0.12478854912166558</v>
      </c>
      <c r="K25" s="111">
        <f t="shared" si="2"/>
        <v>2.6298861801901238E-3</v>
      </c>
      <c r="L25" s="79"/>
      <c r="M25" s="80"/>
      <c r="N25" s="81">
        <f>分析係数表!H28</f>
        <v>2.0592272994704845E-2</v>
      </c>
      <c r="O25" s="82">
        <f t="shared" si="3"/>
        <v>0.68361348447498993</v>
      </c>
      <c r="P25" s="76">
        <f>分析係数表!C28</f>
        <v>0.10397098484143963</v>
      </c>
      <c r="Q25" s="82">
        <f t="shared" si="4"/>
        <v>7.1075967231752898E-2</v>
      </c>
      <c r="R25" s="83">
        <v>8.1962634087888175E-2</v>
      </c>
      <c r="S25" s="84">
        <f t="shared" si="5"/>
        <v>0.10303737370703427</v>
      </c>
      <c r="T25" s="85">
        <f>分析係数表!F28</f>
        <v>0.21353285621340273</v>
      </c>
      <c r="U25" s="86">
        <f t="shared" si="6"/>
        <v>2.2001864704390792E-2</v>
      </c>
      <c r="V25" s="87">
        <f>分析係数表!D28</f>
        <v>3.7345478204294076E-2</v>
      </c>
      <c r="W25" s="167">
        <f t="shared" si="7"/>
        <v>0</v>
      </c>
      <c r="X25" s="76">
        <f>分析係数表!E28</f>
        <v>3.5653871177618736E-2</v>
      </c>
      <c r="Y25" s="166">
        <f t="shared" si="8"/>
        <v>0</v>
      </c>
    </row>
    <row r="26" spans="1:25" x14ac:dyDescent="0.2">
      <c r="A26" s="6" t="s">
        <v>14</v>
      </c>
      <c r="B26" s="5" t="s">
        <v>50</v>
      </c>
      <c r="C26" s="90"/>
      <c r="D26" s="107">
        <f>投入係数表!AK26</f>
        <v>5.0093632958801496E-2</v>
      </c>
      <c r="E26" s="110">
        <f t="shared" si="9"/>
        <v>5.0093632958801493</v>
      </c>
      <c r="F26" s="85">
        <f>分析係数表!C29</f>
        <v>0.1743148003132341</v>
      </c>
      <c r="G26" s="110">
        <f t="shared" si="0"/>
        <v>0.87320616261779238</v>
      </c>
      <c r="H26" s="110">
        <v>0.92053560333235984</v>
      </c>
      <c r="I26" s="110">
        <f t="shared" si="1"/>
        <v>0.92053560333235984</v>
      </c>
      <c r="J26" s="85">
        <f>分析係数表!G29</f>
        <v>0.23934053439454236</v>
      </c>
      <c r="K26" s="111">
        <f t="shared" si="2"/>
        <v>0.22032148323076947</v>
      </c>
      <c r="L26" s="79"/>
      <c r="M26" s="80"/>
      <c r="N26" s="81">
        <f>分析係数表!H29</f>
        <v>9.9683411313142636E-3</v>
      </c>
      <c r="O26" s="82">
        <f t="shared" si="3"/>
        <v>0.33092473166830122</v>
      </c>
      <c r="P26" s="76">
        <f>分析係数表!C29</f>
        <v>0.1743148003132341</v>
      </c>
      <c r="Q26" s="82">
        <f t="shared" si="4"/>
        <v>5.7685078519470502E-2</v>
      </c>
      <c r="R26" s="83">
        <v>8.2487695308167311E-2</v>
      </c>
      <c r="S26" s="84">
        <f t="shared" si="5"/>
        <v>1.0030232986405272</v>
      </c>
      <c r="T26" s="85">
        <f>分析係数表!F29</f>
        <v>0.40112076666937385</v>
      </c>
      <c r="U26" s="86">
        <f t="shared" si="6"/>
        <v>0.40233347453793261</v>
      </c>
      <c r="V26" s="87">
        <f>分析係数表!D29</f>
        <v>0.235523430520588</v>
      </c>
      <c r="W26" s="167">
        <f t="shared" si="7"/>
        <v>0</v>
      </c>
      <c r="X26" s="76">
        <f>分析係数表!E29</f>
        <v>0.17006415983107284</v>
      </c>
      <c r="Y26" s="166">
        <f t="shared" si="8"/>
        <v>0</v>
      </c>
    </row>
    <row r="27" spans="1:25" x14ac:dyDescent="0.2">
      <c r="A27" s="6" t="s">
        <v>15</v>
      </c>
      <c r="B27" s="5" t="s">
        <v>36</v>
      </c>
      <c r="C27" s="90"/>
      <c r="D27" s="107">
        <f>投入係数表!AK27</f>
        <v>1.4044943820224719E-3</v>
      </c>
      <c r="E27" s="110">
        <f t="shared" si="9"/>
        <v>0.1404494382022472</v>
      </c>
      <c r="F27" s="85">
        <f>分析係数表!C30</f>
        <v>1</v>
      </c>
      <c r="G27" s="110">
        <f t="shared" si="0"/>
        <v>0.1404494382022472</v>
      </c>
      <c r="H27" s="110">
        <v>0.19939635114679971</v>
      </c>
      <c r="I27" s="110">
        <f t="shared" si="1"/>
        <v>0.19939635114679971</v>
      </c>
      <c r="J27" s="85">
        <f>分析係数表!G30</f>
        <v>0.34450555746533745</v>
      </c>
      <c r="K27" s="111">
        <f t="shared" si="2"/>
        <v>6.8693151108382408E-2</v>
      </c>
      <c r="L27" s="79"/>
      <c r="M27" s="80"/>
      <c r="N27" s="81">
        <f>分析係数表!H30</f>
        <v>0</v>
      </c>
      <c r="O27" s="82">
        <f t="shared" si="3"/>
        <v>0</v>
      </c>
      <c r="P27" s="76">
        <f>分析係数表!C30</f>
        <v>1</v>
      </c>
      <c r="Q27" s="82">
        <f t="shared" si="4"/>
        <v>0</v>
      </c>
      <c r="R27" s="83">
        <v>9.682589484792023E-2</v>
      </c>
      <c r="S27" s="84">
        <f t="shared" si="5"/>
        <v>0.29622224599471991</v>
      </c>
      <c r="T27" s="85">
        <f>分析係数表!F30</f>
        <v>0.44067262518620376</v>
      </c>
      <c r="U27" s="86">
        <f t="shared" si="6"/>
        <v>0.13053703478104667</v>
      </c>
      <c r="V27" s="87">
        <f>分析係数表!D30</f>
        <v>0.12002979259768534</v>
      </c>
      <c r="W27" s="167">
        <f t="shared" si="7"/>
        <v>0</v>
      </c>
      <c r="X27" s="76">
        <f>分析係数表!E30</f>
        <v>8.482296321760055E-2</v>
      </c>
      <c r="Y27" s="166">
        <f t="shared" si="8"/>
        <v>0</v>
      </c>
    </row>
    <row r="28" spans="1:25" x14ac:dyDescent="0.2">
      <c r="A28" s="6" t="s">
        <v>16</v>
      </c>
      <c r="B28" s="5" t="s">
        <v>193</v>
      </c>
      <c r="C28" s="90"/>
      <c r="D28" s="107">
        <f>投入係数表!AK28</f>
        <v>4.2134831460674156E-3</v>
      </c>
      <c r="E28" s="110">
        <f t="shared" si="9"/>
        <v>0.42134831460674155</v>
      </c>
      <c r="F28" s="85">
        <f>分析係数表!C31</f>
        <v>0.25008451656524677</v>
      </c>
      <c r="G28" s="110">
        <f t="shared" si="0"/>
        <v>0.10537268956400847</v>
      </c>
      <c r="H28" s="110">
        <v>0.15246892817227101</v>
      </c>
      <c r="I28" s="110">
        <f t="shared" si="1"/>
        <v>0.15246892817227101</v>
      </c>
      <c r="J28" s="85">
        <f>分析係数表!G31</f>
        <v>7.0035460992907805E-2</v>
      </c>
      <c r="K28" s="111">
        <f t="shared" si="2"/>
        <v>1.0678231671639548E-2</v>
      </c>
      <c r="L28" s="79"/>
      <c r="M28" s="80"/>
      <c r="N28" s="81">
        <f>分析係数表!H31</f>
        <v>2.3007312358165468E-2</v>
      </c>
      <c r="O28" s="82">
        <f t="shared" si="3"/>
        <v>0.76378692986511798</v>
      </c>
      <c r="P28" s="76">
        <f>分析係数表!C31</f>
        <v>0.25008451656524677</v>
      </c>
      <c r="Q28" s="82">
        <f t="shared" si="4"/>
        <v>0.19101128511417206</v>
      </c>
      <c r="R28" s="83">
        <v>0.25789205616023608</v>
      </c>
      <c r="S28" s="84">
        <f t="shared" si="5"/>
        <v>0.41036098433250712</v>
      </c>
      <c r="T28" s="85">
        <f>分析係数表!F31</f>
        <v>0.24143026004728133</v>
      </c>
      <c r="U28" s="86">
        <f t="shared" si="6"/>
        <v>9.9073559160655536E-2</v>
      </c>
      <c r="V28" s="87">
        <f>分析係数表!D31</f>
        <v>9.653270291568164E-3</v>
      </c>
      <c r="W28" s="167">
        <f t="shared" si="7"/>
        <v>0</v>
      </c>
      <c r="X28" s="76">
        <f>分析係数表!E31</f>
        <v>8.2249802994483843E-3</v>
      </c>
      <c r="Y28" s="166">
        <f t="shared" si="8"/>
        <v>0</v>
      </c>
    </row>
    <row r="29" spans="1:25" x14ac:dyDescent="0.2">
      <c r="A29" s="6" t="s">
        <v>17</v>
      </c>
      <c r="B29" s="5" t="s">
        <v>273</v>
      </c>
      <c r="C29" s="90"/>
      <c r="D29" s="107">
        <f>投入係数表!AK29</f>
        <v>2.3408239700374533E-3</v>
      </c>
      <c r="E29" s="110">
        <f t="shared" si="9"/>
        <v>0.23408239700374533</v>
      </c>
      <c r="F29" s="85">
        <f>分析係数表!C32</f>
        <v>0.62913385826771662</v>
      </c>
      <c r="G29" s="110">
        <f t="shared" si="0"/>
        <v>0.14726916157952169</v>
      </c>
      <c r="H29" s="110">
        <v>0.17030252810825589</v>
      </c>
      <c r="I29" s="110">
        <f t="shared" si="1"/>
        <v>0.17030252810825589</v>
      </c>
      <c r="J29" s="85">
        <f>分析係数表!G32</f>
        <v>0.14045991298943444</v>
      </c>
      <c r="K29" s="111">
        <f t="shared" si="2"/>
        <v>2.3920678279966336E-2</v>
      </c>
      <c r="L29" s="79"/>
      <c r="M29" s="80"/>
      <c r="N29" s="81">
        <f>分析係数表!H32</f>
        <v>6.5503039811727788E-3</v>
      </c>
      <c r="O29" s="82">
        <f t="shared" si="3"/>
        <v>0.21745419410918726</v>
      </c>
      <c r="P29" s="76">
        <f>分析係数表!C32</f>
        <v>0.62913385826771662</v>
      </c>
      <c r="Q29" s="82">
        <f t="shared" si="4"/>
        <v>0.13680779613640995</v>
      </c>
      <c r="R29" s="83">
        <v>0.17896810835107285</v>
      </c>
      <c r="S29" s="84">
        <f t="shared" si="5"/>
        <v>0.34927063645932876</v>
      </c>
      <c r="T29" s="85">
        <f>分析係数表!F32</f>
        <v>0.48353014294592916</v>
      </c>
      <c r="U29" s="86">
        <f t="shared" si="6"/>
        <v>0.16888288077399491</v>
      </c>
      <c r="V29" s="87">
        <f>分析係数表!D32</f>
        <v>2.2374145431945307E-2</v>
      </c>
      <c r="W29" s="167">
        <f t="shared" si="7"/>
        <v>0</v>
      </c>
      <c r="X29" s="76">
        <f>分析係数表!E32</f>
        <v>3.3561218147917959E-2</v>
      </c>
      <c r="Y29" s="166">
        <f t="shared" si="8"/>
        <v>0</v>
      </c>
    </row>
    <row r="30" spans="1:25" x14ac:dyDescent="0.2">
      <c r="A30" s="6" t="s">
        <v>18</v>
      </c>
      <c r="B30" s="5" t="s">
        <v>274</v>
      </c>
      <c r="C30" s="90"/>
      <c r="D30" s="107">
        <f>投入係数表!AK30</f>
        <v>0</v>
      </c>
      <c r="E30" s="110">
        <f t="shared" si="9"/>
        <v>0</v>
      </c>
      <c r="F30" s="85">
        <f>分析係数表!C33</f>
        <v>0.63745757482258569</v>
      </c>
      <c r="G30" s="110">
        <f t="shared" si="0"/>
        <v>0</v>
      </c>
      <c r="H30" s="110">
        <v>2.5186445789243398E-2</v>
      </c>
      <c r="I30" s="110">
        <f t="shared" si="1"/>
        <v>2.5186445789243398E-2</v>
      </c>
      <c r="J30" s="85">
        <f>分析係数表!G33</f>
        <v>0.50772946859903378</v>
      </c>
      <c r="K30" s="111">
        <f t="shared" si="2"/>
        <v>1.2787900736470922E-2</v>
      </c>
      <c r="L30" s="79"/>
      <c r="M30" s="80"/>
      <c r="N30" s="81">
        <f>分析係数表!H33</f>
        <v>9.749810887288824E-4</v>
      </c>
      <c r="O30" s="82">
        <f t="shared" si="3"/>
        <v>3.2367005795550539E-2</v>
      </c>
      <c r="P30" s="76">
        <f>分析係数表!C33</f>
        <v>0.63745757482258569</v>
      </c>
      <c r="Q30" s="82">
        <f t="shared" si="4"/>
        <v>2.0632593018700223E-2</v>
      </c>
      <c r="R30" s="83">
        <v>8.2358620824299594E-2</v>
      </c>
      <c r="S30" s="84">
        <f t="shared" si="5"/>
        <v>0.10754506661354299</v>
      </c>
      <c r="T30" s="85">
        <f>分析係数表!F33</f>
        <v>0.6463768115942029</v>
      </c>
      <c r="U30" s="86">
        <f t="shared" si="6"/>
        <v>6.9514637260348081E-2</v>
      </c>
      <c r="V30" s="87">
        <f>分析係数表!D33</f>
        <v>0.10676328502415459</v>
      </c>
      <c r="W30" s="167">
        <f t="shared" si="7"/>
        <v>0</v>
      </c>
      <c r="X30" s="76">
        <f>分析係数表!E33</f>
        <v>8.9371980676328497E-2</v>
      </c>
      <c r="Y30" s="166">
        <f t="shared" si="8"/>
        <v>0</v>
      </c>
    </row>
    <row r="31" spans="1:25" x14ac:dyDescent="0.2">
      <c r="A31" s="6" t="s">
        <v>19</v>
      </c>
      <c r="B31" s="5" t="s">
        <v>275</v>
      </c>
      <c r="C31" s="90"/>
      <c r="D31" s="107">
        <f>投入係数表!AK31</f>
        <v>4.0730337078651688E-2</v>
      </c>
      <c r="E31" s="110">
        <f t="shared" si="9"/>
        <v>4.0730337078651688</v>
      </c>
      <c r="F31" s="85">
        <f>分析係数表!C34</f>
        <v>0.37050679800509079</v>
      </c>
      <c r="G31" s="110">
        <f t="shared" si="0"/>
        <v>1.5090866772679261</v>
      </c>
      <c r="H31" s="110">
        <v>1.67890597037829</v>
      </c>
      <c r="I31" s="110">
        <f t="shared" si="1"/>
        <v>1.67890597037829</v>
      </c>
      <c r="J31" s="85">
        <f>分析係数表!G34</f>
        <v>0.42483593457785029</v>
      </c>
      <c r="K31" s="111">
        <f t="shared" si="2"/>
        <v>0.7132595869939935</v>
      </c>
      <c r="L31" s="79"/>
      <c r="M31" s="80"/>
      <c r="N31" s="81">
        <f>分析係数表!H34</f>
        <v>0.16269856834673466</v>
      </c>
      <c r="O31" s="82">
        <f t="shared" si="3"/>
        <v>5.401197587813825</v>
      </c>
      <c r="P31" s="76">
        <f>分析係数表!C34</f>
        <v>0.37050679800509079</v>
      </c>
      <c r="Q31" s="82">
        <f t="shared" si="4"/>
        <v>2.0011804236537203</v>
      </c>
      <c r="R31" s="83">
        <v>2.1734780272090459</v>
      </c>
      <c r="S31" s="84">
        <f t="shared" si="5"/>
        <v>3.852383997587336</v>
      </c>
      <c r="T31" s="85">
        <f>分析係数表!F34</f>
        <v>0.70009180863001119</v>
      </c>
      <c r="U31" s="86">
        <f t="shared" si="6"/>
        <v>2.6970224804082306</v>
      </c>
      <c r="V31" s="87">
        <f>分析係数表!D34</f>
        <v>0.29654187493624401</v>
      </c>
      <c r="W31" s="167">
        <f t="shared" si="7"/>
        <v>1</v>
      </c>
      <c r="X31" s="76">
        <f>分析係数表!E34</f>
        <v>0.20143493488387909</v>
      </c>
      <c r="Y31" s="166">
        <f t="shared" si="8"/>
        <v>1</v>
      </c>
    </row>
    <row r="32" spans="1:25" x14ac:dyDescent="0.2">
      <c r="A32" s="6" t="s">
        <v>20</v>
      </c>
      <c r="B32" s="5" t="s">
        <v>37</v>
      </c>
      <c r="C32" s="90"/>
      <c r="D32" s="107">
        <f>投入係数表!AK32</f>
        <v>2.7153558052434457E-2</v>
      </c>
      <c r="E32" s="110">
        <f t="shared" si="9"/>
        <v>2.7153558052434459</v>
      </c>
      <c r="F32" s="85">
        <f>分析係数表!C35</f>
        <v>0.91764041772509175</v>
      </c>
      <c r="G32" s="110">
        <f t="shared" si="0"/>
        <v>2.4917202353958485</v>
      </c>
      <c r="H32" s="110">
        <v>2.8362075599856795</v>
      </c>
      <c r="I32" s="110">
        <f t="shared" si="1"/>
        <v>2.8362075599856795</v>
      </c>
      <c r="J32" s="85">
        <f>分析係数表!G35</f>
        <v>0.31368591037545418</v>
      </c>
      <c r="K32" s="111">
        <f t="shared" si="2"/>
        <v>0.88967835046785348</v>
      </c>
      <c r="L32" s="79"/>
      <c r="M32" s="80"/>
      <c r="N32" s="81">
        <f>分析係数表!H35</f>
        <v>6.1244501723026923E-2</v>
      </c>
      <c r="O32" s="82">
        <f t="shared" si="3"/>
        <v>2.0331688123296976</v>
      </c>
      <c r="P32" s="76">
        <f>分析係数表!C35</f>
        <v>0.91764041772509175</v>
      </c>
      <c r="Q32" s="82">
        <f t="shared" si="4"/>
        <v>1.8657178782518524</v>
      </c>
      <c r="R32" s="83">
        <v>2.438712424322945</v>
      </c>
      <c r="S32" s="84">
        <f t="shared" si="5"/>
        <v>5.2749199843086245</v>
      </c>
      <c r="T32" s="85">
        <f>分析係数表!F35</f>
        <v>0.64438548935924789</v>
      </c>
      <c r="U32" s="86">
        <f t="shared" si="6"/>
        <v>3.3990818954195894</v>
      </c>
      <c r="V32" s="87">
        <f>分析係数表!D35</f>
        <v>7.3937366630140153E-2</v>
      </c>
      <c r="W32" s="167">
        <f t="shared" si="7"/>
        <v>0</v>
      </c>
      <c r="X32" s="76">
        <f>分析係数表!E35</f>
        <v>6.5228675240786668E-2</v>
      </c>
      <c r="Y32" s="166">
        <f t="shared" si="8"/>
        <v>0</v>
      </c>
    </row>
    <row r="33" spans="1:25" x14ac:dyDescent="0.2">
      <c r="A33" s="6" t="s">
        <v>21</v>
      </c>
      <c r="B33" s="5" t="s">
        <v>38</v>
      </c>
      <c r="C33" s="90"/>
      <c r="D33" s="107">
        <f>投入係数表!AK33</f>
        <v>1.5449438202247191E-2</v>
      </c>
      <c r="E33" s="110">
        <f t="shared" si="9"/>
        <v>1.544943820224719</v>
      </c>
      <c r="F33" s="85">
        <f>分析係数表!C36</f>
        <v>0.797599795727296</v>
      </c>
      <c r="G33" s="110">
        <f t="shared" si="0"/>
        <v>1.2322468754213842</v>
      </c>
      <c r="H33" s="110">
        <v>1.3700621914622573</v>
      </c>
      <c r="I33" s="110">
        <f t="shared" si="1"/>
        <v>1.3700621914622573</v>
      </c>
      <c r="J33" s="85">
        <f>分析係数表!G36</f>
        <v>2.1812378081220076E-2</v>
      </c>
      <c r="K33" s="111">
        <f t="shared" si="2"/>
        <v>2.9884314514959685E-2</v>
      </c>
      <c r="L33" s="79"/>
      <c r="M33" s="80"/>
      <c r="N33" s="81">
        <f>分析係数表!H36</f>
        <v>0.17613537668450396</v>
      </c>
      <c r="O33" s="82">
        <f t="shared" si="3"/>
        <v>5.8472670125134236</v>
      </c>
      <c r="P33" s="76">
        <f>分析係数表!C36</f>
        <v>0.797599795727296</v>
      </c>
      <c r="Q33" s="82">
        <f t="shared" si="4"/>
        <v>4.6637789747436633</v>
      </c>
      <c r="R33" s="83">
        <v>4.8630142663261777</v>
      </c>
      <c r="S33" s="84">
        <f t="shared" si="5"/>
        <v>6.2330764577884352</v>
      </c>
      <c r="T33" s="85">
        <f>分析係数表!F36</f>
        <v>0.87948217769107995</v>
      </c>
      <c r="U33" s="86">
        <f t="shared" si="6"/>
        <v>5.4818796568107757</v>
      </c>
      <c r="V33" s="87">
        <f>分析係数表!D36</f>
        <v>1.4967192764674588E-2</v>
      </c>
      <c r="W33" s="167">
        <f t="shared" si="7"/>
        <v>0</v>
      </c>
      <c r="X33" s="76">
        <f>分析係数表!E36</f>
        <v>4.4334101791097709E-3</v>
      </c>
      <c r="Y33" s="166">
        <f t="shared" si="8"/>
        <v>0</v>
      </c>
    </row>
    <row r="34" spans="1:25" x14ac:dyDescent="0.2">
      <c r="A34" s="6" t="s">
        <v>22</v>
      </c>
      <c r="B34" s="5" t="s">
        <v>378</v>
      </c>
      <c r="C34" s="90"/>
      <c r="D34" s="107">
        <f>投入係数表!AK34</f>
        <v>2.7153558052434457E-2</v>
      </c>
      <c r="E34" s="110">
        <f t="shared" si="9"/>
        <v>2.7153558052434459</v>
      </c>
      <c r="F34" s="85">
        <f>分析係数表!C37</f>
        <v>0.41107468497080213</v>
      </c>
      <c r="G34" s="110">
        <f t="shared" si="0"/>
        <v>1.1162140322240883</v>
      </c>
      <c r="H34" s="110">
        <v>1.2670315297182435</v>
      </c>
      <c r="I34" s="110">
        <f t="shared" si="1"/>
        <v>1.2670315297182435</v>
      </c>
      <c r="J34" s="85">
        <f>分析係数表!G37</f>
        <v>0.35489014883061659</v>
      </c>
      <c r="K34" s="111">
        <f t="shared" si="2"/>
        <v>0.44965700815479126</v>
      </c>
      <c r="L34" s="79"/>
      <c r="M34" s="80"/>
      <c r="N34" s="81">
        <f>分析係数表!H37</f>
        <v>4.9102064830639058E-2</v>
      </c>
      <c r="O34" s="82">
        <f t="shared" si="3"/>
        <v>1.6300693780828126</v>
      </c>
      <c r="P34" s="76">
        <f>分析係数表!C37</f>
        <v>0.41107468497080213</v>
      </c>
      <c r="Q34" s="82">
        <f t="shared" si="4"/>
        <v>0.67008025607594357</v>
      </c>
      <c r="R34" s="83">
        <v>0.82458013032517685</v>
      </c>
      <c r="S34" s="84">
        <f t="shared" si="5"/>
        <v>2.0916116600434203</v>
      </c>
      <c r="T34" s="85">
        <f>分析係数表!F37</f>
        <v>0.67103708953460905</v>
      </c>
      <c r="U34" s="86">
        <f t="shared" si="6"/>
        <v>1.4035490007921889</v>
      </c>
      <c r="V34" s="87">
        <f>分析係数表!D37</f>
        <v>6.9513347507677764E-2</v>
      </c>
      <c r="W34" s="167">
        <f t="shared" si="7"/>
        <v>0</v>
      </c>
      <c r="X34" s="76">
        <f>分析係数表!E37</f>
        <v>6.27214741318214E-2</v>
      </c>
      <c r="Y34" s="166">
        <f t="shared" si="8"/>
        <v>0</v>
      </c>
    </row>
    <row r="35" spans="1:25" x14ac:dyDescent="0.2">
      <c r="A35" s="6" t="s">
        <v>23</v>
      </c>
      <c r="B35" s="5" t="s">
        <v>194</v>
      </c>
      <c r="C35" s="90"/>
      <c r="D35" s="107">
        <f>投入係数表!AK35</f>
        <v>7.1629213483146062E-2</v>
      </c>
      <c r="E35" s="110">
        <f t="shared" si="9"/>
        <v>7.1629213483146064</v>
      </c>
      <c r="F35" s="85">
        <f>分析係数表!C38</f>
        <v>8.5657149205643823E-2</v>
      </c>
      <c r="G35" s="110">
        <f t="shared" si="0"/>
        <v>0.61355542268087571</v>
      </c>
      <c r="H35" s="110">
        <v>0.67042489304740893</v>
      </c>
      <c r="I35" s="110">
        <f t="shared" si="1"/>
        <v>0.67042489304740893</v>
      </c>
      <c r="J35" s="85">
        <f>分析係数表!G38</f>
        <v>0.23768844221105528</v>
      </c>
      <c r="K35" s="111">
        <f t="shared" si="2"/>
        <v>0.15935224844795198</v>
      </c>
      <c r="L35" s="79"/>
      <c r="M35" s="80"/>
      <c r="N35" s="81">
        <f>分析係数表!H38</f>
        <v>4.3280194996217748E-2</v>
      </c>
      <c r="O35" s="82">
        <f t="shared" si="3"/>
        <v>1.4367974296829449</v>
      </c>
      <c r="P35" s="76">
        <f>分析係数表!C38</f>
        <v>8.5657149205643823E-2</v>
      </c>
      <c r="Q35" s="82">
        <f t="shared" si="4"/>
        <v>0.12307197181263754</v>
      </c>
      <c r="R35" s="83">
        <v>0.16286706807105805</v>
      </c>
      <c r="S35" s="84">
        <f t="shared" si="5"/>
        <v>0.83329196111846704</v>
      </c>
      <c r="T35" s="85">
        <f>分析係数表!F38</f>
        <v>0.42412060301507537</v>
      </c>
      <c r="U35" s="86">
        <f t="shared" si="6"/>
        <v>0.35341628903717898</v>
      </c>
      <c r="V35" s="87">
        <f>分析係数表!D38</f>
        <v>0.14221105527638192</v>
      </c>
      <c r="W35" s="167">
        <f t="shared" si="7"/>
        <v>0</v>
      </c>
      <c r="X35" s="76">
        <f>分析係数表!E38</f>
        <v>0.14572864321608039</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1.9335950019675825E-2</v>
      </c>
      <c r="I36" s="110">
        <f t="shared" si="1"/>
        <v>1.9335950019675825E-2</v>
      </c>
      <c r="J36" s="85">
        <f>分析係数表!G39</f>
        <v>0.35357454228421969</v>
      </c>
      <c r="K36" s="111">
        <f t="shared" si="2"/>
        <v>6.8366996778374284E-3</v>
      </c>
      <c r="L36" s="79"/>
      <c r="M36" s="80"/>
      <c r="N36" s="81">
        <f>分析係数表!H39</f>
        <v>3.8775109965539459E-3</v>
      </c>
      <c r="O36" s="82">
        <f t="shared" si="3"/>
        <v>0.12872395408345386</v>
      </c>
      <c r="P36" s="76">
        <f>分析係数表!C39</f>
        <v>1</v>
      </c>
      <c r="Q36" s="82">
        <f t="shared" si="4"/>
        <v>0.12872395408345386</v>
      </c>
      <c r="R36" s="83">
        <v>0.14388465070558246</v>
      </c>
      <c r="S36" s="84">
        <f t="shared" si="5"/>
        <v>0.16322060072525829</v>
      </c>
      <c r="T36" s="85">
        <f>分析係数表!F39</f>
        <v>0.70431560592850917</v>
      </c>
      <c r="U36" s="86">
        <f t="shared" si="6"/>
        <v>0.11495881629982556</v>
      </c>
      <c r="V36" s="87">
        <f>分析係数表!D39</f>
        <v>6.3426329555361816E-2</v>
      </c>
      <c r="W36" s="167">
        <f t="shared" si="7"/>
        <v>0</v>
      </c>
      <c r="X36" s="76">
        <f>分析係数表!E39</f>
        <v>8.0383609415867474E-2</v>
      </c>
      <c r="Y36" s="166">
        <f t="shared" si="8"/>
        <v>0</v>
      </c>
    </row>
    <row r="37" spans="1:25" x14ac:dyDescent="0.2">
      <c r="A37" s="6" t="s">
        <v>25</v>
      </c>
      <c r="B37" s="5" t="s">
        <v>40</v>
      </c>
      <c r="C37" s="90"/>
      <c r="D37" s="107">
        <f>投入係数表!AK37</f>
        <v>0</v>
      </c>
      <c r="E37" s="110">
        <f t="shared" si="9"/>
        <v>0</v>
      </c>
      <c r="F37" s="85">
        <f>分析係数表!C40</f>
        <v>0.65826444414328944</v>
      </c>
      <c r="G37" s="110">
        <f t="shared" si="0"/>
        <v>0</v>
      </c>
      <c r="H37" s="110">
        <v>6.0516883357084736E-3</v>
      </c>
      <c r="I37" s="110">
        <f t="shared" si="1"/>
        <v>6.0516883357084736E-3</v>
      </c>
      <c r="J37" s="85">
        <f>分析係数表!G40</f>
        <v>0.50866941886313111</v>
      </c>
      <c r="K37" s="111">
        <f t="shared" si="2"/>
        <v>3.0783087888656183E-3</v>
      </c>
      <c r="L37" s="79"/>
      <c r="M37" s="80"/>
      <c r="N37" s="81">
        <f>分析係数表!H40</f>
        <v>2.9977866808617935E-2</v>
      </c>
      <c r="O37" s="82">
        <f t="shared" si="3"/>
        <v>0.9951924195758356</v>
      </c>
      <c r="P37" s="76">
        <f>分析係数表!C40</f>
        <v>0.65826444414328944</v>
      </c>
      <c r="Q37" s="82">
        <f t="shared" si="4"/>
        <v>0.65509978488770271</v>
      </c>
      <c r="R37" s="83">
        <v>0.65863313247399091</v>
      </c>
      <c r="S37" s="84">
        <f t="shared" si="5"/>
        <v>0.66468482080969937</v>
      </c>
      <c r="T37" s="85">
        <f>分析係数表!F40</f>
        <v>0.70612892981899011</v>
      </c>
      <c r="U37" s="86">
        <f t="shared" si="6"/>
        <v>0.46935318118528024</v>
      </c>
      <c r="V37" s="87">
        <f>分析係数表!D40</f>
        <v>0.15706573515401714</v>
      </c>
      <c r="W37" s="167">
        <f t="shared" si="7"/>
        <v>0</v>
      </c>
      <c r="X37" s="76">
        <f>分析係数表!E40</f>
        <v>8.8345506510003169E-2</v>
      </c>
      <c r="Y37" s="166">
        <f t="shared" si="8"/>
        <v>0</v>
      </c>
    </row>
    <row r="38" spans="1:25" x14ac:dyDescent="0.2">
      <c r="A38" s="6" t="s">
        <v>26</v>
      </c>
      <c r="B38" s="5" t="s">
        <v>277</v>
      </c>
      <c r="C38" s="90"/>
      <c r="D38" s="107">
        <f>投入係数表!AK38</f>
        <v>0</v>
      </c>
      <c r="E38" s="110">
        <f t="shared" si="9"/>
        <v>0</v>
      </c>
      <c r="F38" s="85">
        <f>分析係数表!C41</f>
        <v>0.70759650636187188</v>
      </c>
      <c r="G38" s="110">
        <f t="shared" si="0"/>
        <v>0</v>
      </c>
      <c r="H38" s="110">
        <v>9.6453042252375568E-4</v>
      </c>
      <c r="I38" s="110">
        <f t="shared" si="1"/>
        <v>9.6453042252375568E-4</v>
      </c>
      <c r="J38" s="85">
        <f>分析係数表!G41</f>
        <v>0.45936542752335213</v>
      </c>
      <c r="K38" s="111">
        <f t="shared" si="2"/>
        <v>4.4307192990190452E-4</v>
      </c>
      <c r="L38" s="79"/>
      <c r="M38" s="80"/>
      <c r="N38" s="81">
        <f>分析係数表!H41</f>
        <v>5.1332193987616619E-2</v>
      </c>
      <c r="O38" s="82">
        <f t="shared" si="3"/>
        <v>1.7041042534082673</v>
      </c>
      <c r="P38" s="76">
        <f>分析係数表!C41</f>
        <v>0.70759650636187188</v>
      </c>
      <c r="Q38" s="82">
        <f t="shared" si="4"/>
        <v>1.2058182161880959</v>
      </c>
      <c r="R38" s="83">
        <v>1.2240273732291682</v>
      </c>
      <c r="S38" s="84">
        <f t="shared" si="5"/>
        <v>1.2249919036516919</v>
      </c>
      <c r="T38" s="85">
        <f>分析係数表!F41</f>
        <v>0.56264417804333855</v>
      </c>
      <c r="U38" s="86">
        <f t="shared" si="6"/>
        <v>0.68923456273985073</v>
      </c>
      <c r="V38" s="87">
        <f>分析係数表!D41</f>
        <v>0.18265703588851492</v>
      </c>
      <c r="W38" s="167">
        <f t="shared" si="7"/>
        <v>0</v>
      </c>
      <c r="X38" s="76">
        <f>分析係数表!E41</f>
        <v>0.17271111447263926</v>
      </c>
      <c r="Y38" s="166">
        <f t="shared" si="8"/>
        <v>0</v>
      </c>
    </row>
    <row r="39" spans="1:25" x14ac:dyDescent="0.2">
      <c r="A39" s="6" t="s">
        <v>51</v>
      </c>
      <c r="B39" s="5" t="s">
        <v>368</v>
      </c>
      <c r="C39" s="75">
        <f>最終需要_まとめ!C40</f>
        <v>100</v>
      </c>
      <c r="D39" s="107">
        <f>投入係数表!AK39</f>
        <v>0</v>
      </c>
      <c r="E39" s="110">
        <f t="shared" si="9"/>
        <v>0</v>
      </c>
      <c r="F39" s="85">
        <f>分析係数表!C42</f>
        <v>0.74805928016937195</v>
      </c>
      <c r="G39" s="110">
        <f>E39*F39</f>
        <v>0</v>
      </c>
      <c r="H39" s="110">
        <v>1.6283157670364989E-2</v>
      </c>
      <c r="I39" s="110">
        <f>C39+H39</f>
        <v>100.01628315767036</v>
      </c>
      <c r="J39" s="85">
        <f>分析係数表!G42</f>
        <v>0.48689138576779029</v>
      </c>
      <c r="K39" s="111">
        <f>I39*J39</f>
        <v>48.697066705981825</v>
      </c>
      <c r="L39" s="79"/>
      <c r="M39" s="80"/>
      <c r="N39" s="81">
        <f>分析係数表!H42</f>
        <v>1.3363964923094164E-2</v>
      </c>
      <c r="O39" s="82">
        <f t="shared" si="3"/>
        <v>0.44365120012866693</v>
      </c>
      <c r="P39" s="76">
        <f>分析係数表!C42</f>
        <v>0.74805928016937195</v>
      </c>
      <c r="Q39" s="82">
        <f>O39*P39</f>
        <v>0.33187739741452854</v>
      </c>
      <c r="R39" s="83">
        <v>0.34783840268492822</v>
      </c>
      <c r="S39" s="84">
        <f>I39+R39</f>
        <v>100.36412156035529</v>
      </c>
      <c r="T39" s="85">
        <f>分析係数表!F42</f>
        <v>0.55945692883895126</v>
      </c>
      <c r="U39" s="86">
        <f>S39*T39</f>
        <v>56.149403213775543</v>
      </c>
      <c r="V39" s="87">
        <f>分析係数表!D42</f>
        <v>0.33754681647940077</v>
      </c>
      <c r="W39" s="167">
        <f>ROUND(S39*V39,0)</f>
        <v>34</v>
      </c>
      <c r="X39" s="76">
        <f>分析係数表!E42</f>
        <v>0.2612359550561798</v>
      </c>
      <c r="Y39" s="166">
        <f>ROUND(S39*X39,0)</f>
        <v>26</v>
      </c>
    </row>
    <row r="40" spans="1:25" x14ac:dyDescent="0.2">
      <c r="A40" s="6" t="s">
        <v>195</v>
      </c>
      <c r="B40" s="5" t="s">
        <v>41</v>
      </c>
      <c r="C40" s="90"/>
      <c r="D40" s="107">
        <f>投入係数表!AK40</f>
        <v>7.9119850187265917E-2</v>
      </c>
      <c r="E40" s="110">
        <f t="shared" si="9"/>
        <v>7.9119850187265914</v>
      </c>
      <c r="F40" s="85">
        <f>分析係数表!C43</f>
        <v>0.45392782766037354</v>
      </c>
      <c r="G40" s="110">
        <f>E40*F40</f>
        <v>3.5914701720319817</v>
      </c>
      <c r="H40" s="110">
        <v>4.212239106929081</v>
      </c>
      <c r="I40" s="110">
        <f>C40+H40</f>
        <v>4.212239106929081</v>
      </c>
      <c r="J40" s="85">
        <f>分析係数表!G43</f>
        <v>0.33057238224749658</v>
      </c>
      <c r="K40" s="111">
        <f>I40*J40</f>
        <v>1.3924499161736137</v>
      </c>
      <c r="L40" s="79"/>
      <c r="M40" s="80"/>
      <c r="N40" s="81">
        <f>分析係数表!H43</f>
        <v>3.6399293979211607E-2</v>
      </c>
      <c r="O40" s="82">
        <f t="shared" si="3"/>
        <v>1.20836821636722</v>
      </c>
      <c r="P40" s="76">
        <f>分析係数表!C43</f>
        <v>0.45392782766037354</v>
      </c>
      <c r="Q40" s="82">
        <f>O40*P40</f>
        <v>0.54851195946941245</v>
      </c>
      <c r="R40" s="83">
        <v>1.0117834292930536</v>
      </c>
      <c r="S40" s="84">
        <f>I40+R40</f>
        <v>5.2240225362221349</v>
      </c>
      <c r="T40" s="85">
        <f>分析係数表!F43</f>
        <v>0.59568549882556554</v>
      </c>
      <c r="U40" s="86">
        <f>S40*T40</f>
        <v>3.1118744703654784</v>
      </c>
      <c r="V40" s="87">
        <f>分析係数表!D43</f>
        <v>0.1984794164915317</v>
      </c>
      <c r="W40" s="167">
        <f>ROUND(S40*V40,0)</f>
        <v>1</v>
      </c>
      <c r="X40" s="76">
        <f>分析係数表!E43</f>
        <v>0.16343182099146988</v>
      </c>
      <c r="Y40" s="166">
        <f>ROUND(S40*X40,0)</f>
        <v>1</v>
      </c>
    </row>
    <row r="41" spans="1:25" x14ac:dyDescent="0.2">
      <c r="A41" s="6" t="s">
        <v>341</v>
      </c>
      <c r="B41" s="5" t="s">
        <v>42</v>
      </c>
      <c r="C41" s="90"/>
      <c r="D41" s="107">
        <f>投入係数表!AK41</f>
        <v>2.8089887640449437E-3</v>
      </c>
      <c r="E41" s="110">
        <f t="shared" si="9"/>
        <v>0.2808988764044944</v>
      </c>
      <c r="F41" s="85">
        <f>分析係数表!C44</f>
        <v>0.56717687074829937</v>
      </c>
      <c r="G41" s="110">
        <f>E41*F41</f>
        <v>0.15931934571581444</v>
      </c>
      <c r="H41" s="110">
        <v>0.17155887397201383</v>
      </c>
      <c r="I41" s="110">
        <f>C41+H41</f>
        <v>0.17155887397201383</v>
      </c>
      <c r="J41" s="85">
        <f>分析係数表!G44</f>
        <v>0.26470888557600014</v>
      </c>
      <c r="K41" s="111">
        <f>I41*J41</f>
        <v>4.5413158339805235E-2</v>
      </c>
      <c r="L41" s="79"/>
      <c r="M41" s="80"/>
      <c r="N41" s="81">
        <f>分析係数表!H44</f>
        <v>0.11401115064578489</v>
      </c>
      <c r="O41" s="82">
        <f t="shared" si="3"/>
        <v>3.7848934880578557</v>
      </c>
      <c r="P41" s="76">
        <f>分析係数表!C44</f>
        <v>0.56717687074829937</v>
      </c>
      <c r="Q41" s="82">
        <f>O41*P41</f>
        <v>2.1467040446722705</v>
      </c>
      <c r="R41" s="83">
        <v>2.187747688148995</v>
      </c>
      <c r="S41" s="84">
        <f>I41+R41</f>
        <v>2.359306562121009</v>
      </c>
      <c r="T41" s="85">
        <f>分析係数表!F44</f>
        <v>0.48034390507893071</v>
      </c>
      <c r="U41" s="86">
        <f>S41*T41</f>
        <v>1.1332785273275523</v>
      </c>
      <c r="V41" s="87">
        <f>分析係数表!D44</f>
        <v>0.15906630996385321</v>
      </c>
      <c r="W41" s="167">
        <f>ROUND(S41*V41,0)</f>
        <v>0</v>
      </c>
      <c r="X41" s="76">
        <f>分析係数表!E44</f>
        <v>0.10558130986174362</v>
      </c>
      <c r="Y41" s="166">
        <f>ROUND(S41*X41,0)</f>
        <v>0</v>
      </c>
    </row>
    <row r="42" spans="1:25" x14ac:dyDescent="0.2">
      <c r="A42" s="6" t="s">
        <v>342</v>
      </c>
      <c r="B42" s="5" t="s">
        <v>279</v>
      </c>
      <c r="C42" s="90"/>
      <c r="D42" s="107">
        <f>投入係数表!AK42</f>
        <v>4.2134831460674156E-3</v>
      </c>
      <c r="E42" s="110">
        <f t="shared" si="9"/>
        <v>0.42134831460674155</v>
      </c>
      <c r="F42" s="85">
        <f>分析係数表!C45</f>
        <v>1</v>
      </c>
      <c r="G42" s="110">
        <f>E42*F42</f>
        <v>0.42134831460674155</v>
      </c>
      <c r="H42" s="110">
        <v>0.44374103318296687</v>
      </c>
      <c r="I42" s="110">
        <f>C42+H42</f>
        <v>0.44374103318296687</v>
      </c>
      <c r="J42" s="85">
        <f>分析係数表!G45</f>
        <v>0</v>
      </c>
      <c r="K42" s="111">
        <f>I42*J42</f>
        <v>0</v>
      </c>
      <c r="L42" s="79"/>
      <c r="M42" s="80"/>
      <c r="N42" s="81">
        <f>分析係数表!H45</f>
        <v>0</v>
      </c>
      <c r="O42" s="82">
        <f t="shared" si="3"/>
        <v>0</v>
      </c>
      <c r="P42" s="76">
        <f>分析係数表!C45</f>
        <v>1</v>
      </c>
      <c r="Q42" s="82">
        <f>O42*P42</f>
        <v>0</v>
      </c>
      <c r="R42" s="83">
        <v>2.5767056852202742E-2</v>
      </c>
      <c r="S42" s="84">
        <f>I42+R42</f>
        <v>0.46950809003516963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9.8314606741573031E-3</v>
      </c>
      <c r="E43" s="110">
        <f t="shared" si="9"/>
        <v>0.9831460674157303</v>
      </c>
      <c r="F43" s="85">
        <f>分析係数表!C46</f>
        <v>9.5571095571095555E-2</v>
      </c>
      <c r="G43" s="110">
        <f>E43*F43</f>
        <v>9.3960346769335512E-2</v>
      </c>
      <c r="H43" s="110">
        <v>0.10268056217345094</v>
      </c>
      <c r="I43" s="110">
        <f>C43+H43</f>
        <v>0.10268056217345094</v>
      </c>
      <c r="J43" s="85">
        <f>分析係数表!G46</f>
        <v>9.74025974025974E-3</v>
      </c>
      <c r="K43" s="111">
        <f>I43*J43</f>
        <v>1.0001353458453013E-3</v>
      </c>
      <c r="L43" s="79"/>
      <c r="M43" s="80"/>
      <c r="N43" s="81">
        <f>分析係数表!H46</f>
        <v>2.2385341663631524E-2</v>
      </c>
      <c r="O43" s="82">
        <f t="shared" si="3"/>
        <v>0.74313901237485291</v>
      </c>
      <c r="P43" s="76">
        <f>分析係数表!C46</f>
        <v>9.5571095571095555E-2</v>
      </c>
      <c r="Q43" s="82">
        <f>O43*P43</f>
        <v>7.1022609574286633E-2</v>
      </c>
      <c r="R43" s="83">
        <v>8.0508526889924201E-2</v>
      </c>
      <c r="S43" s="84">
        <f>I43+R43</f>
        <v>0.18318908906337514</v>
      </c>
      <c r="T43" s="85">
        <f>分析係数表!F46</f>
        <v>0.31493506493506496</v>
      </c>
      <c r="U43" s="86">
        <f>S43*T43</f>
        <v>5.7692667659569444E-2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108">
        <f>投入係数表!AK44</f>
        <v>0.40355805243445692</v>
      </c>
      <c r="E44" s="96">
        <f>SUM(E5:E43)</f>
        <v>40.35580524344568</v>
      </c>
      <c r="F44" s="98">
        <f>分析係数表!C47</f>
        <v>0.47742146938417629</v>
      </c>
      <c r="G44" s="96">
        <f>SUM(G5:G43)</f>
        <v>13.268305718052337</v>
      </c>
      <c r="H44" s="96">
        <f>SUM(H5:H43)</f>
        <v>15.353095801466077</v>
      </c>
      <c r="I44" s="96">
        <f>SUM(I5:I43)</f>
        <v>115.35309580146607</v>
      </c>
      <c r="J44" s="98">
        <f>分析係数表!G47</f>
        <v>0.27235298925258467</v>
      </c>
      <c r="K44" s="112">
        <f>SUM(K5:K43)</f>
        <v>52.918554081341625</v>
      </c>
      <c r="L44" s="94">
        <f>最終需要_まとめ!$L$33</f>
        <v>0.62733333333333341</v>
      </c>
      <c r="M44" s="91">
        <f>K44*L44</f>
        <v>33.197572927028318</v>
      </c>
      <c r="N44" s="95">
        <f>分析係数表!H47</f>
        <v>1</v>
      </c>
      <c r="O44" s="96">
        <f>SUM(O5:O43)</f>
        <v>33.197572927028318</v>
      </c>
      <c r="P44" s="92">
        <f>分析係数表!C47</f>
        <v>0.47742146938417629</v>
      </c>
      <c r="Q44" s="96">
        <f>SUM(Q5:Q43)</f>
        <v>15.65269670128013</v>
      </c>
      <c r="R44" s="91">
        <f>SUM(R5:R43)</f>
        <v>17.965267679219885</v>
      </c>
      <c r="S44" s="97">
        <f>SUM(S5:S43)</f>
        <v>133.31836348068595</v>
      </c>
      <c r="T44" s="98">
        <f>分析係数表!F47</f>
        <v>0.52570900249274655</v>
      </c>
      <c r="U44" s="99">
        <f>SUM(U5:U43)</f>
        <v>76.767934707676119</v>
      </c>
      <c r="V44" s="100">
        <f>分析係数表!D47</f>
        <v>0.1239937068366638</v>
      </c>
      <c r="W44" s="164">
        <f>SUM(W5:W43)</f>
        <v>36</v>
      </c>
      <c r="X44" s="92">
        <f>分析係数表!E47</f>
        <v>9.5199419721302761E-2</v>
      </c>
      <c r="Y44" s="165">
        <f>SUM(Y5:Y43)</f>
        <v>28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0</v>
      </c>
      <c r="E5" s="110">
        <f>$C$40*D5</f>
        <v>0</v>
      </c>
      <c r="F5" s="85">
        <f>分析係数表!C8</f>
        <v>0.95102319236016375</v>
      </c>
      <c r="G5" s="110">
        <f t="shared" ref="G5:G38" si="0">E5*F5</f>
        <v>0</v>
      </c>
      <c r="H5" s="110">
        <f t="array" ref="H5:H43">MMULT(逆行列係数!C5:AO43,'36'!G5:G43)</f>
        <v>5.467406375856629E-3</v>
      </c>
      <c r="I5" s="110">
        <f t="shared" ref="I5:I38" si="1">C5+H5</f>
        <v>5.467406375856629E-3</v>
      </c>
      <c r="J5" s="85">
        <f>分析係数表!G8</f>
        <v>0.119707121641224</v>
      </c>
      <c r="K5" s="111">
        <f t="shared" ref="K5:K38" si="2">I5*J5</f>
        <v>6.5448748009667317E-4</v>
      </c>
      <c r="L5" s="79" t="s">
        <v>178</v>
      </c>
      <c r="M5" s="80" t="s">
        <v>178</v>
      </c>
      <c r="N5" s="81">
        <f>分析係数表!H8</f>
        <v>1.1795029837783319E-2</v>
      </c>
      <c r="O5" s="82">
        <f t="shared" ref="O5:O43" si="3">$M$44*N5</f>
        <v>0.27342835095883605</v>
      </c>
      <c r="P5" s="76">
        <f>分析係数表!C8</f>
        <v>0.95102319236016375</v>
      </c>
      <c r="Q5" s="82">
        <f t="shared" ref="Q5:Q38" si="4">O5*P5</f>
        <v>0.26003670321064748</v>
      </c>
      <c r="R5" s="83">
        <f t="array" ref="R5:R43">MMULT(逆行列係数!C5:AO43,'36'!Q5:Q43)</f>
        <v>0.36368548021506786</v>
      </c>
      <c r="S5" s="84">
        <f t="shared" ref="S5:S38" si="5">I5+R5</f>
        <v>0.36915288659092449</v>
      </c>
      <c r="T5" s="85">
        <f>分析係数表!F8</f>
        <v>0.45161290322580644</v>
      </c>
      <c r="U5" s="86">
        <f t="shared" ref="U5:U38" si="6">S5*T5</f>
        <v>0.16671420684751428</v>
      </c>
      <c r="V5" s="87">
        <f>分析係数表!D8</f>
        <v>0.18719347931201216</v>
      </c>
      <c r="W5" s="167">
        <f t="shared" ref="W5:W38" si="7">ROUND(S5*V5,0)</f>
        <v>0</v>
      </c>
      <c r="X5" s="76">
        <f>分析係数表!E8</f>
        <v>0.11238516267182427</v>
      </c>
      <c r="Y5" s="166">
        <f t="shared" ref="Y5:Y38" si="8">ROUND(S5*X5,0)</f>
        <v>0</v>
      </c>
    </row>
    <row r="6" spans="1:25" x14ac:dyDescent="0.2">
      <c r="A6" s="6" t="s">
        <v>220</v>
      </c>
      <c r="B6" s="5" t="s">
        <v>266</v>
      </c>
      <c r="C6" s="90"/>
      <c r="D6" s="107">
        <f>投入係数表!AL6</f>
        <v>0</v>
      </c>
      <c r="E6" s="110">
        <f t="shared" ref="E6:E43" si="9">$C$40*D6</f>
        <v>0</v>
      </c>
      <c r="F6" s="85">
        <f>分析係数表!C9</f>
        <v>1</v>
      </c>
      <c r="G6" s="110">
        <f t="shared" si="0"/>
        <v>0</v>
      </c>
      <c r="H6" s="110">
        <v>5.2532694369061611E-3</v>
      </c>
      <c r="I6" s="110">
        <f t="shared" si="1"/>
        <v>5.2532694369061611E-3</v>
      </c>
      <c r="J6" s="85">
        <f>分析係数表!G9</f>
        <v>0.24911032028469751</v>
      </c>
      <c r="K6" s="111">
        <f t="shared" si="2"/>
        <v>1.3086436319695064E-3</v>
      </c>
      <c r="L6" s="79"/>
      <c r="M6" s="80"/>
      <c r="N6" s="81">
        <f>分析係数表!H9</f>
        <v>6.1636735494354639E-4</v>
      </c>
      <c r="O6" s="82">
        <f t="shared" si="3"/>
        <v>1.4288417389772908E-2</v>
      </c>
      <c r="P6" s="76">
        <f>分析係数表!C9</f>
        <v>1</v>
      </c>
      <c r="Q6" s="82">
        <f t="shared" si="4"/>
        <v>1.4288417389772908E-2</v>
      </c>
      <c r="R6" s="83">
        <v>2.0110894677683767E-2</v>
      </c>
      <c r="S6" s="84">
        <f t="shared" si="5"/>
        <v>2.5364164114589929E-2</v>
      </c>
      <c r="T6" s="85">
        <f>分析係数表!F9</f>
        <v>0.6773428232502966</v>
      </c>
      <c r="U6" s="86">
        <f t="shared" si="6"/>
        <v>1.7180234530760202E-2</v>
      </c>
      <c r="V6" s="87">
        <f>分析係数表!D9</f>
        <v>0.14590747330960854</v>
      </c>
      <c r="W6" s="167">
        <f t="shared" si="7"/>
        <v>0</v>
      </c>
      <c r="X6" s="76">
        <f>分析係数表!E9</f>
        <v>0.10201660735468565</v>
      </c>
      <c r="Y6" s="166">
        <f t="shared" si="8"/>
        <v>0</v>
      </c>
    </row>
    <row r="7" spans="1:25" x14ac:dyDescent="0.2">
      <c r="A7" s="6" t="s">
        <v>221</v>
      </c>
      <c r="B7" s="5" t="s">
        <v>267</v>
      </c>
      <c r="C7" s="90"/>
      <c r="D7" s="107">
        <f>投入係数表!AL7</f>
        <v>0</v>
      </c>
      <c r="E7" s="110">
        <f t="shared" si="9"/>
        <v>0</v>
      </c>
      <c r="F7" s="85">
        <f>分析係数表!C10</f>
        <v>1</v>
      </c>
      <c r="G7" s="110">
        <f t="shared" si="0"/>
        <v>0</v>
      </c>
      <c r="H7" s="110">
        <v>6.1391668322452572E-4</v>
      </c>
      <c r="I7" s="110">
        <f t="shared" si="1"/>
        <v>6.1391668322452572E-4</v>
      </c>
      <c r="J7" s="85">
        <f>分析係数表!G10</f>
        <v>0.17950310559006211</v>
      </c>
      <c r="K7" s="111">
        <f t="shared" si="2"/>
        <v>1.1019995121235275E-4</v>
      </c>
      <c r="L7" s="79"/>
      <c r="M7" s="80"/>
      <c r="N7" s="81">
        <f>分析係数表!H10</f>
        <v>1.1935113327543217E-3</v>
      </c>
      <c r="O7" s="82">
        <f t="shared" si="3"/>
        <v>2.7667571854742085E-2</v>
      </c>
      <c r="P7" s="76">
        <f>分析係数表!C10</f>
        <v>1</v>
      </c>
      <c r="Q7" s="82">
        <f t="shared" si="4"/>
        <v>2.7667571854742085E-2</v>
      </c>
      <c r="R7" s="83">
        <v>4.1472014465677269E-2</v>
      </c>
      <c r="S7" s="84">
        <f t="shared" si="5"/>
        <v>4.2085931148901794E-2</v>
      </c>
      <c r="T7" s="85">
        <f>分析係数表!F10</f>
        <v>0.51863354037267084</v>
      </c>
      <c r="U7" s="86">
        <f t="shared" si="6"/>
        <v>2.1827175471635405E-2</v>
      </c>
      <c r="V7" s="87">
        <f>分析係数表!D10</f>
        <v>0.10062111801242236</v>
      </c>
      <c r="W7" s="167">
        <f t="shared" si="7"/>
        <v>0</v>
      </c>
      <c r="X7" s="76">
        <f>分析係数表!E10</f>
        <v>6.273291925465839E-2</v>
      </c>
      <c r="Y7" s="166">
        <f t="shared" si="8"/>
        <v>0</v>
      </c>
    </row>
    <row r="8" spans="1:25" x14ac:dyDescent="0.2">
      <c r="A8" s="6" t="s">
        <v>222</v>
      </c>
      <c r="B8" s="5" t="s">
        <v>27</v>
      </c>
      <c r="C8" s="90"/>
      <c r="D8" s="107">
        <f>投入係数表!AL8</f>
        <v>0</v>
      </c>
      <c r="E8" s="110">
        <f t="shared" si="9"/>
        <v>0</v>
      </c>
      <c r="F8" s="85">
        <f>分析係数表!C11</f>
        <v>5.7355893318034035E-4</v>
      </c>
      <c r="G8" s="110">
        <f t="shared" si="0"/>
        <v>0</v>
      </c>
      <c r="H8" s="110">
        <v>4.89140774588865E-5</v>
      </c>
      <c r="I8" s="110">
        <f t="shared" si="1"/>
        <v>4.89140774588865E-5</v>
      </c>
      <c r="J8" s="85">
        <f>分析係数表!G11</f>
        <v>0.5</v>
      </c>
      <c r="K8" s="111">
        <f t="shared" si="2"/>
        <v>2.445703872944325E-5</v>
      </c>
      <c r="L8" s="79"/>
      <c r="M8" s="80"/>
      <c r="N8" s="81">
        <f>分析係数表!H11</f>
        <v>-2.2413358361583505E-5</v>
      </c>
      <c r="O8" s="82">
        <f t="shared" si="3"/>
        <v>-5.1957881417356031E-4</v>
      </c>
      <c r="P8" s="76">
        <f>分析係数表!C11</f>
        <v>5.7355893318034035E-4</v>
      </c>
      <c r="Q8" s="82">
        <f t="shared" si="4"/>
        <v>-2.9800907036049354E-7</v>
      </c>
      <c r="R8" s="83">
        <v>5.1928795316227794E-5</v>
      </c>
      <c r="S8" s="84">
        <f t="shared" si="5"/>
        <v>1.008428727751143E-4</v>
      </c>
      <c r="T8" s="85">
        <f>分析係数表!F11</f>
        <v>0.7</v>
      </c>
      <c r="U8" s="86">
        <f t="shared" si="6"/>
        <v>7.0590010942579999E-5</v>
      </c>
      <c r="V8" s="87">
        <f>分析係数表!D11</f>
        <v>1.2</v>
      </c>
      <c r="W8" s="167">
        <f t="shared" si="7"/>
        <v>0</v>
      </c>
      <c r="X8" s="76">
        <f>分析係数表!E11</f>
        <v>0</v>
      </c>
      <c r="Y8" s="166">
        <f t="shared" si="8"/>
        <v>0</v>
      </c>
    </row>
    <row r="9" spans="1:25" x14ac:dyDescent="0.2">
      <c r="A9" s="6" t="s">
        <v>223</v>
      </c>
      <c r="B9" s="5" t="s">
        <v>191</v>
      </c>
      <c r="C9" s="90"/>
      <c r="D9" s="107">
        <f>投入係数表!AL9</f>
        <v>0</v>
      </c>
      <c r="E9" s="110">
        <f t="shared" si="9"/>
        <v>0</v>
      </c>
      <c r="F9" s="85">
        <f>分析係数表!C12</f>
        <v>4.8423187189707062E-2</v>
      </c>
      <c r="G9" s="110">
        <f t="shared" si="0"/>
        <v>0</v>
      </c>
      <c r="H9" s="110">
        <v>1.0282110931712559E-3</v>
      </c>
      <c r="I9" s="110">
        <f t="shared" si="1"/>
        <v>1.0282110931712559E-3</v>
      </c>
      <c r="J9" s="85">
        <f>分析係数表!G12</f>
        <v>0.1441768393269548</v>
      </c>
      <c r="K9" s="111">
        <f t="shared" si="2"/>
        <v>1.482442255743447E-4</v>
      </c>
      <c r="L9" s="79"/>
      <c r="M9" s="80"/>
      <c r="N9" s="81">
        <f>分析係数表!H12</f>
        <v>9.2936990446306003E-2</v>
      </c>
      <c r="O9" s="82">
        <f t="shared" si="3"/>
        <v>2.1544335529706675</v>
      </c>
      <c r="P9" s="76">
        <f>分析係数表!C12</f>
        <v>4.8423187189707062E-2</v>
      </c>
      <c r="Q9" s="82">
        <f t="shared" si="4"/>
        <v>0.1043245392232843</v>
      </c>
      <c r="R9" s="83">
        <v>0.11887818978313414</v>
      </c>
      <c r="S9" s="84">
        <f t="shared" si="5"/>
        <v>0.11990640087630539</v>
      </c>
      <c r="T9" s="85">
        <f>分析係数表!F12</f>
        <v>0.28846365335972729</v>
      </c>
      <c r="U9" s="86">
        <f t="shared" si="6"/>
        <v>3.4588638457995056E-2</v>
      </c>
      <c r="V9" s="87">
        <f>分析係数表!D12</f>
        <v>0.1115143516991092</v>
      </c>
      <c r="W9" s="167">
        <f t="shared" si="7"/>
        <v>0</v>
      </c>
      <c r="X9" s="76">
        <f>分析係数表!E12</f>
        <v>0.10909490817112064</v>
      </c>
      <c r="Y9" s="166">
        <f t="shared" si="8"/>
        <v>0</v>
      </c>
    </row>
    <row r="10" spans="1:25" x14ac:dyDescent="0.2">
      <c r="A10" s="6" t="s">
        <v>224</v>
      </c>
      <c r="B10" s="5" t="s">
        <v>28</v>
      </c>
      <c r="C10" s="90"/>
      <c r="D10" s="107">
        <f>投入係数表!AL10</f>
        <v>2.0398071455062432E-3</v>
      </c>
      <c r="E10" s="110">
        <f t="shared" si="9"/>
        <v>0.2039807145506243</v>
      </c>
      <c r="F10" s="85">
        <f>分析係数表!C13</f>
        <v>0</v>
      </c>
      <c r="G10" s="110">
        <f t="shared" si="0"/>
        <v>0</v>
      </c>
      <c r="H10" s="110">
        <v>0</v>
      </c>
      <c r="I10" s="110">
        <f t="shared" si="1"/>
        <v>0</v>
      </c>
      <c r="J10" s="85">
        <f>分析係数表!G13</f>
        <v>0.24353876739562624</v>
      </c>
      <c r="K10" s="111">
        <f t="shared" si="2"/>
        <v>0</v>
      </c>
      <c r="L10" s="79"/>
      <c r="M10" s="80"/>
      <c r="N10" s="81">
        <f>分析係数表!H13</f>
        <v>1.4282912615919088E-2</v>
      </c>
      <c r="O10" s="82">
        <f t="shared" si="3"/>
        <v>0.33110159933210126</v>
      </c>
      <c r="P10" s="76">
        <f>分析係数表!C13</f>
        <v>0</v>
      </c>
      <c r="Q10" s="82">
        <f t="shared" si="4"/>
        <v>0</v>
      </c>
      <c r="R10" s="83">
        <v>0</v>
      </c>
      <c r="S10" s="84">
        <f t="shared" si="5"/>
        <v>0</v>
      </c>
      <c r="T10" s="85">
        <f>分析係数表!F13</f>
        <v>0.38170974155069581</v>
      </c>
      <c r="U10" s="86">
        <f t="shared" si="6"/>
        <v>0</v>
      </c>
      <c r="V10" s="87">
        <f>分析係数表!D13</f>
        <v>0.44532803180914515</v>
      </c>
      <c r="W10" s="167">
        <f t="shared" si="7"/>
        <v>0</v>
      </c>
      <c r="X10" s="76">
        <f>分析係数表!E13</f>
        <v>0.32206759443339961</v>
      </c>
      <c r="Y10" s="166">
        <f t="shared" si="8"/>
        <v>0</v>
      </c>
    </row>
    <row r="11" spans="1:25" x14ac:dyDescent="0.2">
      <c r="A11" s="6" t="s">
        <v>225</v>
      </c>
      <c r="B11" s="5" t="s">
        <v>268</v>
      </c>
      <c r="C11" s="90"/>
      <c r="D11" s="107">
        <f>投入係数表!AL11</f>
        <v>3.3378662381011249E-3</v>
      </c>
      <c r="E11" s="110">
        <f t="shared" si="9"/>
        <v>0.33378662381011248</v>
      </c>
      <c r="F11" s="85">
        <f>分析係数表!C14</f>
        <v>0.13711248892825512</v>
      </c>
      <c r="G11" s="110">
        <f t="shared" si="0"/>
        <v>4.5766314761563703E-2</v>
      </c>
      <c r="H11" s="110">
        <v>6.5264519881798044E-2</v>
      </c>
      <c r="I11" s="110">
        <f t="shared" si="1"/>
        <v>6.5264519881798044E-2</v>
      </c>
      <c r="J11" s="85">
        <f>分析係数表!G14</f>
        <v>0.16281628162816281</v>
      </c>
      <c r="K11" s="111">
        <f t="shared" si="2"/>
        <v>1.0626126449401661E-2</v>
      </c>
      <c r="L11" s="79"/>
      <c r="M11" s="80"/>
      <c r="N11" s="81">
        <f>分析係数表!H14</f>
        <v>1.1654946348023422E-3</v>
      </c>
      <c r="O11" s="82">
        <f t="shared" si="3"/>
        <v>2.7018098337025134E-2</v>
      </c>
      <c r="P11" s="76">
        <f>分析係数表!C14</f>
        <v>0.13711248892825512</v>
      </c>
      <c r="Q11" s="82">
        <f t="shared" si="4"/>
        <v>3.7045187090978668E-3</v>
      </c>
      <c r="R11" s="83">
        <v>1.5179474521391545E-2</v>
      </c>
      <c r="S11" s="84">
        <f t="shared" si="5"/>
        <v>8.0443994403189584E-2</v>
      </c>
      <c r="T11" s="85">
        <f>分析係数表!F14</f>
        <v>0.337000366703337</v>
      </c>
      <c r="U11" s="86">
        <f t="shared" si="6"/>
        <v>2.7109655612956078E-2</v>
      </c>
      <c r="V11" s="87">
        <f>分析係数表!D14</f>
        <v>0.17491749174917492</v>
      </c>
      <c r="W11" s="167">
        <f t="shared" si="7"/>
        <v>0</v>
      </c>
      <c r="X11" s="76">
        <f>分析係数表!E14</f>
        <v>0.13458012467913458</v>
      </c>
      <c r="Y11" s="166">
        <f t="shared" si="8"/>
        <v>0</v>
      </c>
    </row>
    <row r="12" spans="1:25" x14ac:dyDescent="0.2">
      <c r="A12" s="6" t="s">
        <v>226</v>
      </c>
      <c r="B12" s="5" t="s">
        <v>29</v>
      </c>
      <c r="C12" s="90"/>
      <c r="D12" s="107">
        <f>投入係数表!AL12</f>
        <v>4.5123006552107801E-3</v>
      </c>
      <c r="E12" s="110">
        <f t="shared" si="9"/>
        <v>0.45123006552107803</v>
      </c>
      <c r="F12" s="85">
        <f>分析係数表!C15</f>
        <v>0</v>
      </c>
      <c r="G12" s="110">
        <f t="shared" si="0"/>
        <v>0</v>
      </c>
      <c r="H12" s="110">
        <v>0</v>
      </c>
      <c r="I12" s="110">
        <f t="shared" si="1"/>
        <v>0</v>
      </c>
      <c r="J12" s="85">
        <f>分析係数表!G15</f>
        <v>9.5586553853190023E-2</v>
      </c>
      <c r="K12" s="111">
        <f t="shared" si="2"/>
        <v>0</v>
      </c>
      <c r="L12" s="79"/>
      <c r="M12" s="80"/>
      <c r="N12" s="81">
        <f>分析係数表!H15</f>
        <v>8.5619028941248988E-3</v>
      </c>
      <c r="O12" s="82">
        <f t="shared" si="3"/>
        <v>0.19847910701430002</v>
      </c>
      <c r="P12" s="76">
        <f>分析係数表!C15</f>
        <v>0</v>
      </c>
      <c r="Q12" s="82">
        <f t="shared" si="4"/>
        <v>0</v>
      </c>
      <c r="R12" s="83">
        <v>0</v>
      </c>
      <c r="S12" s="84">
        <f t="shared" si="5"/>
        <v>0</v>
      </c>
      <c r="T12" s="85">
        <f>分析係数表!F15</f>
        <v>0.3036816830551109</v>
      </c>
      <c r="U12" s="86">
        <f t="shared" si="6"/>
        <v>0</v>
      </c>
      <c r="V12" s="87">
        <f>分析係数表!D15</f>
        <v>3.7502858449576952E-2</v>
      </c>
      <c r="W12" s="167">
        <f t="shared" si="7"/>
        <v>0</v>
      </c>
      <c r="X12" s="76">
        <f>分析係数表!E15</f>
        <v>3.5216098788017382E-2</v>
      </c>
      <c r="Y12" s="166">
        <f t="shared" si="8"/>
        <v>0</v>
      </c>
    </row>
    <row r="13" spans="1:25" x14ac:dyDescent="0.2">
      <c r="A13" s="6" t="s">
        <v>227</v>
      </c>
      <c r="B13" s="5" t="s">
        <v>30</v>
      </c>
      <c r="C13" s="90"/>
      <c r="D13" s="107">
        <f>投入係数表!AL13</f>
        <v>2.2252441587340835E-3</v>
      </c>
      <c r="E13" s="110">
        <f t="shared" si="9"/>
        <v>0.22252441587340835</v>
      </c>
      <c r="F13" s="85">
        <f>分析係数表!C16</f>
        <v>1.385979049153907E-2</v>
      </c>
      <c r="G13" s="110">
        <f t="shared" si="0"/>
        <v>3.0841417832575507E-3</v>
      </c>
      <c r="H13" s="110">
        <v>3.7298788435641411E-3</v>
      </c>
      <c r="I13" s="110">
        <f t="shared" si="1"/>
        <v>3.7298788435641411E-3</v>
      </c>
      <c r="J13" s="85">
        <f>分析係数表!G16</f>
        <v>3.1914893617021274E-2</v>
      </c>
      <c r="K13" s="111">
        <f t="shared" si="2"/>
        <v>1.1903868649672789E-4</v>
      </c>
      <c r="L13" s="79"/>
      <c r="M13" s="80"/>
      <c r="N13" s="81">
        <f>分析係数表!H16</f>
        <v>1.6877258846272378E-2</v>
      </c>
      <c r="O13" s="82">
        <f t="shared" si="3"/>
        <v>0.39124284707269086</v>
      </c>
      <c r="P13" s="76">
        <f>分析係数表!C16</f>
        <v>1.385979049153907E-2</v>
      </c>
      <c r="Q13" s="82">
        <f t="shared" si="4"/>
        <v>5.4225438917407552E-3</v>
      </c>
      <c r="R13" s="83">
        <v>6.1459976213394576E-3</v>
      </c>
      <c r="S13" s="84">
        <f t="shared" si="5"/>
        <v>9.8758764649035987E-3</v>
      </c>
      <c r="T13" s="85">
        <f>分析係数表!F16</f>
        <v>0.28191489361702127</v>
      </c>
      <c r="U13" s="86">
        <f t="shared" si="6"/>
        <v>2.7841566629781423E-3</v>
      </c>
      <c r="V13" s="87">
        <f>分析係数表!D16</f>
        <v>0</v>
      </c>
      <c r="W13" s="167">
        <f t="shared" si="7"/>
        <v>0</v>
      </c>
      <c r="X13" s="76">
        <f>分析係数表!E16</f>
        <v>0</v>
      </c>
      <c r="Y13" s="166">
        <f t="shared" si="8"/>
        <v>0</v>
      </c>
    </row>
    <row r="14" spans="1:25" x14ac:dyDescent="0.2">
      <c r="A14" s="6" t="s">
        <v>2</v>
      </c>
      <c r="B14" s="5" t="s">
        <v>365</v>
      </c>
      <c r="C14" s="90"/>
      <c r="D14" s="107">
        <f>投入係数表!AL14</f>
        <v>1.2795153912720979E-2</v>
      </c>
      <c r="E14" s="110">
        <f t="shared" si="9"/>
        <v>1.2795153912720978</v>
      </c>
      <c r="F14" s="85">
        <f>分析係数表!C17</f>
        <v>0.32300986464785497</v>
      </c>
      <c r="G14" s="110">
        <f t="shared" si="0"/>
        <v>0.41329609334964751</v>
      </c>
      <c r="H14" s="110">
        <v>0.5141549342784657</v>
      </c>
      <c r="I14" s="110">
        <f t="shared" si="1"/>
        <v>0.5141549342784657</v>
      </c>
      <c r="J14" s="85">
        <f>分析係数表!G17</f>
        <v>0.21187484602118747</v>
      </c>
      <c r="K14" s="111">
        <f t="shared" si="2"/>
        <v>0.10893649753128369</v>
      </c>
      <c r="L14" s="79"/>
      <c r="M14" s="80"/>
      <c r="N14" s="81">
        <f>分析係数表!H17</f>
        <v>2.8857198890538762E-3</v>
      </c>
      <c r="O14" s="82">
        <f t="shared" si="3"/>
        <v>6.6895772324845879E-2</v>
      </c>
      <c r="P14" s="76">
        <f>分析係数表!C17</f>
        <v>0.32300986464785497</v>
      </c>
      <c r="Q14" s="82">
        <f t="shared" si="4"/>
        <v>2.1607994364162188E-2</v>
      </c>
      <c r="R14" s="83">
        <v>4.5693775005601227E-2</v>
      </c>
      <c r="S14" s="84">
        <f t="shared" si="5"/>
        <v>0.55984870928406694</v>
      </c>
      <c r="T14" s="85">
        <f>分析係数表!F17</f>
        <v>0.32156935205715692</v>
      </c>
      <c r="U14" s="86">
        <f t="shared" si="6"/>
        <v>0.18003018669451301</v>
      </c>
      <c r="V14" s="87">
        <f>分析係数表!D17</f>
        <v>5.6541019955654102E-2</v>
      </c>
      <c r="W14" s="167">
        <f t="shared" si="7"/>
        <v>0</v>
      </c>
      <c r="X14" s="76">
        <f>分析係数表!E17</f>
        <v>5.444690810544469E-2</v>
      </c>
      <c r="Y14" s="166">
        <f t="shared" si="8"/>
        <v>0</v>
      </c>
    </row>
    <row r="15" spans="1:25" x14ac:dyDescent="0.2">
      <c r="A15" s="6" t="s">
        <v>3</v>
      </c>
      <c r="B15" s="5" t="s">
        <v>31</v>
      </c>
      <c r="C15" s="90"/>
      <c r="D15" s="107">
        <f>投入係数表!AL15</f>
        <v>9.8899740388181485E-4</v>
      </c>
      <c r="E15" s="110">
        <f t="shared" si="9"/>
        <v>9.8899740388181487E-2</v>
      </c>
      <c r="F15" s="85">
        <f>分析係数表!C18</f>
        <v>9.2469018112488088E-2</v>
      </c>
      <c r="G15" s="110">
        <f t="shared" si="0"/>
        <v>9.1451618852751229E-3</v>
      </c>
      <c r="H15" s="110">
        <v>1.2721376267003663E-2</v>
      </c>
      <c r="I15" s="110">
        <f t="shared" si="1"/>
        <v>1.2721376267003663E-2</v>
      </c>
      <c r="J15" s="85">
        <f>分析係数表!G18</f>
        <v>0.21541950113378686</v>
      </c>
      <c r="K15" s="111">
        <f t="shared" si="2"/>
        <v>2.7404325291731247E-3</v>
      </c>
      <c r="L15" s="79"/>
      <c r="M15" s="80"/>
      <c r="N15" s="81">
        <f>分析係数表!H18</f>
        <v>4.5387050682206597E-4</v>
      </c>
      <c r="O15" s="82">
        <f t="shared" si="3"/>
        <v>1.0521470987014595E-2</v>
      </c>
      <c r="P15" s="76">
        <f>分析係数表!C18</f>
        <v>9.2469018112488088E-2</v>
      </c>
      <c r="Q15" s="82">
        <f t="shared" si="4"/>
        <v>9.7291009126827051E-4</v>
      </c>
      <c r="R15" s="83">
        <v>2.2057059979043608E-3</v>
      </c>
      <c r="S15" s="84">
        <f t="shared" si="5"/>
        <v>1.4927082264908024E-2</v>
      </c>
      <c r="T15" s="85">
        <f>分析係数表!F18</f>
        <v>0.45918367346938777</v>
      </c>
      <c r="U15" s="86">
        <f t="shared" si="6"/>
        <v>6.8542724685802152E-3</v>
      </c>
      <c r="V15" s="87">
        <f>分析係数表!D18</f>
        <v>0.12244897959183673</v>
      </c>
      <c r="W15" s="167">
        <f t="shared" si="7"/>
        <v>0</v>
      </c>
      <c r="X15" s="76">
        <f>分析係数表!E18</f>
        <v>0.11734693877551021</v>
      </c>
      <c r="Y15" s="166">
        <f t="shared" si="8"/>
        <v>0</v>
      </c>
    </row>
    <row r="16" spans="1:25" x14ac:dyDescent="0.2">
      <c r="A16" s="6" t="s">
        <v>4</v>
      </c>
      <c r="B16" s="5" t="s">
        <v>32</v>
      </c>
      <c r="C16" s="90"/>
      <c r="D16" s="107">
        <f>投入係数表!AL16</f>
        <v>1.8543701322784028E-4</v>
      </c>
      <c r="E16" s="110">
        <f t="shared" si="9"/>
        <v>1.8543701322784028E-2</v>
      </c>
      <c r="F16" s="85">
        <f>分析係数表!C19</f>
        <v>3.1628366691376364E-2</v>
      </c>
      <c r="G16" s="110">
        <f t="shared" si="0"/>
        <v>5.8650698525237414E-4</v>
      </c>
      <c r="H16" s="110">
        <v>2.3382650035942351E-3</v>
      </c>
      <c r="I16" s="110">
        <f t="shared" si="1"/>
        <v>2.3382650035942351E-3</v>
      </c>
      <c r="J16" s="85">
        <f>分析係数表!G19</f>
        <v>5.8098591549295774E-2</v>
      </c>
      <c r="K16" s="111">
        <f t="shared" si="2"/>
        <v>1.3584990337783408E-4</v>
      </c>
      <c r="L16" s="79"/>
      <c r="M16" s="80"/>
      <c r="N16" s="81">
        <f>分析係数表!H19</f>
        <v>-1.1767013139831339E-4</v>
      </c>
      <c r="O16" s="82">
        <f t="shared" si="3"/>
        <v>-2.7277887744111911E-3</v>
      </c>
      <c r="P16" s="76">
        <f>分析係数表!C19</f>
        <v>3.1628366691376364E-2</v>
      </c>
      <c r="Q16" s="82">
        <f t="shared" si="4"/>
        <v>-8.6275503613697263E-5</v>
      </c>
      <c r="R16" s="83">
        <v>2.2076946888750499E-4</v>
      </c>
      <c r="S16" s="84">
        <f t="shared" si="5"/>
        <v>2.5590344724817403E-3</v>
      </c>
      <c r="T16" s="85">
        <f>分析係数表!F19</f>
        <v>0.23943661971830985</v>
      </c>
      <c r="U16" s="86">
        <f t="shared" si="6"/>
        <v>6.1272656383365605E-4</v>
      </c>
      <c r="V16" s="87">
        <f>分析係数表!D19</f>
        <v>5.9859154929577461E-2</v>
      </c>
      <c r="W16" s="167">
        <f t="shared" si="7"/>
        <v>0</v>
      </c>
      <c r="X16" s="76">
        <f>分析係数表!E19</f>
        <v>4.5774647887323945E-2</v>
      </c>
      <c r="Y16" s="166">
        <f t="shared" si="8"/>
        <v>0</v>
      </c>
    </row>
    <row r="17" spans="1:25" x14ac:dyDescent="0.2">
      <c r="A17" s="6" t="s">
        <v>5</v>
      </c>
      <c r="B17" s="5" t="s">
        <v>33</v>
      </c>
      <c r="C17" s="90"/>
      <c r="D17" s="107">
        <f>投入係数表!AL17</f>
        <v>4.9449870194090743E-4</v>
      </c>
      <c r="E17" s="110">
        <f t="shared" si="9"/>
        <v>4.9449870194090743E-2</v>
      </c>
      <c r="F17" s="85">
        <f>分析係数表!C20</f>
        <v>9.0136054421768752E-2</v>
      </c>
      <c r="G17" s="110">
        <f t="shared" si="0"/>
        <v>4.4572161909639633E-3</v>
      </c>
      <c r="H17" s="110">
        <v>9.3819998427642753E-3</v>
      </c>
      <c r="I17" s="110">
        <f t="shared" si="1"/>
        <v>9.3819998427642753E-3</v>
      </c>
      <c r="J17" s="85">
        <f>分析係数表!G20</f>
        <v>0.10038610038610038</v>
      </c>
      <c r="K17" s="111">
        <f t="shared" si="2"/>
        <v>9.4182237803811257E-4</v>
      </c>
      <c r="L17" s="79"/>
      <c r="M17" s="80"/>
      <c r="N17" s="81">
        <f>分析係数表!H20</f>
        <v>5.6033395903958764E-4</v>
      </c>
      <c r="O17" s="82">
        <f t="shared" si="3"/>
        <v>1.2989470354339007E-2</v>
      </c>
      <c r="P17" s="76">
        <f>分析係数表!C20</f>
        <v>9.0136054421768752E-2</v>
      </c>
      <c r="Q17" s="82">
        <f t="shared" si="4"/>
        <v>1.1708196067686525E-3</v>
      </c>
      <c r="R17" s="83">
        <v>2.2653758488543649E-3</v>
      </c>
      <c r="S17" s="84">
        <f t="shared" si="5"/>
        <v>1.1647375691618641E-2</v>
      </c>
      <c r="T17" s="85">
        <f>分析係数表!F20</f>
        <v>0.22393822393822393</v>
      </c>
      <c r="U17" s="86">
        <f t="shared" si="6"/>
        <v>2.6082926259223208E-3</v>
      </c>
      <c r="V17" s="87">
        <f>分析係数表!D20</f>
        <v>0.27258687258687259</v>
      </c>
      <c r="W17" s="167">
        <f t="shared" si="7"/>
        <v>0</v>
      </c>
      <c r="X17" s="76">
        <f>分析係数表!E20</f>
        <v>0.29498069498069496</v>
      </c>
      <c r="Y17" s="166">
        <f t="shared" si="8"/>
        <v>0</v>
      </c>
    </row>
    <row r="18" spans="1:25" x14ac:dyDescent="0.2">
      <c r="A18" s="6" t="s">
        <v>6</v>
      </c>
      <c r="B18" s="5" t="s">
        <v>34</v>
      </c>
      <c r="C18" s="90"/>
      <c r="D18" s="107">
        <f>投入係数表!AL18</f>
        <v>1.4216837680801088E-3</v>
      </c>
      <c r="E18" s="110">
        <f t="shared" si="9"/>
        <v>0.14216837680801089</v>
      </c>
      <c r="F18" s="85">
        <f>分析係数表!C21</f>
        <v>0.16689993002099368</v>
      </c>
      <c r="G18" s="110">
        <f t="shared" si="0"/>
        <v>2.372789214045528E-2</v>
      </c>
      <c r="H18" s="110">
        <v>3.324820660661873E-2</v>
      </c>
      <c r="I18" s="110">
        <f t="shared" si="1"/>
        <v>3.324820660661873E-2</v>
      </c>
      <c r="J18" s="85">
        <f>分析係数表!G21</f>
        <v>0.28496229904680609</v>
      </c>
      <c r="K18" s="111">
        <f t="shared" si="2"/>
        <v>9.4744853938052796E-3</v>
      </c>
      <c r="L18" s="79"/>
      <c r="M18" s="80"/>
      <c r="N18" s="81">
        <f>分析係数表!H21</f>
        <v>9.3015437200571539E-4</v>
      </c>
      <c r="O18" s="82">
        <f t="shared" si="3"/>
        <v>2.1562520788202751E-2</v>
      </c>
      <c r="P18" s="76">
        <f>分析係数表!C21</f>
        <v>0.16689993002099368</v>
      </c>
      <c r="Q18" s="82">
        <f t="shared" si="4"/>
        <v>3.5987832106272608E-3</v>
      </c>
      <c r="R18" s="83">
        <v>7.8731121159504314E-3</v>
      </c>
      <c r="S18" s="84">
        <f t="shared" si="5"/>
        <v>4.1121318722569161E-2</v>
      </c>
      <c r="T18" s="85">
        <f>分析係数表!F21</f>
        <v>0.42580736946934128</v>
      </c>
      <c r="U18" s="86">
        <f t="shared" si="6"/>
        <v>1.7509760554367548E-2</v>
      </c>
      <c r="V18" s="87">
        <f>分析係数表!D21</f>
        <v>9.4323516858728126E-2</v>
      </c>
      <c r="W18" s="167">
        <f t="shared" si="7"/>
        <v>0</v>
      </c>
      <c r="X18" s="76">
        <f>分析係数表!E21</f>
        <v>8.3795703514013373E-2</v>
      </c>
      <c r="Y18" s="166">
        <f t="shared" si="8"/>
        <v>0</v>
      </c>
    </row>
    <row r="19" spans="1:25" x14ac:dyDescent="0.2">
      <c r="A19" s="6" t="s">
        <v>7</v>
      </c>
      <c r="B19" s="5" t="s">
        <v>269</v>
      </c>
      <c r="C19" s="90"/>
      <c r="D19" s="107">
        <f>投入係数表!AL19</f>
        <v>1.0013598714303375E-2</v>
      </c>
      <c r="E19" s="110">
        <f t="shared" si="9"/>
        <v>1.0013598714303376</v>
      </c>
      <c r="F19" s="85">
        <f>分析係数表!C22</f>
        <v>5.390334572490707E-2</v>
      </c>
      <c r="G19" s="110">
        <f t="shared" si="0"/>
        <v>5.3976647344757982E-2</v>
      </c>
      <c r="H19" s="110">
        <v>5.8656680472584245E-2</v>
      </c>
      <c r="I19" s="110">
        <f t="shared" si="1"/>
        <v>5.8656680472584245E-2</v>
      </c>
      <c r="J19" s="85">
        <f>分析係数表!G22</f>
        <v>0.19475277497477295</v>
      </c>
      <c r="K19" s="111">
        <f t="shared" si="2"/>
        <v>1.1423551292844359E-2</v>
      </c>
      <c r="L19" s="79"/>
      <c r="M19" s="80"/>
      <c r="N19" s="81">
        <f>分析係数表!H22</f>
        <v>4.4826716723167009E-5</v>
      </c>
      <c r="O19" s="82">
        <f t="shared" si="3"/>
        <v>1.0391576283471206E-3</v>
      </c>
      <c r="P19" s="76">
        <f>分析係数表!C22</f>
        <v>5.390334572490707E-2</v>
      </c>
      <c r="Q19" s="82">
        <f t="shared" si="4"/>
        <v>5.6014072903469336E-5</v>
      </c>
      <c r="R19" s="83">
        <v>6.0699941029262745E-4</v>
      </c>
      <c r="S19" s="84">
        <f t="shared" si="5"/>
        <v>5.9263679882876875E-2</v>
      </c>
      <c r="T19" s="85">
        <f>分析係数表!F22</f>
        <v>0.41305079044735959</v>
      </c>
      <c r="U19" s="86">
        <f t="shared" si="6"/>
        <v>2.4478909820441576E-2</v>
      </c>
      <c r="V19" s="87">
        <f>分析係数表!D22</f>
        <v>5.2808610830810628E-2</v>
      </c>
      <c r="W19" s="167">
        <f t="shared" si="7"/>
        <v>0</v>
      </c>
      <c r="X19" s="76">
        <f>分析係数表!E22</f>
        <v>5.6844937773292969E-2</v>
      </c>
      <c r="Y19" s="166">
        <f t="shared" si="8"/>
        <v>0</v>
      </c>
    </row>
    <row r="20" spans="1:25" x14ac:dyDescent="0.2">
      <c r="A20" s="6" t="s">
        <v>8</v>
      </c>
      <c r="B20" s="5" t="s">
        <v>270</v>
      </c>
      <c r="C20" s="90"/>
      <c r="D20" s="107">
        <f>投入係数表!AL20</f>
        <v>1.4773148720484609E-2</v>
      </c>
      <c r="E20" s="110">
        <f t="shared" si="9"/>
        <v>1.477314872048461</v>
      </c>
      <c r="F20" s="85">
        <f>分析係数表!C23</f>
        <v>0</v>
      </c>
      <c r="G20" s="110">
        <f t="shared" si="0"/>
        <v>0</v>
      </c>
      <c r="H20" s="110">
        <v>0</v>
      </c>
      <c r="I20" s="110">
        <f t="shared" si="1"/>
        <v>0</v>
      </c>
      <c r="J20" s="85">
        <f>分析係数表!G23</f>
        <v>0.21585244267198406</v>
      </c>
      <c r="K20" s="111">
        <f t="shared" si="2"/>
        <v>0</v>
      </c>
      <c r="L20" s="79"/>
      <c r="M20" s="80"/>
      <c r="N20" s="81">
        <f>分析係数表!H23</f>
        <v>2.8016697951979378E-5</v>
      </c>
      <c r="O20" s="82">
        <f t="shared" si="3"/>
        <v>6.4947351771695028E-4</v>
      </c>
      <c r="P20" s="76">
        <f>分析係数表!C23</f>
        <v>0</v>
      </c>
      <c r="Q20" s="82">
        <f t="shared" si="4"/>
        <v>0</v>
      </c>
      <c r="R20" s="83">
        <v>0</v>
      </c>
      <c r="S20" s="84">
        <f t="shared" si="5"/>
        <v>0</v>
      </c>
      <c r="T20" s="85">
        <f>分析係数表!F23</f>
        <v>0.44067796610169491</v>
      </c>
      <c r="U20" s="86">
        <f t="shared" si="6"/>
        <v>0</v>
      </c>
      <c r="V20" s="87">
        <f>分析係数表!D23</f>
        <v>9.3220338983050849E-2</v>
      </c>
      <c r="W20" s="167">
        <f t="shared" si="7"/>
        <v>0</v>
      </c>
      <c r="X20" s="76">
        <f>分析係数表!E23</f>
        <v>9.3220338983050849E-2</v>
      </c>
      <c r="Y20" s="166">
        <f t="shared" si="8"/>
        <v>0</v>
      </c>
    </row>
    <row r="21" spans="1:25" x14ac:dyDescent="0.2">
      <c r="A21" s="6" t="s">
        <v>9</v>
      </c>
      <c r="B21" s="5" t="s">
        <v>271</v>
      </c>
      <c r="C21" s="90"/>
      <c r="D21" s="107">
        <f>投入係数表!AL21</f>
        <v>5.3158610458647546E-3</v>
      </c>
      <c r="E21" s="110">
        <f t="shared" si="9"/>
        <v>0.53158610458647548</v>
      </c>
      <c r="F21" s="85">
        <f>分析係数表!C24</f>
        <v>5.4415700267618217E-2</v>
      </c>
      <c r="G21" s="110">
        <f t="shared" si="0"/>
        <v>2.89266301336084E-2</v>
      </c>
      <c r="H21" s="110">
        <v>3.1201466642322984E-2</v>
      </c>
      <c r="I21" s="110">
        <f t="shared" si="1"/>
        <v>3.1201466642322984E-2</v>
      </c>
      <c r="J21" s="85">
        <f>分析係数表!G24</f>
        <v>0.2097560975609756</v>
      </c>
      <c r="K21" s="111">
        <f t="shared" si="2"/>
        <v>6.5446978810726258E-3</v>
      </c>
      <c r="L21" s="79"/>
      <c r="M21" s="80"/>
      <c r="N21" s="81">
        <f>分析係数表!H24</f>
        <v>3.5301039419494021E-4</v>
      </c>
      <c r="O21" s="82">
        <f t="shared" si="3"/>
        <v>8.1833663232335745E-3</v>
      </c>
      <c r="P21" s="76">
        <f>分析係数表!C24</f>
        <v>5.4415700267618217E-2</v>
      </c>
      <c r="Q21" s="82">
        <f t="shared" si="4"/>
        <v>4.4530360902519912E-4</v>
      </c>
      <c r="R21" s="83">
        <v>1.4445035825464724E-3</v>
      </c>
      <c r="S21" s="84">
        <f t="shared" si="5"/>
        <v>3.2645970224869453E-2</v>
      </c>
      <c r="T21" s="85">
        <f>分析係数表!F24</f>
        <v>0.39512195121951221</v>
      </c>
      <c r="U21" s="86">
        <f t="shared" si="6"/>
        <v>1.2899139454704516E-2</v>
      </c>
      <c r="V21" s="87">
        <f>分析係数表!D24</f>
        <v>0.89756097560975612</v>
      </c>
      <c r="W21" s="167">
        <f t="shared" si="7"/>
        <v>0</v>
      </c>
      <c r="X21" s="76">
        <f>分析係数表!E24</f>
        <v>0.92682926829268297</v>
      </c>
      <c r="Y21" s="166">
        <f t="shared" si="8"/>
        <v>0</v>
      </c>
    </row>
    <row r="22" spans="1:25" x14ac:dyDescent="0.2">
      <c r="A22" s="6" t="s">
        <v>10</v>
      </c>
      <c r="B22" s="5" t="s">
        <v>272</v>
      </c>
      <c r="C22" s="90"/>
      <c r="D22" s="107">
        <f>投入係数表!AL22</f>
        <v>1.4896773395969835E-2</v>
      </c>
      <c r="E22" s="110">
        <f t="shared" si="9"/>
        <v>1.4896773395969836</v>
      </c>
      <c r="F22" s="85">
        <f>分析係数表!C25</f>
        <v>0.20008027292795505</v>
      </c>
      <c r="G22" s="110">
        <f t="shared" si="0"/>
        <v>0.29805504868115446</v>
      </c>
      <c r="H22" s="110">
        <v>0.35252978526793571</v>
      </c>
      <c r="I22" s="110">
        <f t="shared" si="1"/>
        <v>0.35252978526793571</v>
      </c>
      <c r="J22" s="85">
        <f>分析係数表!G25</f>
        <v>0.19693654266958424</v>
      </c>
      <c r="K22" s="111">
        <f t="shared" si="2"/>
        <v>6.942599709871819E-2</v>
      </c>
      <c r="L22" s="79"/>
      <c r="M22" s="80"/>
      <c r="N22" s="81">
        <f>分析係数表!H25</f>
        <v>5.2111058190681644E-4</v>
      </c>
      <c r="O22" s="82">
        <f t="shared" si="3"/>
        <v>1.2080207429535274E-2</v>
      </c>
      <c r="P22" s="76">
        <f>分析係数表!C25</f>
        <v>0.20008027292795505</v>
      </c>
      <c r="Q22" s="82">
        <f t="shared" si="4"/>
        <v>2.4170111995277278E-3</v>
      </c>
      <c r="R22" s="83">
        <v>1.0963501418839896E-2</v>
      </c>
      <c r="S22" s="84">
        <f t="shared" si="5"/>
        <v>0.36349328668677561</v>
      </c>
      <c r="T22" s="85">
        <f>分析係数表!F25</f>
        <v>0.35081275398562051</v>
      </c>
      <c r="U22" s="86">
        <f t="shared" si="6"/>
        <v>0.12751808095787243</v>
      </c>
      <c r="V22" s="87">
        <f>分析係数表!D25</f>
        <v>2.0787746170678335E-2</v>
      </c>
      <c r="W22" s="167">
        <f t="shared" si="7"/>
        <v>0</v>
      </c>
      <c r="X22" s="76">
        <f>分析係数表!E25</f>
        <v>2.031884964051266E-2</v>
      </c>
      <c r="Y22" s="166">
        <f t="shared" si="8"/>
        <v>0</v>
      </c>
    </row>
    <row r="23" spans="1:25" x14ac:dyDescent="0.2">
      <c r="A23" s="6" t="s">
        <v>11</v>
      </c>
      <c r="B23" s="5" t="s">
        <v>35</v>
      </c>
      <c r="C23" s="90"/>
      <c r="D23" s="107">
        <f>投入係数表!AL23</f>
        <v>8.5301026084806525E-3</v>
      </c>
      <c r="E23" s="110">
        <f t="shared" si="9"/>
        <v>0.85301026084806519</v>
      </c>
      <c r="F23" s="85">
        <f>分析係数表!C26</f>
        <v>0.134685598377282</v>
      </c>
      <c r="G23" s="110">
        <f t="shared" si="0"/>
        <v>0.11488819740428306</v>
      </c>
      <c r="H23" s="110">
        <v>0.12837306114758207</v>
      </c>
      <c r="I23" s="110">
        <f t="shared" si="1"/>
        <v>0.12837306114758207</v>
      </c>
      <c r="J23" s="85">
        <f>分析係数表!G26</f>
        <v>0.19653333333333334</v>
      </c>
      <c r="K23" s="111">
        <f t="shared" si="2"/>
        <v>2.5229585617538131E-2</v>
      </c>
      <c r="L23" s="79"/>
      <c r="M23" s="80"/>
      <c r="N23" s="81">
        <f>分析係数表!H26</f>
        <v>1.0932115540862354E-2</v>
      </c>
      <c r="O23" s="82">
        <f t="shared" si="3"/>
        <v>0.25342456661315399</v>
      </c>
      <c r="P23" s="76">
        <f>分析係数表!C26</f>
        <v>0.134685598377282</v>
      </c>
      <c r="Q23" s="82">
        <f t="shared" si="4"/>
        <v>3.4132639397796011E-2</v>
      </c>
      <c r="R23" s="83">
        <v>3.6218859041113834E-2</v>
      </c>
      <c r="S23" s="84">
        <f t="shared" si="5"/>
        <v>0.16459192018869589</v>
      </c>
      <c r="T23" s="85">
        <f>分析係数表!F26</f>
        <v>0.3352</v>
      </c>
      <c r="U23" s="86">
        <f t="shared" si="6"/>
        <v>5.5171211647250862E-2</v>
      </c>
      <c r="V23" s="87">
        <f>分析係数表!D26</f>
        <v>6.5333333333333327E-2</v>
      </c>
      <c r="W23" s="167">
        <f t="shared" si="7"/>
        <v>0</v>
      </c>
      <c r="X23" s="76">
        <f>分析係数表!E26</f>
        <v>6.826666666666667E-2</v>
      </c>
      <c r="Y23" s="166">
        <f t="shared" si="8"/>
        <v>0</v>
      </c>
    </row>
    <row r="24" spans="1:25" x14ac:dyDescent="0.2">
      <c r="A24" s="6" t="s">
        <v>12</v>
      </c>
      <c r="B24" s="5" t="s">
        <v>366</v>
      </c>
      <c r="C24" s="90"/>
      <c r="D24" s="107">
        <f>投入係数表!AL24</f>
        <v>1.607120781307949E-3</v>
      </c>
      <c r="E24" s="110">
        <f t="shared" si="9"/>
        <v>0.16071207813079491</v>
      </c>
      <c r="F24" s="85">
        <f>分析係数表!C27</f>
        <v>0.20855231724796941</v>
      </c>
      <c r="G24" s="110">
        <f t="shared" si="0"/>
        <v>3.3516876303913985E-2</v>
      </c>
      <c r="H24" s="110">
        <v>3.6787823425235684E-2</v>
      </c>
      <c r="I24" s="110">
        <f t="shared" si="1"/>
        <v>3.6787823425235684E-2</v>
      </c>
      <c r="J24" s="85">
        <f>分析係数表!G27</f>
        <v>0.17064698219713417</v>
      </c>
      <c r="K24" s="111">
        <f t="shared" si="2"/>
        <v>6.2777310491175095E-3</v>
      </c>
      <c r="L24" s="79"/>
      <c r="M24" s="80"/>
      <c r="N24" s="81">
        <f>分析係数表!H27</f>
        <v>1.1100215728574231E-2</v>
      </c>
      <c r="O24" s="82">
        <f t="shared" si="3"/>
        <v>0.25732140771945572</v>
      </c>
      <c r="P24" s="76">
        <f>分析係数表!C27</f>
        <v>0.20855231724796941</v>
      </c>
      <c r="Q24" s="82">
        <f t="shared" si="4"/>
        <v>5.3664975857402014E-2</v>
      </c>
      <c r="R24" s="83">
        <v>5.4556987435533749E-2</v>
      </c>
      <c r="S24" s="84">
        <f t="shared" si="5"/>
        <v>9.1344810860769426E-2</v>
      </c>
      <c r="T24" s="85">
        <f>分析係数表!F27</f>
        <v>0.32175423360833694</v>
      </c>
      <c r="U24" s="86">
        <f t="shared" si="6"/>
        <v>2.9390579612605359E-2</v>
      </c>
      <c r="V24" s="87">
        <f>分析係数表!D27</f>
        <v>5.2105948762483714E-3</v>
      </c>
      <c r="W24" s="167">
        <f t="shared" si="7"/>
        <v>0</v>
      </c>
      <c r="X24" s="76">
        <f>分析係数表!E27</f>
        <v>3.9079461571862786E-3</v>
      </c>
      <c r="Y24" s="166">
        <f t="shared" si="8"/>
        <v>0</v>
      </c>
    </row>
    <row r="25" spans="1:25" x14ac:dyDescent="0.2">
      <c r="A25" s="6" t="s">
        <v>13</v>
      </c>
      <c r="B25" s="5" t="s">
        <v>192</v>
      </c>
      <c r="C25" s="90"/>
      <c r="D25" s="107">
        <f>投入係数表!AL25</f>
        <v>3.628384225491408E-2</v>
      </c>
      <c r="E25" s="110">
        <f t="shared" si="9"/>
        <v>3.6283842254914078</v>
      </c>
      <c r="F25" s="85">
        <f>分析係数表!C28</f>
        <v>0.10397098484143963</v>
      </c>
      <c r="G25" s="110">
        <f t="shared" si="0"/>
        <v>0.37724668130748584</v>
      </c>
      <c r="H25" s="110">
        <v>0.42523582749151817</v>
      </c>
      <c r="I25" s="110">
        <f t="shared" si="1"/>
        <v>0.42523582749151817</v>
      </c>
      <c r="J25" s="85">
        <f>分析係数表!G28</f>
        <v>0.12478854912166558</v>
      </c>
      <c r="K25" s="111">
        <f t="shared" si="2"/>
        <v>5.3064561947217426E-2</v>
      </c>
      <c r="L25" s="79"/>
      <c r="M25" s="80"/>
      <c r="N25" s="81">
        <f>分析係数表!H28</f>
        <v>2.0592272994704845E-2</v>
      </c>
      <c r="O25" s="82">
        <f t="shared" si="3"/>
        <v>0.47736303552195847</v>
      </c>
      <c r="P25" s="76">
        <f>分析係数表!C28</f>
        <v>0.10397098484143963</v>
      </c>
      <c r="Q25" s="82">
        <f t="shared" si="4"/>
        <v>4.9631904930117147E-2</v>
      </c>
      <c r="R25" s="83">
        <v>5.723399654355598E-2</v>
      </c>
      <c r="S25" s="84">
        <f t="shared" si="5"/>
        <v>0.48246982403507416</v>
      </c>
      <c r="T25" s="85">
        <f>分析係数表!F28</f>
        <v>0.21353285621340273</v>
      </c>
      <c r="U25" s="86">
        <f t="shared" si="6"/>
        <v>0.1030231595629872</v>
      </c>
      <c r="V25" s="87">
        <f>分析係数表!D28</f>
        <v>3.7345478204294076E-2</v>
      </c>
      <c r="W25" s="167">
        <f t="shared" si="7"/>
        <v>0</v>
      </c>
      <c r="X25" s="76">
        <f>分析係数表!E28</f>
        <v>3.5653871177618736E-2</v>
      </c>
      <c r="Y25" s="166">
        <f t="shared" si="8"/>
        <v>0</v>
      </c>
    </row>
    <row r="26" spans="1:25" x14ac:dyDescent="0.2">
      <c r="A26" s="6" t="s">
        <v>14</v>
      </c>
      <c r="B26" s="5" t="s">
        <v>50</v>
      </c>
      <c r="C26" s="90"/>
      <c r="D26" s="107">
        <f>投入係数表!AL26</f>
        <v>9.0246013104215601E-3</v>
      </c>
      <c r="E26" s="110">
        <f t="shared" si="9"/>
        <v>0.90246013104215606</v>
      </c>
      <c r="F26" s="85">
        <f>分析係数表!C29</f>
        <v>0.1743148003132341</v>
      </c>
      <c r="G26" s="110">
        <f t="shared" si="0"/>
        <v>0.15731215753326852</v>
      </c>
      <c r="H26" s="110">
        <v>0.18368903613037058</v>
      </c>
      <c r="I26" s="110">
        <f t="shared" si="1"/>
        <v>0.18368903613037058</v>
      </c>
      <c r="J26" s="85">
        <f>分析係数表!G29</f>
        <v>0.23934053439454236</v>
      </c>
      <c r="K26" s="111">
        <f t="shared" si="2"/>
        <v>4.3964232069861296E-2</v>
      </c>
      <c r="L26" s="79"/>
      <c r="M26" s="80"/>
      <c r="N26" s="81">
        <f>分析係数表!H29</f>
        <v>9.9683411313142636E-3</v>
      </c>
      <c r="O26" s="82">
        <f t="shared" si="3"/>
        <v>0.23108267760369092</v>
      </c>
      <c r="P26" s="76">
        <f>分析係数表!C29</f>
        <v>0.1743148003132341</v>
      </c>
      <c r="Q26" s="82">
        <f t="shared" si="4"/>
        <v>4.0281130802334836E-2</v>
      </c>
      <c r="R26" s="83">
        <v>5.7600643521182292E-2</v>
      </c>
      <c r="S26" s="84">
        <f t="shared" si="5"/>
        <v>0.24128967965155287</v>
      </c>
      <c r="T26" s="85">
        <f>分析係数表!F29</f>
        <v>0.40112076666937385</v>
      </c>
      <c r="U26" s="86">
        <f t="shared" si="6"/>
        <v>9.6786301291238511E-2</v>
      </c>
      <c r="V26" s="87">
        <f>分析係数表!D29</f>
        <v>0.235523430520588</v>
      </c>
      <c r="W26" s="167">
        <f t="shared" si="7"/>
        <v>0</v>
      </c>
      <c r="X26" s="76">
        <f>分析係数表!E29</f>
        <v>0.17006415983107284</v>
      </c>
      <c r="Y26" s="166">
        <f t="shared" si="8"/>
        <v>0</v>
      </c>
    </row>
    <row r="27" spans="1:25" x14ac:dyDescent="0.2">
      <c r="A27" s="6" t="s">
        <v>15</v>
      </c>
      <c r="B27" s="5" t="s">
        <v>36</v>
      </c>
      <c r="C27" s="90"/>
      <c r="D27" s="107">
        <f>投入係数表!AL27</f>
        <v>1.2362467548522685E-3</v>
      </c>
      <c r="E27" s="110">
        <f t="shared" si="9"/>
        <v>0.12362467548522685</v>
      </c>
      <c r="F27" s="85">
        <f>分析係数表!C30</f>
        <v>1</v>
      </c>
      <c r="G27" s="110">
        <f t="shared" si="0"/>
        <v>0.12362467548522685</v>
      </c>
      <c r="H27" s="110">
        <v>0.16062545867158604</v>
      </c>
      <c r="I27" s="110">
        <f t="shared" si="1"/>
        <v>0.16062545867158604</v>
      </c>
      <c r="J27" s="85">
        <f>分析係数表!G30</f>
        <v>0.34450555746533745</v>
      </c>
      <c r="K27" s="111">
        <f t="shared" si="2"/>
        <v>5.533636318278027E-2</v>
      </c>
      <c r="L27" s="79"/>
      <c r="M27" s="80"/>
      <c r="N27" s="81">
        <f>分析係数表!H30</f>
        <v>0</v>
      </c>
      <c r="O27" s="82">
        <f t="shared" si="3"/>
        <v>0</v>
      </c>
      <c r="P27" s="76">
        <f>分析係数表!C30</f>
        <v>1</v>
      </c>
      <c r="Q27" s="82">
        <f t="shared" si="4"/>
        <v>0</v>
      </c>
      <c r="R27" s="83">
        <v>6.7612918895581214E-2</v>
      </c>
      <c r="S27" s="84">
        <f t="shared" si="5"/>
        <v>0.22823837756716725</v>
      </c>
      <c r="T27" s="85">
        <f>分析係数表!F30</f>
        <v>0.44067262518620376</v>
      </c>
      <c r="U27" s="86">
        <f t="shared" si="6"/>
        <v>0.10057840501076355</v>
      </c>
      <c r="V27" s="87">
        <f>分析係数表!D30</f>
        <v>0.12002979259768534</v>
      </c>
      <c r="W27" s="167">
        <f t="shared" si="7"/>
        <v>0</v>
      </c>
      <c r="X27" s="76">
        <f>分析係数表!E30</f>
        <v>8.482296321760055E-2</v>
      </c>
      <c r="Y27" s="166">
        <f t="shared" si="8"/>
        <v>0</v>
      </c>
    </row>
    <row r="28" spans="1:25" x14ac:dyDescent="0.2">
      <c r="A28" s="6" t="s">
        <v>16</v>
      </c>
      <c r="B28" s="5" t="s">
        <v>193</v>
      </c>
      <c r="C28" s="90"/>
      <c r="D28" s="107">
        <f>投入係数表!AL28</f>
        <v>5.1922363703795276E-3</v>
      </c>
      <c r="E28" s="110">
        <f t="shared" si="9"/>
        <v>0.51922363703795271</v>
      </c>
      <c r="F28" s="85">
        <f>分析係数表!C31</f>
        <v>0.25008451656524677</v>
      </c>
      <c r="G28" s="110">
        <f t="shared" si="0"/>
        <v>0.12984979225788557</v>
      </c>
      <c r="H28" s="110">
        <v>0.16520784897821203</v>
      </c>
      <c r="I28" s="110">
        <f t="shared" si="1"/>
        <v>0.16520784897821203</v>
      </c>
      <c r="J28" s="85">
        <f>分析係数表!G31</f>
        <v>7.0035460992907805E-2</v>
      </c>
      <c r="K28" s="111">
        <f t="shared" si="2"/>
        <v>1.1570407862835773E-2</v>
      </c>
      <c r="L28" s="79"/>
      <c r="M28" s="80"/>
      <c r="N28" s="81">
        <f>分析係数表!H31</f>
        <v>2.3007312358165468E-2</v>
      </c>
      <c r="O28" s="82">
        <f t="shared" si="3"/>
        <v>0.53334765274915963</v>
      </c>
      <c r="P28" s="76">
        <f>分析係数表!C31</f>
        <v>0.25008451656524677</v>
      </c>
      <c r="Q28" s="82">
        <f t="shared" si="4"/>
        <v>0.1333819898989827</v>
      </c>
      <c r="R28" s="83">
        <v>0.18008441547959791</v>
      </c>
      <c r="S28" s="84">
        <f t="shared" si="5"/>
        <v>0.34529226445780992</v>
      </c>
      <c r="T28" s="85">
        <f>分析係数表!F31</f>
        <v>0.24143026004728133</v>
      </c>
      <c r="U28" s="86">
        <f t="shared" si="6"/>
        <v>8.3364001200363677E-2</v>
      </c>
      <c r="V28" s="87">
        <f>分析係数表!D31</f>
        <v>9.653270291568164E-3</v>
      </c>
      <c r="W28" s="167">
        <f t="shared" si="7"/>
        <v>0</v>
      </c>
      <c r="X28" s="76">
        <f>分析係数表!E31</f>
        <v>8.2249802994483843E-3</v>
      </c>
      <c r="Y28" s="166">
        <f t="shared" si="8"/>
        <v>0</v>
      </c>
    </row>
    <row r="29" spans="1:25" x14ac:dyDescent="0.2">
      <c r="A29" s="6" t="s">
        <v>17</v>
      </c>
      <c r="B29" s="5" t="s">
        <v>273</v>
      </c>
      <c r="C29" s="90"/>
      <c r="D29" s="107">
        <f>投入係数表!AL29</f>
        <v>7.4174805291136114E-4</v>
      </c>
      <c r="E29" s="110">
        <f t="shared" si="9"/>
        <v>7.4174805291136112E-2</v>
      </c>
      <c r="F29" s="85">
        <f>分析係数表!C32</f>
        <v>0.62913385826771662</v>
      </c>
      <c r="G29" s="110">
        <f t="shared" si="0"/>
        <v>4.66658814390691E-2</v>
      </c>
      <c r="H29" s="110">
        <v>5.96439040013804E-2</v>
      </c>
      <c r="I29" s="110">
        <f t="shared" si="1"/>
        <v>5.96439040013804E-2</v>
      </c>
      <c r="J29" s="85">
        <f>分析係数表!G32</f>
        <v>0.14045991298943444</v>
      </c>
      <c r="K29" s="111">
        <f t="shared" si="2"/>
        <v>8.3775775663840722E-3</v>
      </c>
      <c r="L29" s="79"/>
      <c r="M29" s="80"/>
      <c r="N29" s="81">
        <f>分析係数表!H32</f>
        <v>6.5503039811727788E-3</v>
      </c>
      <c r="O29" s="82">
        <f t="shared" si="3"/>
        <v>0.15184690844222298</v>
      </c>
      <c r="P29" s="76">
        <f>分析係数表!C32</f>
        <v>0.62913385826771662</v>
      </c>
      <c r="Q29" s="82">
        <f t="shared" si="4"/>
        <v>9.5532031374280457E-2</v>
      </c>
      <c r="R29" s="83">
        <v>0.12497231462557037</v>
      </c>
      <c r="S29" s="84">
        <f t="shared" si="5"/>
        <v>0.18461621862695077</v>
      </c>
      <c r="T29" s="85">
        <f>分析係数表!F32</f>
        <v>0.48353014294592916</v>
      </c>
      <c r="U29" s="86">
        <f t="shared" si="6"/>
        <v>8.9267506582826409E-2</v>
      </c>
      <c r="V29" s="87">
        <f>分析係数表!D32</f>
        <v>2.2374145431945307E-2</v>
      </c>
      <c r="W29" s="167">
        <f t="shared" si="7"/>
        <v>0</v>
      </c>
      <c r="X29" s="76">
        <f>分析係数表!E32</f>
        <v>3.3561218147917959E-2</v>
      </c>
      <c r="Y29" s="166">
        <f t="shared" si="8"/>
        <v>0</v>
      </c>
    </row>
    <row r="30" spans="1:25" x14ac:dyDescent="0.2">
      <c r="A30" s="6" t="s">
        <v>18</v>
      </c>
      <c r="B30" s="5" t="s">
        <v>274</v>
      </c>
      <c r="C30" s="90"/>
      <c r="D30" s="107">
        <f>投入係数表!AL30</f>
        <v>3.0906168871306711E-4</v>
      </c>
      <c r="E30" s="110">
        <f t="shared" si="9"/>
        <v>3.0906168871306712E-2</v>
      </c>
      <c r="F30" s="85">
        <f>分析係数表!C33</f>
        <v>0.63745757482258569</v>
      </c>
      <c r="G30" s="110">
        <f t="shared" si="0"/>
        <v>1.9701371455760466E-2</v>
      </c>
      <c r="H30" s="110">
        <v>3.1892429147296321E-2</v>
      </c>
      <c r="I30" s="110">
        <f t="shared" si="1"/>
        <v>3.1892429147296321E-2</v>
      </c>
      <c r="J30" s="85">
        <f>分析係数表!G33</f>
        <v>0.50772946859903378</v>
      </c>
      <c r="K30" s="111">
        <f t="shared" si="2"/>
        <v>1.6192726103289097E-2</v>
      </c>
      <c r="L30" s="79"/>
      <c r="M30" s="80"/>
      <c r="N30" s="81">
        <f>分析係数表!H33</f>
        <v>9.749810887288824E-4</v>
      </c>
      <c r="O30" s="82">
        <f t="shared" si="3"/>
        <v>2.2601678416549871E-2</v>
      </c>
      <c r="P30" s="76">
        <f>分析係数表!C33</f>
        <v>0.63745757482258569</v>
      </c>
      <c r="Q30" s="82">
        <f t="shared" si="4"/>
        <v>1.4407611110333859E-2</v>
      </c>
      <c r="R30" s="83">
        <v>5.7510511613566594E-2</v>
      </c>
      <c r="S30" s="84">
        <f t="shared" si="5"/>
        <v>8.9402940760862915E-2</v>
      </c>
      <c r="T30" s="85">
        <f>分析係数表!F33</f>
        <v>0.6463768115942029</v>
      </c>
      <c r="U30" s="86">
        <f t="shared" si="6"/>
        <v>5.778798779615197E-2</v>
      </c>
      <c r="V30" s="87">
        <f>分析係数表!D33</f>
        <v>0.10676328502415459</v>
      </c>
      <c r="W30" s="167">
        <f t="shared" si="7"/>
        <v>0</v>
      </c>
      <c r="X30" s="76">
        <f>分析係数表!E33</f>
        <v>8.9371980676328497E-2</v>
      </c>
      <c r="Y30" s="166">
        <f t="shared" si="8"/>
        <v>0</v>
      </c>
    </row>
    <row r="31" spans="1:25" x14ac:dyDescent="0.2">
      <c r="A31" s="6" t="s">
        <v>19</v>
      </c>
      <c r="B31" s="5" t="s">
        <v>275</v>
      </c>
      <c r="C31" s="90"/>
      <c r="D31" s="107">
        <f>投入係数表!AL31</f>
        <v>2.3612313017678327E-2</v>
      </c>
      <c r="E31" s="110">
        <f t="shared" si="9"/>
        <v>2.3612313017678326</v>
      </c>
      <c r="F31" s="85">
        <f>分析係数表!C34</f>
        <v>0.37050679800509079</v>
      </c>
      <c r="G31" s="110">
        <f t="shared" si="0"/>
        <v>0.87485224896739189</v>
      </c>
      <c r="H31" s="110">
        <v>1.0078587887351633</v>
      </c>
      <c r="I31" s="110">
        <f t="shared" si="1"/>
        <v>1.0078587887351633</v>
      </c>
      <c r="J31" s="85">
        <f>分析係数表!G34</f>
        <v>0.42483593457785029</v>
      </c>
      <c r="K31" s="111">
        <f t="shared" si="2"/>
        <v>0.4281746304348033</v>
      </c>
      <c r="L31" s="79"/>
      <c r="M31" s="80"/>
      <c r="N31" s="81">
        <f>分析係数表!H34</f>
        <v>0.16269856834673466</v>
      </c>
      <c r="O31" s="82">
        <f t="shared" si="3"/>
        <v>3.7716226120858738</v>
      </c>
      <c r="P31" s="76">
        <f>分析係数表!C34</f>
        <v>0.37050679800509079</v>
      </c>
      <c r="Q31" s="82">
        <f t="shared" si="4"/>
        <v>1.3974118172875338</v>
      </c>
      <c r="R31" s="83">
        <v>1.5177261599887979</v>
      </c>
      <c r="S31" s="84">
        <f t="shared" si="5"/>
        <v>2.525584948723961</v>
      </c>
      <c r="T31" s="85">
        <f>分析係数表!F34</f>
        <v>0.70009180863001119</v>
      </c>
      <c r="U31" s="86">
        <f t="shared" si="6"/>
        <v>1.7681413346008918</v>
      </c>
      <c r="V31" s="87">
        <f>分析係数表!D34</f>
        <v>0.29654187493624401</v>
      </c>
      <c r="W31" s="167">
        <f t="shared" si="7"/>
        <v>1</v>
      </c>
      <c r="X31" s="76">
        <f>分析係数表!E34</f>
        <v>0.20143493488387909</v>
      </c>
      <c r="Y31" s="166">
        <f t="shared" si="8"/>
        <v>1</v>
      </c>
    </row>
    <row r="32" spans="1:25" x14ac:dyDescent="0.2">
      <c r="A32" s="6" t="s">
        <v>20</v>
      </c>
      <c r="B32" s="5" t="s">
        <v>37</v>
      </c>
      <c r="C32" s="90"/>
      <c r="D32" s="107">
        <f>投入係数表!AL32</f>
        <v>9.7045370255903086E-3</v>
      </c>
      <c r="E32" s="110">
        <f t="shared" si="9"/>
        <v>0.97045370255903085</v>
      </c>
      <c r="F32" s="85">
        <f>分析係数表!C35</f>
        <v>0.91764041772509175</v>
      </c>
      <c r="G32" s="110">
        <f t="shared" si="0"/>
        <v>0.89052754099913101</v>
      </c>
      <c r="H32" s="110">
        <v>1.0864271965048504</v>
      </c>
      <c r="I32" s="110">
        <f t="shared" si="1"/>
        <v>1.0864271965048504</v>
      </c>
      <c r="J32" s="85">
        <f>分析係数表!G35</f>
        <v>0.31368591037545418</v>
      </c>
      <c r="K32" s="111">
        <f t="shared" si="2"/>
        <v>0.34079690419227648</v>
      </c>
      <c r="L32" s="79"/>
      <c r="M32" s="80"/>
      <c r="N32" s="81">
        <f>分析係数表!H35</f>
        <v>6.1244501723026923E-2</v>
      </c>
      <c r="O32" s="82">
        <f t="shared" si="3"/>
        <v>1.4197491097292534</v>
      </c>
      <c r="P32" s="76">
        <f>分析係数表!C35</f>
        <v>0.91764041772509175</v>
      </c>
      <c r="Q32" s="82">
        <f t="shared" si="4"/>
        <v>1.3028191661167792</v>
      </c>
      <c r="R32" s="83">
        <v>1.7029376863944909</v>
      </c>
      <c r="S32" s="84">
        <f t="shared" si="5"/>
        <v>2.7893648828993411</v>
      </c>
      <c r="T32" s="85">
        <f>分析係数表!F35</f>
        <v>0.64438548935924789</v>
      </c>
      <c r="U32" s="86">
        <f t="shared" si="6"/>
        <v>1.7974262550685931</v>
      </c>
      <c r="V32" s="87">
        <f>分析係数表!D35</f>
        <v>7.3937366630140153E-2</v>
      </c>
      <c r="W32" s="167">
        <f t="shared" si="7"/>
        <v>0</v>
      </c>
      <c r="X32" s="76">
        <f>分析係数表!E35</f>
        <v>6.5228675240786668E-2</v>
      </c>
      <c r="Y32" s="166">
        <f t="shared" si="8"/>
        <v>0</v>
      </c>
    </row>
    <row r="33" spans="1:25" x14ac:dyDescent="0.2">
      <c r="A33" s="6" t="s">
        <v>21</v>
      </c>
      <c r="B33" s="5" t="s">
        <v>38</v>
      </c>
      <c r="C33" s="90"/>
      <c r="D33" s="107">
        <f>投入係数表!AL33</f>
        <v>5.5012980590925945E-3</v>
      </c>
      <c r="E33" s="110">
        <f t="shared" si="9"/>
        <v>0.55012980590925942</v>
      </c>
      <c r="F33" s="85">
        <f>分析係数表!C36</f>
        <v>0.797599795727296</v>
      </c>
      <c r="G33" s="110">
        <f t="shared" si="0"/>
        <v>0.43878342081672228</v>
      </c>
      <c r="H33" s="110">
        <v>0.53432135416205584</v>
      </c>
      <c r="I33" s="110">
        <f t="shared" si="1"/>
        <v>0.53432135416205584</v>
      </c>
      <c r="J33" s="85">
        <f>分析係数表!G36</f>
        <v>2.1812378081220076E-2</v>
      </c>
      <c r="K33" s="111">
        <f t="shared" si="2"/>
        <v>1.1654819393852257E-2</v>
      </c>
      <c r="L33" s="79"/>
      <c r="M33" s="80"/>
      <c r="N33" s="81">
        <f>分析係数表!H36</f>
        <v>0.17613537668450396</v>
      </c>
      <c r="O33" s="82">
        <f t="shared" si="3"/>
        <v>4.0831101111829229</v>
      </c>
      <c r="P33" s="76">
        <f>分析係数表!C36</f>
        <v>0.797599795727296</v>
      </c>
      <c r="Q33" s="82">
        <f t="shared" si="4"/>
        <v>3.2566877906115561</v>
      </c>
      <c r="R33" s="83">
        <v>3.3958125529704692</v>
      </c>
      <c r="S33" s="84">
        <f t="shared" si="5"/>
        <v>3.9301339071325252</v>
      </c>
      <c r="T33" s="85">
        <f>分析係数表!F36</f>
        <v>0.87948217769107995</v>
      </c>
      <c r="U33" s="86">
        <f t="shared" si="6"/>
        <v>3.4564827272624656</v>
      </c>
      <c r="V33" s="87">
        <f>分析係数表!D36</f>
        <v>1.4967192764674588E-2</v>
      </c>
      <c r="W33" s="167">
        <f t="shared" si="7"/>
        <v>0</v>
      </c>
      <c r="X33" s="76">
        <f>分析係数表!E36</f>
        <v>4.4334101791097709E-3</v>
      </c>
      <c r="Y33" s="166">
        <f t="shared" si="8"/>
        <v>0</v>
      </c>
    </row>
    <row r="34" spans="1:25" x14ac:dyDescent="0.2">
      <c r="A34" s="6" t="s">
        <v>22</v>
      </c>
      <c r="B34" s="5" t="s">
        <v>378</v>
      </c>
      <c r="C34" s="90"/>
      <c r="D34" s="107">
        <f>投入係数表!AL34</f>
        <v>9.0246013104215601E-3</v>
      </c>
      <c r="E34" s="110">
        <f t="shared" si="9"/>
        <v>0.90246013104215606</v>
      </c>
      <c r="F34" s="85">
        <f>分析係数表!C37</f>
        <v>0.41107468497080213</v>
      </c>
      <c r="G34" s="110">
        <f t="shared" si="0"/>
        <v>0.37097851406686311</v>
      </c>
      <c r="H34" s="110">
        <v>0.46426624754327056</v>
      </c>
      <c r="I34" s="110">
        <f t="shared" si="1"/>
        <v>0.46426624754327056</v>
      </c>
      <c r="J34" s="85">
        <f>分析係数表!G37</f>
        <v>0.35489014883061659</v>
      </c>
      <c r="K34" s="111">
        <f t="shared" si="2"/>
        <v>0.16476351768766317</v>
      </c>
      <c r="L34" s="79"/>
      <c r="M34" s="80"/>
      <c r="N34" s="81">
        <f>分析係数表!H37</f>
        <v>4.9102064830639058E-2</v>
      </c>
      <c r="O34" s="82">
        <f t="shared" si="3"/>
        <v>1.1382672871507271</v>
      </c>
      <c r="P34" s="76">
        <f>分析係数表!C37</f>
        <v>0.41107468497080213</v>
      </c>
      <c r="Q34" s="82">
        <f t="shared" si="4"/>
        <v>0.46791286647805469</v>
      </c>
      <c r="R34" s="83">
        <v>0.57579916573093781</v>
      </c>
      <c r="S34" s="84">
        <f t="shared" si="5"/>
        <v>1.0400654132742084</v>
      </c>
      <c r="T34" s="85">
        <f>分析係数表!F37</f>
        <v>0.67103708953460905</v>
      </c>
      <c r="U34" s="86">
        <f t="shared" si="6"/>
        <v>0.69792246784913514</v>
      </c>
      <c r="V34" s="87">
        <f>分析係数表!D37</f>
        <v>6.9513347507677764E-2</v>
      </c>
      <c r="W34" s="167">
        <f t="shared" si="7"/>
        <v>0</v>
      </c>
      <c r="X34" s="76">
        <f>分析係数表!E37</f>
        <v>6.27214741318214E-2</v>
      </c>
      <c r="Y34" s="166">
        <f t="shared" si="8"/>
        <v>0</v>
      </c>
    </row>
    <row r="35" spans="1:25" x14ac:dyDescent="0.2">
      <c r="A35" s="6" t="s">
        <v>23</v>
      </c>
      <c r="B35" s="5" t="s">
        <v>194</v>
      </c>
      <c r="C35" s="90"/>
      <c r="D35" s="107">
        <f>投入係数表!AL35</f>
        <v>5.9648905921621954E-2</v>
      </c>
      <c r="E35" s="110">
        <f t="shared" si="9"/>
        <v>5.9648905921621953</v>
      </c>
      <c r="F35" s="85">
        <f>分析係数表!C38</f>
        <v>8.5657149205643823E-2</v>
      </c>
      <c r="G35" s="110">
        <f t="shared" si="0"/>
        <v>0.51093552344817827</v>
      </c>
      <c r="H35" s="110">
        <v>0.56783241690016406</v>
      </c>
      <c r="I35" s="110">
        <f t="shared" si="1"/>
        <v>0.56783241690016406</v>
      </c>
      <c r="J35" s="85">
        <f>分析係数表!G38</f>
        <v>0.23768844221105528</v>
      </c>
      <c r="K35" s="111">
        <f t="shared" si="2"/>
        <v>0.1349672026099385</v>
      </c>
      <c r="L35" s="79"/>
      <c r="M35" s="80"/>
      <c r="N35" s="81">
        <f>分析係数表!H38</f>
        <v>4.3280194996217748E-2</v>
      </c>
      <c r="O35" s="82">
        <f t="shared" si="3"/>
        <v>1.003306690169145</v>
      </c>
      <c r="P35" s="76">
        <f>分析係数表!C38</f>
        <v>8.5657149205643823E-2</v>
      </c>
      <c r="Q35" s="82">
        <f t="shared" si="4"/>
        <v>8.5940390858839116E-2</v>
      </c>
      <c r="R35" s="83">
        <v>0.11372905854932137</v>
      </c>
      <c r="S35" s="84">
        <f t="shared" si="5"/>
        <v>0.68156147544948542</v>
      </c>
      <c r="T35" s="85">
        <f>分析係数表!F38</f>
        <v>0.42412060301507537</v>
      </c>
      <c r="U35" s="86">
        <f t="shared" si="6"/>
        <v>0.28906426395948026</v>
      </c>
      <c r="V35" s="87">
        <f>分析係数表!D38</f>
        <v>0.14221105527638192</v>
      </c>
      <c r="W35" s="167">
        <f t="shared" si="7"/>
        <v>0</v>
      </c>
      <c r="X35" s="76">
        <f>分析係数表!E38</f>
        <v>0.14572864321608039</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9.5875229821496388E-3</v>
      </c>
      <c r="I36" s="110">
        <f t="shared" si="1"/>
        <v>9.5875229821496388E-3</v>
      </c>
      <c r="J36" s="85">
        <f>分析係数表!G39</f>
        <v>0.35357454228421969</v>
      </c>
      <c r="K36" s="111">
        <f t="shared" si="2"/>
        <v>3.3899040500529956E-3</v>
      </c>
      <c r="L36" s="79"/>
      <c r="M36" s="80"/>
      <c r="N36" s="81">
        <f>分析係数表!H39</f>
        <v>3.8775109965539459E-3</v>
      </c>
      <c r="O36" s="82">
        <f t="shared" si="3"/>
        <v>8.9887134852025916E-2</v>
      </c>
      <c r="P36" s="76">
        <f>分析係数表!C39</f>
        <v>1</v>
      </c>
      <c r="Q36" s="82">
        <f t="shared" si="4"/>
        <v>8.9887134852025916E-2</v>
      </c>
      <c r="R36" s="83">
        <v>0.10047375481275546</v>
      </c>
      <c r="S36" s="84">
        <f t="shared" si="5"/>
        <v>0.1100612777949051</v>
      </c>
      <c r="T36" s="85">
        <f>分析係数表!F39</f>
        <v>0.70431560592850917</v>
      </c>
      <c r="U36" s="86">
        <f t="shared" si="6"/>
        <v>7.7517875559384553E-2</v>
      </c>
      <c r="V36" s="87">
        <f>分析係数表!D39</f>
        <v>6.3426329555361816E-2</v>
      </c>
      <c r="W36" s="167">
        <f t="shared" si="7"/>
        <v>0</v>
      </c>
      <c r="X36" s="76">
        <f>分析係数表!E39</f>
        <v>8.0383609415867474E-2</v>
      </c>
      <c r="Y36" s="166">
        <f t="shared" si="8"/>
        <v>0</v>
      </c>
    </row>
    <row r="37" spans="1:25" x14ac:dyDescent="0.2">
      <c r="A37" s="6" t="s">
        <v>25</v>
      </c>
      <c r="B37" s="5" t="s">
        <v>40</v>
      </c>
      <c r="C37" s="90"/>
      <c r="D37" s="107">
        <f>投入係数表!AL37</f>
        <v>1.8543701322784028E-4</v>
      </c>
      <c r="E37" s="110">
        <f t="shared" si="9"/>
        <v>1.8543701322784028E-2</v>
      </c>
      <c r="F37" s="85">
        <f>分析係数表!C40</f>
        <v>0.65826444414328944</v>
      </c>
      <c r="G37" s="110">
        <f t="shared" si="0"/>
        <v>1.2206659243601609E-2</v>
      </c>
      <c r="H37" s="110">
        <v>1.6356464145016847E-2</v>
      </c>
      <c r="I37" s="110">
        <f t="shared" si="1"/>
        <v>1.6356464145016847E-2</v>
      </c>
      <c r="J37" s="85">
        <f>分析係数表!G40</f>
        <v>0.50866941886313111</v>
      </c>
      <c r="K37" s="111">
        <f t="shared" si="2"/>
        <v>8.3200331113013597E-3</v>
      </c>
      <c r="L37" s="79"/>
      <c r="M37" s="80"/>
      <c r="N37" s="81">
        <f>分析係数表!H40</f>
        <v>2.9977866808617935E-2</v>
      </c>
      <c r="O37" s="82">
        <f t="shared" si="3"/>
        <v>0.69493666395713682</v>
      </c>
      <c r="P37" s="76">
        <f>分析係数表!C40</f>
        <v>0.65826444414328944</v>
      </c>
      <c r="Q37" s="82">
        <f t="shared" si="4"/>
        <v>0.45745209681453658</v>
      </c>
      <c r="R37" s="83">
        <v>0.45991941141211229</v>
      </c>
      <c r="S37" s="84">
        <f t="shared" si="5"/>
        <v>0.47627587555712914</v>
      </c>
      <c r="T37" s="85">
        <f>分析係数表!F40</f>
        <v>0.70612892981899011</v>
      </c>
      <c r="U37" s="86">
        <f t="shared" si="6"/>
        <v>0.3363121743057581</v>
      </c>
      <c r="V37" s="87">
        <f>分析係数表!D40</f>
        <v>0.15706573515401714</v>
      </c>
      <c r="W37" s="167">
        <f t="shared" si="7"/>
        <v>0</v>
      </c>
      <c r="X37" s="76">
        <f>分析係数表!E40</f>
        <v>8.8345506510003169E-2</v>
      </c>
      <c r="Y37" s="166">
        <f t="shared" si="8"/>
        <v>0</v>
      </c>
    </row>
    <row r="38" spans="1:25" x14ac:dyDescent="0.2">
      <c r="A38" s="6" t="s">
        <v>26</v>
      </c>
      <c r="B38" s="5" t="s">
        <v>277</v>
      </c>
      <c r="C38" s="90"/>
      <c r="D38" s="107">
        <f>投入係数表!AL38</f>
        <v>6.1812337742613428E-5</v>
      </c>
      <c r="E38" s="110">
        <f t="shared" si="9"/>
        <v>6.1812337742613429E-3</v>
      </c>
      <c r="F38" s="85">
        <f>分析係数表!C41</f>
        <v>0.70759650636187188</v>
      </c>
      <c r="G38" s="110">
        <f t="shared" si="0"/>
        <v>4.3738194236733335E-3</v>
      </c>
      <c r="H38" s="110">
        <v>5.0287504534773462E-3</v>
      </c>
      <c r="I38" s="110">
        <f t="shared" si="1"/>
        <v>5.0287504534773462E-3</v>
      </c>
      <c r="J38" s="85">
        <f>分析係数表!G41</f>
        <v>0.45936542752335213</v>
      </c>
      <c r="K38" s="111">
        <f t="shared" si="2"/>
        <v>2.3100341019698721E-3</v>
      </c>
      <c r="L38" s="79"/>
      <c r="M38" s="80"/>
      <c r="N38" s="81">
        <f>分析係数表!H41</f>
        <v>5.1332193987616619E-2</v>
      </c>
      <c r="O38" s="82">
        <f t="shared" si="3"/>
        <v>1.1899653791609963</v>
      </c>
      <c r="P38" s="76">
        <f>分析係数表!C41</f>
        <v>0.70759650636187188</v>
      </c>
      <c r="Q38" s="82">
        <f t="shared" si="4"/>
        <v>0.84201534498590125</v>
      </c>
      <c r="R38" s="83">
        <v>0.85473068585735557</v>
      </c>
      <c r="S38" s="84">
        <f t="shared" si="5"/>
        <v>0.85975943631083296</v>
      </c>
      <c r="T38" s="85">
        <f>分析係数表!F41</f>
        <v>0.56264417804333855</v>
      </c>
      <c r="U38" s="86">
        <f t="shared" si="6"/>
        <v>0.48373864135811268</v>
      </c>
      <c r="V38" s="87">
        <f>分析係数表!D41</f>
        <v>0.18265703588851492</v>
      </c>
      <c r="W38" s="167">
        <f t="shared" si="7"/>
        <v>0</v>
      </c>
      <c r="X38" s="76">
        <f>分析係数表!E41</f>
        <v>0.17271111447263926</v>
      </c>
      <c r="Y38" s="166">
        <f t="shared" si="8"/>
        <v>0</v>
      </c>
    </row>
    <row r="39" spans="1:25" x14ac:dyDescent="0.2">
      <c r="A39" s="6" t="s">
        <v>51</v>
      </c>
      <c r="B39" s="5" t="s">
        <v>368</v>
      </c>
      <c r="C39" s="90"/>
      <c r="D39" s="107">
        <f>投入係数表!AL39</f>
        <v>1.7925577945357893E-3</v>
      </c>
      <c r="E39" s="110">
        <f t="shared" si="9"/>
        <v>0.17925577945357893</v>
      </c>
      <c r="F39" s="85">
        <f>分析係数表!C42</f>
        <v>0.74805928016937195</v>
      </c>
      <c r="G39" s="110">
        <f>E39*F39</f>
        <v>0.13409394934424396</v>
      </c>
      <c r="H39" s="110">
        <v>0.14856613361336976</v>
      </c>
      <c r="I39" s="110">
        <f>C39+H39</f>
        <v>0.14856613361336976</v>
      </c>
      <c r="J39" s="85">
        <f>分析係数表!G42</f>
        <v>0.48689138576779029</v>
      </c>
      <c r="K39" s="111">
        <f>I39*J39</f>
        <v>7.2335570673176294E-2</v>
      </c>
      <c r="L39" s="79"/>
      <c r="M39" s="80"/>
      <c r="N39" s="81">
        <f>分析係数表!H42</f>
        <v>1.3363964923094164E-2</v>
      </c>
      <c r="O39" s="82">
        <f t="shared" si="3"/>
        <v>0.30979886795098532</v>
      </c>
      <c r="P39" s="76">
        <f>分析係数表!C42</f>
        <v>0.74805928016937195</v>
      </c>
      <c r="Q39" s="82">
        <f>O39*P39</f>
        <v>0.2317479181567004</v>
      </c>
      <c r="R39" s="83">
        <v>0.24289338865851687</v>
      </c>
      <c r="S39" s="84">
        <f>I39+R39</f>
        <v>0.39145952227188663</v>
      </c>
      <c r="T39" s="85">
        <f>分析係数表!F42</f>
        <v>0.55945692883895126</v>
      </c>
      <c r="U39" s="86">
        <f>S39*T39</f>
        <v>0.21900474209499274</v>
      </c>
      <c r="V39" s="87">
        <f>分析係数表!D42</f>
        <v>0.33754681647940077</v>
      </c>
      <c r="W39" s="167">
        <f>ROUND(S39*V39,0)</f>
        <v>0</v>
      </c>
      <c r="X39" s="76">
        <f>分析係数表!E42</f>
        <v>0.2612359550561798</v>
      </c>
      <c r="Y39" s="166">
        <f>ROUND(S39*X39,0)</f>
        <v>0</v>
      </c>
    </row>
    <row r="40" spans="1:25" x14ac:dyDescent="0.2">
      <c r="A40" s="6" t="s">
        <v>195</v>
      </c>
      <c r="B40" s="5" t="s">
        <v>41</v>
      </c>
      <c r="C40" s="75">
        <f>最終需要_まとめ!C41</f>
        <v>100</v>
      </c>
      <c r="D40" s="107">
        <f>投入係数表!AL40</f>
        <v>0.13685251576214613</v>
      </c>
      <c r="E40" s="110">
        <f t="shared" si="9"/>
        <v>13.685251576214613</v>
      </c>
      <c r="F40" s="85">
        <f>分析係数表!C43</f>
        <v>0.45392782766037354</v>
      </c>
      <c r="G40" s="110">
        <f>E40*F40</f>
        <v>6.2121165189768019</v>
      </c>
      <c r="H40" s="110">
        <v>6.8462664347870321</v>
      </c>
      <c r="I40" s="110">
        <f>C40+H40</f>
        <v>106.84626643478703</v>
      </c>
      <c r="J40" s="85">
        <f>分析係数表!G43</f>
        <v>0.33057238224749658</v>
      </c>
      <c r="K40" s="111">
        <f>I40*J40</f>
        <v>35.320424829598281</v>
      </c>
      <c r="L40" s="79"/>
      <c r="M40" s="80"/>
      <c r="N40" s="81">
        <f>分析係数表!H43</f>
        <v>3.6399293979211607E-2</v>
      </c>
      <c r="O40" s="82">
        <f t="shared" si="3"/>
        <v>0.84379599421786178</v>
      </c>
      <c r="P40" s="76">
        <f>分析係数表!C43</f>
        <v>0.45392782766037354</v>
      </c>
      <c r="Q40" s="82">
        <f>O40*P40</f>
        <v>0.38302248264383909</v>
      </c>
      <c r="R40" s="83">
        <v>0.70652206263760309</v>
      </c>
      <c r="S40" s="84">
        <f>I40+R40</f>
        <v>107.55278849742463</v>
      </c>
      <c r="T40" s="85">
        <f>分析係数表!F43</f>
        <v>0.59568549882556554</v>
      </c>
      <c r="U40" s="86">
        <f>S40*T40</f>
        <v>64.067636466168935</v>
      </c>
      <c r="V40" s="87">
        <f>分析係数表!D43</f>
        <v>0.1984794164915317</v>
      </c>
      <c r="W40" s="167">
        <f>ROUND(S40*V40,0)</f>
        <v>21</v>
      </c>
      <c r="X40" s="76">
        <f>分析係数表!E43</f>
        <v>0.16343182099146988</v>
      </c>
      <c r="Y40" s="166">
        <f>ROUND(S40*X40,0)</f>
        <v>18</v>
      </c>
    </row>
    <row r="41" spans="1:25" x14ac:dyDescent="0.2">
      <c r="A41" s="6" t="s">
        <v>341</v>
      </c>
      <c r="B41" s="5" t="s">
        <v>42</v>
      </c>
      <c r="C41" s="90"/>
      <c r="D41" s="107">
        <f>投入係数表!AL41</f>
        <v>1.2980590925948819E-3</v>
      </c>
      <c r="E41" s="110">
        <f t="shared" si="9"/>
        <v>0.12980590925948818</v>
      </c>
      <c r="F41" s="85">
        <f>分析係数表!C44</f>
        <v>0.56717687074829937</v>
      </c>
      <c r="G41" s="110">
        <f>E41*F41</f>
        <v>7.3622909418434204E-2</v>
      </c>
      <c r="H41" s="110">
        <v>8.4755091912738806E-2</v>
      </c>
      <c r="I41" s="110">
        <f>C41+H41</f>
        <v>8.4755091912738806E-2</v>
      </c>
      <c r="J41" s="85">
        <f>分析係数表!G44</f>
        <v>0.26470888557600014</v>
      </c>
      <c r="K41" s="111">
        <f>I41*J41</f>
        <v>2.2435425927112552E-2</v>
      </c>
      <c r="L41" s="79"/>
      <c r="M41" s="80"/>
      <c r="N41" s="81">
        <f>分析係数表!H44</f>
        <v>0.11401115064578489</v>
      </c>
      <c r="O41" s="82">
        <f t="shared" si="3"/>
        <v>2.6429675329973574</v>
      </c>
      <c r="P41" s="76">
        <f>分析係数表!C44</f>
        <v>0.56717687074829937</v>
      </c>
      <c r="Q41" s="82">
        <f>O41*P41</f>
        <v>1.4990300548547939</v>
      </c>
      <c r="R41" s="83">
        <v>1.527690575286127</v>
      </c>
      <c r="S41" s="84">
        <f>I41+R41</f>
        <v>1.6124456671988658</v>
      </c>
      <c r="T41" s="85">
        <f>分析係数表!F44</f>
        <v>0.48034390507893071</v>
      </c>
      <c r="U41" s="86">
        <f>S41*T41</f>
        <v>0.7745284485099051</v>
      </c>
      <c r="V41" s="87">
        <f>分析係数表!D44</f>
        <v>0.15906630996385321</v>
      </c>
      <c r="W41" s="167">
        <f>ROUND(S41*V41,0)</f>
        <v>0</v>
      </c>
      <c r="X41" s="76">
        <f>分析係数表!E44</f>
        <v>0.10558130986174362</v>
      </c>
      <c r="Y41" s="166">
        <f>ROUND(S41*X41,0)</f>
        <v>0</v>
      </c>
    </row>
    <row r="42" spans="1:25" x14ac:dyDescent="0.2">
      <c r="A42" s="6" t="s">
        <v>342</v>
      </c>
      <c r="B42" s="5" t="s">
        <v>279</v>
      </c>
      <c r="C42" s="90"/>
      <c r="D42" s="107">
        <f>投入係数表!AL42</f>
        <v>1.2362467548522685E-3</v>
      </c>
      <c r="E42" s="110">
        <f t="shared" si="9"/>
        <v>0.12362467548522685</v>
      </c>
      <c r="F42" s="85">
        <f>分析係数表!C45</f>
        <v>1</v>
      </c>
      <c r="G42" s="110">
        <f>E42*F42</f>
        <v>0.12362467548522685</v>
      </c>
      <c r="H42" s="110">
        <v>0.14109323478504984</v>
      </c>
      <c r="I42" s="110">
        <f>C42+H42</f>
        <v>0.14109323478504984</v>
      </c>
      <c r="J42" s="85">
        <f>分析係数表!G45</f>
        <v>0</v>
      </c>
      <c r="K42" s="111">
        <f>I42*J42</f>
        <v>0</v>
      </c>
      <c r="L42" s="79"/>
      <c r="M42" s="80"/>
      <c r="N42" s="81">
        <f>分析係数表!H45</f>
        <v>0</v>
      </c>
      <c r="O42" s="82">
        <f t="shared" si="3"/>
        <v>0</v>
      </c>
      <c r="P42" s="76">
        <f>分析係数表!C45</f>
        <v>1</v>
      </c>
      <c r="Q42" s="82">
        <f>O42*P42</f>
        <v>0</v>
      </c>
      <c r="R42" s="83">
        <v>1.7992975204227976E-2</v>
      </c>
      <c r="S42" s="84">
        <f>I42+R42</f>
        <v>0.1590862099892778</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4.635925330696007E-3</v>
      </c>
      <c r="E43" s="110">
        <f t="shared" si="9"/>
        <v>0.46359253306960069</v>
      </c>
      <c r="F43" s="85">
        <f>分析係数表!C46</f>
        <v>9.5571095571095555E-2</v>
      </c>
      <c r="G43" s="110">
        <f>E43*F43</f>
        <v>4.4306046284041084E-2</v>
      </c>
      <c r="H43" s="110">
        <v>5.0913053077622207E-2</v>
      </c>
      <c r="I43" s="110">
        <f>C43+H43</f>
        <v>5.0913053077622207E-2</v>
      </c>
      <c r="J43" s="85">
        <f>分析係数表!G46</f>
        <v>9.74025974025974E-3</v>
      </c>
      <c r="K43" s="111">
        <f>I43*J43</f>
        <v>4.9590636114567083E-4</v>
      </c>
      <c r="L43" s="79"/>
      <c r="M43" s="80"/>
      <c r="N43" s="81">
        <f>分析係数表!H46</f>
        <v>2.2385341663631524E-2</v>
      </c>
      <c r="O43" s="82">
        <f t="shared" si="3"/>
        <v>0.51892934065584329</v>
      </c>
      <c r="P43" s="76">
        <f>分析係数表!C46</f>
        <v>9.5571095571095555E-2</v>
      </c>
      <c r="Q43" s="82">
        <f>O43*P43</f>
        <v>4.9594645610465199E-2</v>
      </c>
      <c r="R43" s="83">
        <v>5.6218602550081015E-2</v>
      </c>
      <c r="S43" s="84">
        <f>I43+R43</f>
        <v>0.10713165562770322</v>
      </c>
      <c r="T43" s="85">
        <f>分析係数表!F46</f>
        <v>0.31493506493506496</v>
      </c>
      <c r="U43" s="86">
        <f>S43*T43</f>
        <v>3.3739514921711726E-2</v>
      </c>
      <c r="V43" s="87">
        <f>分析係数表!D46</f>
        <v>1.461038961038961E-2</v>
      </c>
      <c r="W43" s="167">
        <f>ROUND(S43*V43,0)</f>
        <v>0</v>
      </c>
      <c r="X43" s="76">
        <f>分析係数表!E46</f>
        <v>3.7337662337662336E-2</v>
      </c>
      <c r="Y43" s="166">
        <f>ROUND(S43*X43,0)</f>
        <v>0</v>
      </c>
    </row>
    <row r="44" spans="1:25" x14ac:dyDescent="0.2">
      <c r="A44" s="192">
        <v>40</v>
      </c>
      <c r="B44" s="14" t="s">
        <v>151</v>
      </c>
      <c r="C44" s="197">
        <f>SUM(C5:C43)</f>
        <v>100</v>
      </c>
      <c r="D44" s="108">
        <f>投入係数表!AL44</f>
        <v>0.38947954011620717</v>
      </c>
      <c r="E44" s="96">
        <f>SUM(E5:E43)</f>
        <v>38.947954011620716</v>
      </c>
      <c r="F44" s="98">
        <f>分析係数表!C47</f>
        <v>0.47742146938417629</v>
      </c>
      <c r="G44" s="96">
        <f>SUM(G5:G43)</f>
        <v>11.574249112917139</v>
      </c>
      <c r="H44" s="96">
        <f>SUM(H5:H43)</f>
        <v>13.250366909368411</v>
      </c>
      <c r="I44" s="96">
        <f>SUM(I5:I43)</f>
        <v>113.2503669093684</v>
      </c>
      <c r="J44" s="98">
        <f>分析係数表!G47</f>
        <v>0.27235298925258467</v>
      </c>
      <c r="K44" s="112">
        <f>SUM(K5:K43)</f>
        <v>36.95269649501239</v>
      </c>
      <c r="L44" s="94">
        <f>最終需要_まとめ!$L$33</f>
        <v>0.62733333333333341</v>
      </c>
      <c r="M44" s="91">
        <f>K44*L44</f>
        <v>23.181658267871107</v>
      </c>
      <c r="N44" s="95">
        <f>分析係数表!H47</f>
        <v>1</v>
      </c>
      <c r="O44" s="96">
        <f>SUM(O5:O43)</f>
        <v>23.181658267871104</v>
      </c>
      <c r="P44" s="92">
        <f>分析係数表!C47</f>
        <v>0.47742146938417629</v>
      </c>
      <c r="Q44" s="96">
        <f>SUM(Q5:Q43)</f>
        <v>10.930180549563159</v>
      </c>
      <c r="R44" s="91">
        <f>SUM(R5:R43)</f>
        <v>12.545034450136985</v>
      </c>
      <c r="S44" s="97">
        <f>SUM(S5:S43)</f>
        <v>125.79540135950539</v>
      </c>
      <c r="T44" s="98">
        <f>分析係数表!F47</f>
        <v>0.52570900249274655</v>
      </c>
      <c r="U44" s="99">
        <f>SUM(U5:U43)</f>
        <v>75.25967009109857</v>
      </c>
      <c r="V44" s="100">
        <f>分析係数表!D47</f>
        <v>0.1239937068366638</v>
      </c>
      <c r="W44" s="164">
        <f>SUM(W5:W43)</f>
        <v>22</v>
      </c>
      <c r="X44" s="92">
        <f>分析係数表!E47</f>
        <v>9.5199419721302761E-2</v>
      </c>
      <c r="Y44" s="165">
        <f>SUM(Y5:Y43)</f>
        <v>19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1.8788163457022077E-2</v>
      </c>
      <c r="E5" s="110">
        <f>$C$41*D5</f>
        <v>1.8788163457022076</v>
      </c>
      <c r="F5" s="85">
        <f>分析係数表!C8</f>
        <v>0.95102319236016375</v>
      </c>
      <c r="G5" s="110">
        <f t="shared" ref="G5:G38" si="0">E5*F5</f>
        <v>1.7867979189481704</v>
      </c>
      <c r="H5" s="110">
        <f t="array" ref="H5:H43">MMULT(逆行列係数!C5:AO43,'37'!G5:G43)</f>
        <v>2.2515218726925479</v>
      </c>
      <c r="I5" s="110">
        <f t="shared" ref="I5:I38" si="1">C5+H5</f>
        <v>2.2515218726925479</v>
      </c>
      <c r="J5" s="85">
        <f>分析係数表!G8</f>
        <v>0.119707121641224</v>
      </c>
      <c r="K5" s="111">
        <f t="shared" ref="K5:K38" si="2">I5*J5</f>
        <v>0.2695232026922833</v>
      </c>
      <c r="L5" s="79" t="s">
        <v>178</v>
      </c>
      <c r="M5" s="80" t="s">
        <v>178</v>
      </c>
      <c r="N5" s="81">
        <f>分析係数表!H8</f>
        <v>1.1795029837783319E-2</v>
      </c>
      <c r="O5" s="82">
        <f t="shared" ref="O5:O43" si="3">$M$44*N5</f>
        <v>0.23569184094607706</v>
      </c>
      <c r="P5" s="76">
        <f>分析係数表!C8</f>
        <v>0.95102319236016375</v>
      </c>
      <c r="Q5" s="82">
        <f t="shared" ref="Q5:Q38" si="4">O5*P5</f>
        <v>0.22414840698978217</v>
      </c>
      <c r="R5" s="83">
        <f t="array" ref="R5:R43">MMULT(逆行列係数!C5:AO43,'37'!Q5:Q43)</f>
        <v>0.31349236484314696</v>
      </c>
      <c r="S5" s="84">
        <f t="shared" ref="S5:S38" si="5">I5+R5</f>
        <v>2.5650142375356948</v>
      </c>
      <c r="T5" s="85">
        <f>分析係数表!F8</f>
        <v>0.45161290322580644</v>
      </c>
      <c r="U5" s="86">
        <f t="shared" ref="U5:U38" si="6">S5*T5</f>
        <v>1.1583935266290235</v>
      </c>
      <c r="V5" s="87">
        <f>分析係数表!D8</f>
        <v>0.18719347931201216</v>
      </c>
      <c r="W5" s="88">
        <f t="shared" ref="W5:W38" si="7">ROUND(S5*V5,0)</f>
        <v>0</v>
      </c>
      <c r="X5" s="76">
        <f>分析係数表!E8</f>
        <v>0.11238516267182427</v>
      </c>
      <c r="Y5" s="89">
        <f t="shared" ref="Y5:Y38" si="8">ROUND(S5*X5,0)</f>
        <v>0</v>
      </c>
    </row>
    <row r="6" spans="1:25" x14ac:dyDescent="0.2">
      <c r="A6" s="6" t="s">
        <v>220</v>
      </c>
      <c r="B6" s="5" t="s">
        <v>266</v>
      </c>
      <c r="C6" s="90"/>
      <c r="D6" s="107">
        <f>投入係数表!AM6</f>
        <v>1.2253150080666572E-3</v>
      </c>
      <c r="E6" s="110">
        <f t="shared" ref="E6:E43" si="9">$C$41*D6</f>
        <v>0.12253150080666572</v>
      </c>
      <c r="F6" s="85">
        <f>分析係数表!C9</f>
        <v>1</v>
      </c>
      <c r="G6" s="110">
        <f t="shared" si="0"/>
        <v>0.12253150080666572</v>
      </c>
      <c r="H6" s="110">
        <v>0.15242570913079642</v>
      </c>
      <c r="I6" s="110">
        <f t="shared" si="1"/>
        <v>0.15242570913079642</v>
      </c>
      <c r="J6" s="85">
        <f>分析係数表!G9</f>
        <v>0.24911032028469751</v>
      </c>
      <c r="K6" s="111">
        <f t="shared" si="2"/>
        <v>3.7970817221194837E-2</v>
      </c>
      <c r="L6" s="79"/>
      <c r="M6" s="80"/>
      <c r="N6" s="81">
        <f>分析係数表!H9</f>
        <v>6.1636735494354639E-4</v>
      </c>
      <c r="O6" s="82">
        <f t="shared" si="3"/>
        <v>1.2316438244213055E-2</v>
      </c>
      <c r="P6" s="76">
        <f>分析係数表!C9</f>
        <v>1</v>
      </c>
      <c r="Q6" s="82">
        <f t="shared" si="4"/>
        <v>1.2316438244213055E-2</v>
      </c>
      <c r="R6" s="83">
        <v>1.7335341317146528E-2</v>
      </c>
      <c r="S6" s="84">
        <f t="shared" si="5"/>
        <v>0.16976105044794296</v>
      </c>
      <c r="T6" s="85">
        <f>分析係数表!F9</f>
        <v>0.6773428232502966</v>
      </c>
      <c r="U6" s="86">
        <f t="shared" si="6"/>
        <v>0.11498642918834572</v>
      </c>
      <c r="V6" s="87">
        <f>分析係数表!D9</f>
        <v>0.14590747330960854</v>
      </c>
      <c r="W6" s="88">
        <f t="shared" si="7"/>
        <v>0</v>
      </c>
      <c r="X6" s="76">
        <f>分析係数表!E9</f>
        <v>0.10201660735468565</v>
      </c>
      <c r="Y6" s="89">
        <f t="shared" si="8"/>
        <v>0</v>
      </c>
    </row>
    <row r="7" spans="1:25" x14ac:dyDescent="0.2">
      <c r="A7" s="6" t="s">
        <v>221</v>
      </c>
      <c r="B7" s="5" t="s">
        <v>267</v>
      </c>
      <c r="C7" s="90"/>
      <c r="D7" s="107">
        <f>投入係数表!AM7</f>
        <v>4.4723997794432983E-3</v>
      </c>
      <c r="E7" s="110">
        <f t="shared" si="9"/>
        <v>0.44723997794432985</v>
      </c>
      <c r="F7" s="85">
        <f>分析係数表!C10</f>
        <v>1</v>
      </c>
      <c r="G7" s="110">
        <f t="shared" si="0"/>
        <v>0.44723997794432985</v>
      </c>
      <c r="H7" s="110">
        <v>0.50223648209128546</v>
      </c>
      <c r="I7" s="110">
        <f t="shared" si="1"/>
        <v>0.50223648209128546</v>
      </c>
      <c r="J7" s="85">
        <f>分析係数表!G10</f>
        <v>0.17950310559006211</v>
      </c>
      <c r="K7" s="111">
        <f t="shared" si="2"/>
        <v>9.0153008276013344E-2</v>
      </c>
      <c r="L7" s="79"/>
      <c r="M7" s="80"/>
      <c r="N7" s="81">
        <f>分析係数表!H10</f>
        <v>1.1935113327543217E-3</v>
      </c>
      <c r="O7" s="82">
        <f t="shared" si="3"/>
        <v>2.3849103145612553E-2</v>
      </c>
      <c r="P7" s="76">
        <f>分析係数表!C10</f>
        <v>1</v>
      </c>
      <c r="Q7" s="82">
        <f t="shared" si="4"/>
        <v>2.3849103145612553E-2</v>
      </c>
      <c r="R7" s="83">
        <v>3.5748361144266855E-2</v>
      </c>
      <c r="S7" s="84">
        <f t="shared" si="5"/>
        <v>0.53798484323555229</v>
      </c>
      <c r="T7" s="85">
        <f>分析係数表!F10</f>
        <v>0.51863354037267084</v>
      </c>
      <c r="U7" s="86">
        <f t="shared" si="6"/>
        <v>0.2790169839140908</v>
      </c>
      <c r="V7" s="87">
        <f>分析係数表!D10</f>
        <v>0.10062111801242236</v>
      </c>
      <c r="W7" s="88">
        <f t="shared" si="7"/>
        <v>0</v>
      </c>
      <c r="X7" s="76">
        <f>分析係数表!E10</f>
        <v>6.273291925465839E-2</v>
      </c>
      <c r="Y7" s="89">
        <f t="shared" si="8"/>
        <v>0</v>
      </c>
    </row>
    <row r="8" spans="1:25" x14ac:dyDescent="0.2">
      <c r="A8" s="6" t="s">
        <v>222</v>
      </c>
      <c r="B8" s="5" t="s">
        <v>27</v>
      </c>
      <c r="C8" s="90"/>
      <c r="D8" s="107">
        <f>投入係数表!AM8</f>
        <v>0</v>
      </c>
      <c r="E8" s="110">
        <f t="shared" si="9"/>
        <v>0</v>
      </c>
      <c r="F8" s="85">
        <f>分析係数表!C11</f>
        <v>5.7355893318034035E-4</v>
      </c>
      <c r="G8" s="110">
        <f t="shared" si="0"/>
        <v>0</v>
      </c>
      <c r="H8" s="110">
        <v>3.379622568377643E-4</v>
      </c>
      <c r="I8" s="110">
        <f t="shared" si="1"/>
        <v>3.379622568377643E-4</v>
      </c>
      <c r="J8" s="85">
        <f>分析係数表!G11</f>
        <v>0.5</v>
      </c>
      <c r="K8" s="111">
        <f t="shared" si="2"/>
        <v>1.6898112841888215E-4</v>
      </c>
      <c r="L8" s="79"/>
      <c r="M8" s="80"/>
      <c r="N8" s="81">
        <f>分析係数表!H11</f>
        <v>-2.2413358361583505E-5</v>
      </c>
      <c r="O8" s="82">
        <f t="shared" si="3"/>
        <v>-4.4787048160774745E-4</v>
      </c>
      <c r="P8" s="76">
        <f>分析係数表!C11</f>
        <v>5.7355893318034035E-4</v>
      </c>
      <c r="Q8" s="82">
        <f t="shared" si="4"/>
        <v>-2.5688011563390485E-7</v>
      </c>
      <c r="R8" s="83">
        <v>4.4761976303021805E-5</v>
      </c>
      <c r="S8" s="84">
        <f t="shared" si="5"/>
        <v>3.8272423314078611E-4</v>
      </c>
      <c r="T8" s="85">
        <f>分析係数表!F11</f>
        <v>0.7</v>
      </c>
      <c r="U8" s="86">
        <f t="shared" si="6"/>
        <v>2.6790696319855026E-4</v>
      </c>
      <c r="V8" s="87">
        <f>分析係数表!D11</f>
        <v>1.2</v>
      </c>
      <c r="W8" s="88">
        <f t="shared" si="7"/>
        <v>0</v>
      </c>
      <c r="X8" s="76">
        <f>分析係数表!E11</f>
        <v>0</v>
      </c>
      <c r="Y8" s="89">
        <f t="shared" si="8"/>
        <v>0</v>
      </c>
    </row>
    <row r="9" spans="1:25" x14ac:dyDescent="0.2">
      <c r="A9" s="6" t="s">
        <v>223</v>
      </c>
      <c r="B9" s="5" t="s">
        <v>191</v>
      </c>
      <c r="C9" s="90"/>
      <c r="D9" s="107">
        <f>投入係数表!AM9</f>
        <v>0.13772540690669227</v>
      </c>
      <c r="E9" s="110">
        <f t="shared" si="9"/>
        <v>13.772540690669228</v>
      </c>
      <c r="F9" s="85">
        <f>分析係数表!C12</f>
        <v>4.8423187189707062E-2</v>
      </c>
      <c r="G9" s="110">
        <f t="shared" si="0"/>
        <v>0.66691031594213346</v>
      </c>
      <c r="H9" s="110">
        <v>0.69934760638154814</v>
      </c>
      <c r="I9" s="110">
        <f t="shared" si="1"/>
        <v>0.69934760638154814</v>
      </c>
      <c r="J9" s="85">
        <f>分析係数表!G12</f>
        <v>0.1441768393269548</v>
      </c>
      <c r="K9" s="111">
        <f t="shared" si="2"/>
        <v>0.10082972747896289</v>
      </c>
      <c r="L9" s="79"/>
      <c r="M9" s="80"/>
      <c r="N9" s="81">
        <f>分析係数表!H12</f>
        <v>9.2936990446306003E-2</v>
      </c>
      <c r="O9" s="82">
        <f t="shared" si="3"/>
        <v>1.8570949519865247</v>
      </c>
      <c r="P9" s="76">
        <f>分析係数表!C12</f>
        <v>4.8423187189707062E-2</v>
      </c>
      <c r="Q9" s="82">
        <f t="shared" si="4"/>
        <v>8.9926456489103537E-2</v>
      </c>
      <c r="R9" s="83">
        <v>0.10247152243017457</v>
      </c>
      <c r="S9" s="84">
        <f t="shared" si="5"/>
        <v>0.80181912881172268</v>
      </c>
      <c r="T9" s="85">
        <f>分析係数表!F12</f>
        <v>0.28846365335972729</v>
      </c>
      <c r="U9" s="86">
        <f t="shared" si="6"/>
        <v>0.23129567523074329</v>
      </c>
      <c r="V9" s="87">
        <f>分析係数表!D12</f>
        <v>0.1115143516991092</v>
      </c>
      <c r="W9" s="88">
        <f t="shared" si="7"/>
        <v>0</v>
      </c>
      <c r="X9" s="76">
        <f>分析係数表!E12</f>
        <v>0.10909490817112064</v>
      </c>
      <c r="Y9" s="89">
        <f t="shared" si="8"/>
        <v>0</v>
      </c>
    </row>
    <row r="10" spans="1:25" x14ac:dyDescent="0.2">
      <c r="A10" s="6" t="s">
        <v>224</v>
      </c>
      <c r="B10" s="5" t="s">
        <v>28</v>
      </c>
      <c r="C10" s="90"/>
      <c r="D10" s="107">
        <f>投入係数表!AM10</f>
        <v>5.2688545346866256E-3</v>
      </c>
      <c r="E10" s="110">
        <f t="shared" si="9"/>
        <v>0.52688545346866256</v>
      </c>
      <c r="F10" s="85">
        <f>分析係数表!C13</f>
        <v>0</v>
      </c>
      <c r="G10" s="110">
        <f t="shared" si="0"/>
        <v>0</v>
      </c>
      <c r="H10" s="110">
        <v>0</v>
      </c>
      <c r="I10" s="110">
        <f t="shared" si="1"/>
        <v>0</v>
      </c>
      <c r="J10" s="85">
        <f>分析係数表!G13</f>
        <v>0.24353876739562624</v>
      </c>
      <c r="K10" s="111">
        <f t="shared" si="2"/>
        <v>0</v>
      </c>
      <c r="L10" s="79"/>
      <c r="M10" s="80"/>
      <c r="N10" s="81">
        <f>分析係数表!H13</f>
        <v>1.4282912615919088E-2</v>
      </c>
      <c r="O10" s="82">
        <f t="shared" si="3"/>
        <v>0.28540546440453707</v>
      </c>
      <c r="P10" s="76">
        <f>分析係数表!C13</f>
        <v>0</v>
      </c>
      <c r="Q10" s="82">
        <f t="shared" si="4"/>
        <v>0</v>
      </c>
      <c r="R10" s="83">
        <v>0</v>
      </c>
      <c r="S10" s="84">
        <f t="shared" si="5"/>
        <v>0</v>
      </c>
      <c r="T10" s="85">
        <f>分析係数表!F13</f>
        <v>0.38170974155069581</v>
      </c>
      <c r="U10" s="86">
        <f t="shared" si="6"/>
        <v>0</v>
      </c>
      <c r="V10" s="87">
        <f>分析係数表!D13</f>
        <v>0.44532803180914515</v>
      </c>
      <c r="W10" s="88">
        <f t="shared" si="7"/>
        <v>0</v>
      </c>
      <c r="X10" s="76">
        <f>分析係数表!E13</f>
        <v>0.32206759443339961</v>
      </c>
      <c r="Y10" s="89">
        <f t="shared" si="8"/>
        <v>0</v>
      </c>
    </row>
    <row r="11" spans="1:25" x14ac:dyDescent="0.2">
      <c r="A11" s="6" t="s">
        <v>225</v>
      </c>
      <c r="B11" s="5" t="s">
        <v>268</v>
      </c>
      <c r="C11" s="90"/>
      <c r="D11" s="107">
        <f>投入係数表!AM11</f>
        <v>5.9427777891232873E-3</v>
      </c>
      <c r="E11" s="110">
        <f t="shared" si="9"/>
        <v>0.59427777891232869</v>
      </c>
      <c r="F11" s="85">
        <f>分析係数表!C14</f>
        <v>0.13711248892825512</v>
      </c>
      <c r="G11" s="110">
        <f t="shared" si="0"/>
        <v>8.1482905381424706E-2</v>
      </c>
      <c r="H11" s="110">
        <v>0.11693952101419697</v>
      </c>
      <c r="I11" s="110">
        <f t="shared" si="1"/>
        <v>0.11693952101419697</v>
      </c>
      <c r="J11" s="85">
        <f>分析係数表!G14</f>
        <v>0.16281628162816281</v>
      </c>
      <c r="K11" s="111">
        <f t="shared" si="2"/>
        <v>1.9039657986909955E-2</v>
      </c>
      <c r="L11" s="79"/>
      <c r="M11" s="80"/>
      <c r="N11" s="81">
        <f>分析係数表!H14</f>
        <v>1.1654946348023422E-3</v>
      </c>
      <c r="O11" s="82">
        <f t="shared" si="3"/>
        <v>2.3289265043602864E-2</v>
      </c>
      <c r="P11" s="76">
        <f>分析係数表!C14</f>
        <v>0.13711248892825512</v>
      </c>
      <c r="Q11" s="82">
        <f t="shared" si="4"/>
        <v>3.1932490954381968E-3</v>
      </c>
      <c r="R11" s="83">
        <v>1.308451841952357E-2</v>
      </c>
      <c r="S11" s="84">
        <f t="shared" si="5"/>
        <v>0.13002403943372054</v>
      </c>
      <c r="T11" s="85">
        <f>分析係数表!F14</f>
        <v>0.337000366703337</v>
      </c>
      <c r="U11" s="86">
        <f t="shared" si="6"/>
        <v>4.3818148969412975E-2</v>
      </c>
      <c r="V11" s="87">
        <f>分析係数表!D14</f>
        <v>0.17491749174917492</v>
      </c>
      <c r="W11" s="88">
        <f t="shared" si="7"/>
        <v>0</v>
      </c>
      <c r="X11" s="76">
        <f>分析係数表!E14</f>
        <v>0.13458012467913458</v>
      </c>
      <c r="Y11" s="89">
        <f t="shared" si="8"/>
        <v>0</v>
      </c>
    </row>
    <row r="12" spans="1:25" x14ac:dyDescent="0.2">
      <c r="A12" s="6" t="s">
        <v>226</v>
      </c>
      <c r="B12" s="5" t="s">
        <v>29</v>
      </c>
      <c r="C12" s="90"/>
      <c r="D12" s="107">
        <f>投入係数表!AM12</f>
        <v>5.0237915330732944E-3</v>
      </c>
      <c r="E12" s="110">
        <f t="shared" si="9"/>
        <v>0.50237915330732941</v>
      </c>
      <c r="F12" s="85">
        <f>分析係数表!C15</f>
        <v>0</v>
      </c>
      <c r="G12" s="110">
        <f t="shared" si="0"/>
        <v>0</v>
      </c>
      <c r="H12" s="110">
        <v>0</v>
      </c>
      <c r="I12" s="110">
        <f t="shared" si="1"/>
        <v>0</v>
      </c>
      <c r="J12" s="85">
        <f>分析係数表!G15</f>
        <v>9.5586553853190023E-2</v>
      </c>
      <c r="K12" s="111">
        <f t="shared" si="2"/>
        <v>0</v>
      </c>
      <c r="L12" s="79"/>
      <c r="M12" s="80"/>
      <c r="N12" s="81">
        <f>分析係数表!H15</f>
        <v>8.5619028941248988E-3</v>
      </c>
      <c r="O12" s="82">
        <f t="shared" si="3"/>
        <v>0.17108652397415952</v>
      </c>
      <c r="P12" s="76">
        <f>分析係数表!C15</f>
        <v>0</v>
      </c>
      <c r="Q12" s="82">
        <f t="shared" si="4"/>
        <v>0</v>
      </c>
      <c r="R12" s="83">
        <v>0</v>
      </c>
      <c r="S12" s="84">
        <f t="shared" si="5"/>
        <v>0</v>
      </c>
      <c r="T12" s="85">
        <f>分析係数表!F15</f>
        <v>0.3036816830551109</v>
      </c>
      <c r="U12" s="86">
        <f t="shared" si="6"/>
        <v>0</v>
      </c>
      <c r="V12" s="87">
        <f>分析係数表!D15</f>
        <v>3.7502858449576952E-2</v>
      </c>
      <c r="W12" s="88">
        <f t="shared" si="7"/>
        <v>0</v>
      </c>
      <c r="X12" s="76">
        <f>分析係数表!E15</f>
        <v>3.5216098788017382E-2</v>
      </c>
      <c r="Y12" s="89">
        <f t="shared" si="8"/>
        <v>0</v>
      </c>
    </row>
    <row r="13" spans="1:25" x14ac:dyDescent="0.2">
      <c r="A13" s="6" t="s">
        <v>227</v>
      </c>
      <c r="B13" s="5" t="s">
        <v>30</v>
      </c>
      <c r="C13" s="90"/>
      <c r="D13" s="107">
        <f>投入係数表!AM13</f>
        <v>4.1252271938244127E-3</v>
      </c>
      <c r="E13" s="110">
        <f t="shared" si="9"/>
        <v>0.41252271938244128</v>
      </c>
      <c r="F13" s="85">
        <f>分析係数表!C16</f>
        <v>1.385979049153907E-2</v>
      </c>
      <c r="G13" s="110">
        <f t="shared" si="0"/>
        <v>5.7174784636405997E-3</v>
      </c>
      <c r="H13" s="110">
        <v>8.5662563382059072E-3</v>
      </c>
      <c r="I13" s="110">
        <f t="shared" si="1"/>
        <v>8.5662563382059072E-3</v>
      </c>
      <c r="J13" s="85">
        <f>分析係数表!G16</f>
        <v>3.1914893617021274E-2</v>
      </c>
      <c r="K13" s="111">
        <f t="shared" si="2"/>
        <v>2.7339115972997572E-4</v>
      </c>
      <c r="L13" s="79"/>
      <c r="M13" s="80"/>
      <c r="N13" s="81">
        <f>分析係数表!H16</f>
        <v>1.6877258846272378E-2</v>
      </c>
      <c r="O13" s="82">
        <f t="shared" si="3"/>
        <v>0.33724647265063379</v>
      </c>
      <c r="P13" s="76">
        <f>分析係数表!C16</f>
        <v>1.385979049153907E-2</v>
      </c>
      <c r="Q13" s="82">
        <f t="shared" si="4"/>
        <v>4.6741654549483456E-3</v>
      </c>
      <c r="R13" s="83">
        <v>5.297773580332875E-3</v>
      </c>
      <c r="S13" s="84">
        <f t="shared" si="5"/>
        <v>1.3864029918538783E-2</v>
      </c>
      <c r="T13" s="85">
        <f>分析係数表!F16</f>
        <v>0.28191489361702127</v>
      </c>
      <c r="U13" s="86">
        <f t="shared" si="6"/>
        <v>3.9084765195880611E-3</v>
      </c>
      <c r="V13" s="87">
        <f>分析係数表!D16</f>
        <v>0</v>
      </c>
      <c r="W13" s="88">
        <f t="shared" si="7"/>
        <v>0</v>
      </c>
      <c r="X13" s="76">
        <f>分析係数表!E16</f>
        <v>0</v>
      </c>
      <c r="Y13" s="89">
        <f t="shared" si="8"/>
        <v>0</v>
      </c>
    </row>
    <row r="14" spans="1:25" x14ac:dyDescent="0.2">
      <c r="A14" s="6" t="s">
        <v>2</v>
      </c>
      <c r="B14" s="5" t="s">
        <v>365</v>
      </c>
      <c r="C14" s="90"/>
      <c r="D14" s="107">
        <f>投入係数表!AM14</f>
        <v>2.6344272673433128E-3</v>
      </c>
      <c r="E14" s="110">
        <f t="shared" si="9"/>
        <v>0.26344272673433128</v>
      </c>
      <c r="F14" s="85">
        <f>分析係数表!C17</f>
        <v>0.32300986464785497</v>
      </c>
      <c r="G14" s="110">
        <f t="shared" si="0"/>
        <v>8.5094599504918197E-2</v>
      </c>
      <c r="H14" s="110">
        <v>0.16133688012384431</v>
      </c>
      <c r="I14" s="110">
        <f t="shared" si="1"/>
        <v>0.16133688012384431</v>
      </c>
      <c r="J14" s="85">
        <f>分析係数表!G17</f>
        <v>0.21187484602118747</v>
      </c>
      <c r="K14" s="111">
        <f t="shared" si="2"/>
        <v>3.4183226633778298E-2</v>
      </c>
      <c r="L14" s="79"/>
      <c r="M14" s="80"/>
      <c r="N14" s="81">
        <f>分析係数表!H17</f>
        <v>2.8857198890538762E-3</v>
      </c>
      <c r="O14" s="82">
        <f t="shared" si="3"/>
        <v>5.7663324506997481E-2</v>
      </c>
      <c r="P14" s="76">
        <f>分析係数表!C17</f>
        <v>0.32300986464785497</v>
      </c>
      <c r="Q14" s="82">
        <f t="shared" si="4"/>
        <v>1.8625822644150594E-2</v>
      </c>
      <c r="R14" s="83">
        <v>3.9387466270706301E-2</v>
      </c>
      <c r="S14" s="84">
        <f t="shared" si="5"/>
        <v>0.20072434639455061</v>
      </c>
      <c r="T14" s="85">
        <f>分析係数表!F17</f>
        <v>0.32156935205715692</v>
      </c>
      <c r="U14" s="86">
        <f t="shared" si="6"/>
        <v>6.4546798012191958E-2</v>
      </c>
      <c r="V14" s="87">
        <f>分析係数表!D17</f>
        <v>5.6541019955654102E-2</v>
      </c>
      <c r="W14" s="88">
        <f t="shared" si="7"/>
        <v>0</v>
      </c>
      <c r="X14" s="76">
        <f>分析係数表!E17</f>
        <v>5.444690810544469E-2</v>
      </c>
      <c r="Y14" s="89">
        <f t="shared" si="8"/>
        <v>0</v>
      </c>
    </row>
    <row r="15" spans="1:25" x14ac:dyDescent="0.2">
      <c r="A15" s="6" t="s">
        <v>3</v>
      </c>
      <c r="B15" s="5" t="s">
        <v>31</v>
      </c>
      <c r="C15" s="90"/>
      <c r="D15" s="107">
        <f>投入係数表!AM15</f>
        <v>1.6133314272877652E-3</v>
      </c>
      <c r="E15" s="110">
        <f t="shared" si="9"/>
        <v>0.16133314272877652</v>
      </c>
      <c r="F15" s="85">
        <f>分析係数表!C18</f>
        <v>9.2469018112488088E-2</v>
      </c>
      <c r="G15" s="110">
        <f t="shared" si="0"/>
        <v>1.4918317297131863E-2</v>
      </c>
      <c r="H15" s="110">
        <v>1.8438988346158897E-2</v>
      </c>
      <c r="I15" s="110">
        <f t="shared" si="1"/>
        <v>1.8438988346158897E-2</v>
      </c>
      <c r="J15" s="85">
        <f>分析係数表!G18</f>
        <v>0.21541950113378686</v>
      </c>
      <c r="K15" s="111">
        <f t="shared" si="2"/>
        <v>3.972117670941259E-3</v>
      </c>
      <c r="L15" s="79"/>
      <c r="M15" s="80"/>
      <c r="N15" s="81">
        <f>分析係数表!H18</f>
        <v>4.5387050682206597E-4</v>
      </c>
      <c r="O15" s="82">
        <f t="shared" si="3"/>
        <v>9.0693772525568851E-3</v>
      </c>
      <c r="P15" s="76">
        <f>分析係数表!C18</f>
        <v>9.2469018112488088E-2</v>
      </c>
      <c r="Q15" s="82">
        <f t="shared" si="4"/>
        <v>8.3863640943567007E-4</v>
      </c>
      <c r="R15" s="83">
        <v>1.9012911624155138E-3</v>
      </c>
      <c r="S15" s="84">
        <f t="shared" si="5"/>
        <v>2.0340279508574411E-2</v>
      </c>
      <c r="T15" s="85">
        <f>分析係数表!F18</f>
        <v>0.45918367346938777</v>
      </c>
      <c r="U15" s="86">
        <f t="shared" si="6"/>
        <v>9.3399242641413107E-3</v>
      </c>
      <c r="V15" s="87">
        <f>分析係数表!D18</f>
        <v>0.12244897959183673</v>
      </c>
      <c r="W15" s="88">
        <f t="shared" si="7"/>
        <v>0</v>
      </c>
      <c r="X15" s="76">
        <f>分析係数表!E18</f>
        <v>0.11734693877551021</v>
      </c>
      <c r="Y15" s="89">
        <f t="shared" si="8"/>
        <v>0</v>
      </c>
    </row>
    <row r="16" spans="1:25" x14ac:dyDescent="0.2">
      <c r="A16" s="6" t="s">
        <v>4</v>
      </c>
      <c r="B16" s="5" t="s">
        <v>32</v>
      </c>
      <c r="C16" s="90"/>
      <c r="D16" s="107">
        <f>投入係数表!AM16</f>
        <v>0</v>
      </c>
      <c r="E16" s="110">
        <f t="shared" si="9"/>
        <v>0</v>
      </c>
      <c r="F16" s="85">
        <f>分析係数表!C19</f>
        <v>3.1628366691376364E-2</v>
      </c>
      <c r="G16" s="110">
        <f t="shared" si="0"/>
        <v>0</v>
      </c>
      <c r="H16" s="110">
        <v>7.1874500570471775E-4</v>
      </c>
      <c r="I16" s="110">
        <f t="shared" si="1"/>
        <v>7.1874500570471775E-4</v>
      </c>
      <c r="J16" s="85">
        <f>分析係数表!G19</f>
        <v>5.8098591549295774E-2</v>
      </c>
      <c r="K16" s="111">
        <f t="shared" si="2"/>
        <v>4.1758072514534656E-5</v>
      </c>
      <c r="L16" s="79"/>
      <c r="M16" s="80"/>
      <c r="N16" s="81">
        <f>分析係数表!H19</f>
        <v>-1.1767013139831339E-4</v>
      </c>
      <c r="O16" s="82">
        <f t="shared" si="3"/>
        <v>-2.3513200284406739E-3</v>
      </c>
      <c r="P16" s="76">
        <f>分析係数表!C19</f>
        <v>3.1628366691376364E-2</v>
      </c>
      <c r="Q16" s="82">
        <f t="shared" si="4"/>
        <v>-7.4368412068299137E-5</v>
      </c>
      <c r="R16" s="83">
        <v>1.9030053893210678E-4</v>
      </c>
      <c r="S16" s="84">
        <f t="shared" si="5"/>
        <v>9.090455446368245E-4</v>
      </c>
      <c r="T16" s="85">
        <f>分析係数表!F19</f>
        <v>0.23943661971830985</v>
      </c>
      <c r="U16" s="86">
        <f t="shared" si="6"/>
        <v>2.176587923778312E-4</v>
      </c>
      <c r="V16" s="87">
        <f>分析係数表!D19</f>
        <v>5.9859154929577461E-2</v>
      </c>
      <c r="W16" s="88">
        <f t="shared" si="7"/>
        <v>0</v>
      </c>
      <c r="X16" s="76">
        <f>分析係数表!E19</f>
        <v>4.5774647887323945E-2</v>
      </c>
      <c r="Y16" s="89">
        <f t="shared" si="8"/>
        <v>0</v>
      </c>
    </row>
    <row r="17" spans="1:25" x14ac:dyDescent="0.2">
      <c r="A17" s="6" t="s">
        <v>5</v>
      </c>
      <c r="B17" s="5" t="s">
        <v>33</v>
      </c>
      <c r="C17" s="90"/>
      <c r="D17" s="107">
        <f>投入係数表!AM17</f>
        <v>4.4928216962444097E-4</v>
      </c>
      <c r="E17" s="110">
        <f t="shared" si="9"/>
        <v>4.4928216962444097E-2</v>
      </c>
      <c r="F17" s="85">
        <f>分析係数表!C20</f>
        <v>9.0136054421768752E-2</v>
      </c>
      <c r="G17" s="110">
        <f t="shared" si="0"/>
        <v>4.0496522091998952E-3</v>
      </c>
      <c r="H17" s="110">
        <v>5.327621075434507E-3</v>
      </c>
      <c r="I17" s="110">
        <f t="shared" si="1"/>
        <v>5.327621075434507E-3</v>
      </c>
      <c r="J17" s="85">
        <f>分析係数表!G20</f>
        <v>0.10038610038610038</v>
      </c>
      <c r="K17" s="111">
        <f t="shared" si="2"/>
        <v>5.348191040976725E-4</v>
      </c>
      <c r="L17" s="79"/>
      <c r="M17" s="80"/>
      <c r="N17" s="81">
        <f>分析係数表!H20</f>
        <v>5.6033395903958764E-4</v>
      </c>
      <c r="O17" s="82">
        <f t="shared" si="3"/>
        <v>1.1196762040193686E-2</v>
      </c>
      <c r="P17" s="76">
        <f>分析係数表!C20</f>
        <v>9.0136054421768752E-2</v>
      </c>
      <c r="Q17" s="82">
        <f t="shared" si="4"/>
        <v>1.0092319526024925E-3</v>
      </c>
      <c r="R17" s="83">
        <v>1.9527258324856342E-3</v>
      </c>
      <c r="S17" s="84">
        <f t="shared" si="5"/>
        <v>7.280346907920141E-3</v>
      </c>
      <c r="T17" s="85">
        <f>分析係数表!F20</f>
        <v>0.22393822393822393</v>
      </c>
      <c r="U17" s="86">
        <f t="shared" si="6"/>
        <v>1.6303479562137767E-3</v>
      </c>
      <c r="V17" s="87">
        <f>分析係数表!D20</f>
        <v>0.27258687258687259</v>
      </c>
      <c r="W17" s="88">
        <f t="shared" si="7"/>
        <v>0</v>
      </c>
      <c r="X17" s="76">
        <f>分析係数表!E20</f>
        <v>0.29498069498069496</v>
      </c>
      <c r="Y17" s="89">
        <f t="shared" si="8"/>
        <v>0</v>
      </c>
    </row>
    <row r="18" spans="1:25" x14ac:dyDescent="0.2">
      <c r="A18" s="6" t="s">
        <v>6</v>
      </c>
      <c r="B18" s="5" t="s">
        <v>34</v>
      </c>
      <c r="C18" s="90"/>
      <c r="D18" s="107">
        <f>投入係数表!AM18</f>
        <v>2.225988931321094E-3</v>
      </c>
      <c r="E18" s="110">
        <f t="shared" si="9"/>
        <v>0.2225988931321094</v>
      </c>
      <c r="F18" s="85">
        <f>分析係数表!C21</f>
        <v>0.16689993002099368</v>
      </c>
      <c r="G18" s="110">
        <f t="shared" si="0"/>
        <v>3.7151739686499707E-2</v>
      </c>
      <c r="H18" s="110">
        <v>4.8185688070997802E-2</v>
      </c>
      <c r="I18" s="110">
        <f t="shared" si="1"/>
        <v>4.8185688070997802E-2</v>
      </c>
      <c r="J18" s="85">
        <f>分析係数表!G21</f>
        <v>0.28496229904680609</v>
      </c>
      <c r="K18" s="111">
        <f t="shared" si="2"/>
        <v>1.3731104453863793E-2</v>
      </c>
      <c r="L18" s="79"/>
      <c r="M18" s="80"/>
      <c r="N18" s="81">
        <f>分析係数表!H21</f>
        <v>9.3015437200571539E-4</v>
      </c>
      <c r="O18" s="82">
        <f t="shared" si="3"/>
        <v>1.8586624986721517E-2</v>
      </c>
      <c r="P18" s="76">
        <f>分析係数表!C21</f>
        <v>0.16689993002099368</v>
      </c>
      <c r="Q18" s="82">
        <f t="shared" si="4"/>
        <v>3.1021064096102735E-3</v>
      </c>
      <c r="R18" s="83">
        <v>6.7865248138170636E-3</v>
      </c>
      <c r="S18" s="84">
        <f t="shared" si="5"/>
        <v>5.4972212884814867E-2</v>
      </c>
      <c r="T18" s="85">
        <f>分析係数表!F21</f>
        <v>0.42580736946934128</v>
      </c>
      <c r="U18" s="86">
        <f t="shared" si="6"/>
        <v>2.3407573362391645E-2</v>
      </c>
      <c r="V18" s="87">
        <f>分析係数表!D21</f>
        <v>9.4323516858728126E-2</v>
      </c>
      <c r="W18" s="88">
        <f t="shared" si="7"/>
        <v>0</v>
      </c>
      <c r="X18" s="76">
        <f>分析係数表!E21</f>
        <v>8.3795703514013373E-2</v>
      </c>
      <c r="Y18" s="89">
        <f t="shared" si="8"/>
        <v>0</v>
      </c>
    </row>
    <row r="19" spans="1:25" x14ac:dyDescent="0.2">
      <c r="A19" s="6" t="s">
        <v>7</v>
      </c>
      <c r="B19" s="5" t="s">
        <v>269</v>
      </c>
      <c r="C19" s="90"/>
      <c r="D19" s="107">
        <f>投入係数表!AM19</f>
        <v>0</v>
      </c>
      <c r="E19" s="110">
        <f t="shared" si="9"/>
        <v>0</v>
      </c>
      <c r="F19" s="85">
        <f>分析係数表!C22</f>
        <v>5.390334572490707E-2</v>
      </c>
      <c r="G19" s="110">
        <f t="shared" si="0"/>
        <v>0</v>
      </c>
      <c r="H19" s="110">
        <v>1.5624762810100734E-3</v>
      </c>
      <c r="I19" s="110">
        <f t="shared" si="1"/>
        <v>1.5624762810100734E-3</v>
      </c>
      <c r="J19" s="85">
        <f>分析係数表!G22</f>
        <v>0.19475277497477295</v>
      </c>
      <c r="K19" s="111">
        <f t="shared" si="2"/>
        <v>3.0429659155897494E-4</v>
      </c>
      <c r="L19" s="79"/>
      <c r="M19" s="80"/>
      <c r="N19" s="81">
        <f>分析係数表!H22</f>
        <v>4.4826716723167009E-5</v>
      </c>
      <c r="O19" s="82">
        <f t="shared" si="3"/>
        <v>8.957409632154949E-4</v>
      </c>
      <c r="P19" s="76">
        <f>分析係数表!C22</f>
        <v>5.390334572490707E-2</v>
      </c>
      <c r="Q19" s="82">
        <f t="shared" si="4"/>
        <v>4.8283434820166091E-5</v>
      </c>
      <c r="R19" s="83">
        <v>5.2322594918692447E-4</v>
      </c>
      <c r="S19" s="84">
        <f t="shared" si="5"/>
        <v>2.0857022301969978E-3</v>
      </c>
      <c r="T19" s="85">
        <f>分析係数表!F22</f>
        <v>0.41305079044735959</v>
      </c>
      <c r="U19" s="86">
        <f t="shared" si="6"/>
        <v>8.6150095482069068E-4</v>
      </c>
      <c r="V19" s="87">
        <f>分析係数表!D22</f>
        <v>5.2808610830810628E-2</v>
      </c>
      <c r="W19" s="88">
        <f t="shared" si="7"/>
        <v>0</v>
      </c>
      <c r="X19" s="76">
        <f>分析係数表!E22</f>
        <v>5.6844937773292969E-2</v>
      </c>
      <c r="Y19" s="89">
        <f t="shared" si="8"/>
        <v>0</v>
      </c>
    </row>
    <row r="20" spans="1:25" x14ac:dyDescent="0.2">
      <c r="A20" s="6" t="s">
        <v>8</v>
      </c>
      <c r="B20" s="5" t="s">
        <v>270</v>
      </c>
      <c r="C20" s="90"/>
      <c r="D20" s="107">
        <f>投入係数表!AM20</f>
        <v>0</v>
      </c>
      <c r="E20" s="110">
        <f t="shared" si="9"/>
        <v>0</v>
      </c>
      <c r="F20" s="85">
        <f>分析係数表!C23</f>
        <v>0</v>
      </c>
      <c r="G20" s="110">
        <f t="shared" si="0"/>
        <v>0</v>
      </c>
      <c r="H20" s="110">
        <v>0</v>
      </c>
      <c r="I20" s="110">
        <f t="shared" si="1"/>
        <v>0</v>
      </c>
      <c r="J20" s="85">
        <f>分析係数表!G23</f>
        <v>0.21585244267198406</v>
      </c>
      <c r="K20" s="111">
        <f t="shared" si="2"/>
        <v>0</v>
      </c>
      <c r="L20" s="79"/>
      <c r="M20" s="80"/>
      <c r="N20" s="81">
        <f>分析係数表!H23</f>
        <v>2.8016697951979378E-5</v>
      </c>
      <c r="O20" s="82">
        <f t="shared" si="3"/>
        <v>5.5983810200968423E-4</v>
      </c>
      <c r="P20" s="76">
        <f>分析係数表!C23</f>
        <v>0</v>
      </c>
      <c r="Q20" s="82">
        <f t="shared" si="4"/>
        <v>0</v>
      </c>
      <c r="R20" s="83">
        <v>0</v>
      </c>
      <c r="S20" s="84">
        <f t="shared" si="5"/>
        <v>0</v>
      </c>
      <c r="T20" s="85">
        <f>分析係数表!F23</f>
        <v>0.44067796610169491</v>
      </c>
      <c r="U20" s="86">
        <f t="shared" si="6"/>
        <v>0</v>
      </c>
      <c r="V20" s="87">
        <f>分析係数表!D23</f>
        <v>9.3220338983050849E-2</v>
      </c>
      <c r="W20" s="88">
        <f t="shared" si="7"/>
        <v>0</v>
      </c>
      <c r="X20" s="76">
        <f>分析係数表!E23</f>
        <v>9.3220338983050849E-2</v>
      </c>
      <c r="Y20" s="89">
        <f t="shared" si="8"/>
        <v>0</v>
      </c>
    </row>
    <row r="21" spans="1:25" x14ac:dyDescent="0.2">
      <c r="A21" s="6" t="s">
        <v>9</v>
      </c>
      <c r="B21" s="5" t="s">
        <v>271</v>
      </c>
      <c r="C21" s="90"/>
      <c r="D21" s="107">
        <f>投入係数表!AM21</f>
        <v>3.8801641922110811E-4</v>
      </c>
      <c r="E21" s="110">
        <f t="shared" si="9"/>
        <v>3.8801641922110809E-2</v>
      </c>
      <c r="F21" s="85">
        <f>分析係数表!C24</f>
        <v>5.4415700267618217E-2</v>
      </c>
      <c r="G21" s="110">
        <f t="shared" si="0"/>
        <v>2.1114185167250316E-3</v>
      </c>
      <c r="H21" s="110">
        <v>2.9891178750558107E-3</v>
      </c>
      <c r="I21" s="110">
        <f t="shared" si="1"/>
        <v>2.9891178750558107E-3</v>
      </c>
      <c r="J21" s="85">
        <f>分析係数表!G24</f>
        <v>0.2097560975609756</v>
      </c>
      <c r="K21" s="111">
        <f t="shared" si="2"/>
        <v>6.2698570062146269E-4</v>
      </c>
      <c r="L21" s="79"/>
      <c r="M21" s="80"/>
      <c r="N21" s="81">
        <f>分析係数表!H24</f>
        <v>3.5301039419494021E-4</v>
      </c>
      <c r="O21" s="82">
        <f t="shared" si="3"/>
        <v>7.0539600853220226E-3</v>
      </c>
      <c r="P21" s="76">
        <f>分析係数表!C24</f>
        <v>5.4415700267618217E-2</v>
      </c>
      <c r="Q21" s="82">
        <f t="shared" si="4"/>
        <v>3.838461777026258E-4</v>
      </c>
      <c r="R21" s="83">
        <v>1.2451441389661774E-3</v>
      </c>
      <c r="S21" s="84">
        <f t="shared" si="5"/>
        <v>4.2342620140219884E-3</v>
      </c>
      <c r="T21" s="85">
        <f>分析係数表!F24</f>
        <v>0.39512195121951221</v>
      </c>
      <c r="U21" s="86">
        <f t="shared" si="6"/>
        <v>1.6730498689550297E-3</v>
      </c>
      <c r="V21" s="87">
        <f>分析係数表!D24</f>
        <v>0.89756097560975612</v>
      </c>
      <c r="W21" s="88">
        <f t="shared" si="7"/>
        <v>0</v>
      </c>
      <c r="X21" s="76">
        <f>分析係数表!E24</f>
        <v>0.92682926829268297</v>
      </c>
      <c r="Y21" s="89">
        <f t="shared" si="8"/>
        <v>0</v>
      </c>
    </row>
    <row r="22" spans="1:25" x14ac:dyDescent="0.2">
      <c r="A22" s="6" t="s">
        <v>10</v>
      </c>
      <c r="B22" s="5" t="s">
        <v>272</v>
      </c>
      <c r="C22" s="90"/>
      <c r="D22" s="107">
        <f>投入係数表!AM22</f>
        <v>0</v>
      </c>
      <c r="E22" s="110">
        <f t="shared" si="9"/>
        <v>0</v>
      </c>
      <c r="F22" s="85">
        <f>分析係数表!C25</f>
        <v>0.20008027292795505</v>
      </c>
      <c r="G22" s="110">
        <f t="shared" si="0"/>
        <v>0</v>
      </c>
      <c r="H22" s="110">
        <v>1.3849256166774781E-2</v>
      </c>
      <c r="I22" s="110">
        <f t="shared" si="1"/>
        <v>1.3849256166774781E-2</v>
      </c>
      <c r="J22" s="85">
        <f>分析係数表!G25</f>
        <v>0.19693654266958424</v>
      </c>
      <c r="K22" s="111">
        <f t="shared" si="2"/>
        <v>2.7274246280300442E-3</v>
      </c>
      <c r="L22" s="79"/>
      <c r="M22" s="80"/>
      <c r="N22" s="81">
        <f>分析係数表!H25</f>
        <v>5.2111058190681644E-4</v>
      </c>
      <c r="O22" s="82">
        <f t="shared" si="3"/>
        <v>1.0412988697380127E-2</v>
      </c>
      <c r="P22" s="76">
        <f>分析係数表!C25</f>
        <v>0.20008027292795505</v>
      </c>
      <c r="Q22" s="82">
        <f t="shared" si="4"/>
        <v>2.083433620567527E-3</v>
      </c>
      <c r="R22" s="83">
        <v>9.4504019921852114E-3</v>
      </c>
      <c r="S22" s="84">
        <f t="shared" si="5"/>
        <v>2.3299658158959992E-2</v>
      </c>
      <c r="T22" s="85">
        <f>分析係数表!F25</f>
        <v>0.35081275398562051</v>
      </c>
      <c r="U22" s="86">
        <f t="shared" si="6"/>
        <v>8.1738172456682877E-3</v>
      </c>
      <c r="V22" s="87">
        <f>分析係数表!D25</f>
        <v>2.0787746170678335E-2</v>
      </c>
      <c r="W22" s="88">
        <f t="shared" si="7"/>
        <v>0</v>
      </c>
      <c r="X22" s="76">
        <f>分析係数表!E25</f>
        <v>2.031884964051266E-2</v>
      </c>
      <c r="Y22" s="89">
        <f t="shared" si="8"/>
        <v>0</v>
      </c>
    </row>
    <row r="23" spans="1:25" x14ac:dyDescent="0.2">
      <c r="A23" s="6" t="s">
        <v>11</v>
      </c>
      <c r="B23" s="5" t="s">
        <v>35</v>
      </c>
      <c r="C23" s="90"/>
      <c r="D23" s="107">
        <f>投入係数表!AM23</f>
        <v>8.1687667204443813E-5</v>
      </c>
      <c r="E23" s="110">
        <f t="shared" si="9"/>
        <v>8.1687667204443822E-3</v>
      </c>
      <c r="F23" s="85">
        <f>分析係数表!C26</f>
        <v>0.134685598377282</v>
      </c>
      <c r="G23" s="110">
        <f t="shared" si="0"/>
        <v>1.1002152337474791E-3</v>
      </c>
      <c r="H23" s="110">
        <v>4.1481776144405231E-3</v>
      </c>
      <c r="I23" s="110">
        <f t="shared" si="1"/>
        <v>4.1481776144405231E-3</v>
      </c>
      <c r="J23" s="85">
        <f>分析係数表!G26</f>
        <v>0.19653333333333334</v>
      </c>
      <c r="K23" s="111">
        <f t="shared" si="2"/>
        <v>8.1525517382471078E-4</v>
      </c>
      <c r="L23" s="79"/>
      <c r="M23" s="80"/>
      <c r="N23" s="81">
        <f>分析係数表!H26</f>
        <v>1.0932115540862354E-2</v>
      </c>
      <c r="O23" s="82">
        <f t="shared" si="3"/>
        <v>0.21844882740417881</v>
      </c>
      <c r="P23" s="76">
        <f>分析係数表!C26</f>
        <v>0.134685598377282</v>
      </c>
      <c r="Q23" s="82">
        <f t="shared" si="4"/>
        <v>2.9421911033747424E-2</v>
      </c>
      <c r="R23" s="83">
        <v>3.1220206443229193E-2</v>
      </c>
      <c r="S23" s="84">
        <f t="shared" si="5"/>
        <v>3.5368384057669719E-2</v>
      </c>
      <c r="T23" s="85">
        <f>分析係数表!F26</f>
        <v>0.3352</v>
      </c>
      <c r="U23" s="86">
        <f t="shared" si="6"/>
        <v>1.1855482336130889E-2</v>
      </c>
      <c r="V23" s="87">
        <f>分析係数表!D26</f>
        <v>6.5333333333333327E-2</v>
      </c>
      <c r="W23" s="88">
        <f t="shared" si="7"/>
        <v>0</v>
      </c>
      <c r="X23" s="76">
        <f>分析係数表!E26</f>
        <v>6.826666666666667E-2</v>
      </c>
      <c r="Y23" s="89">
        <f t="shared" si="8"/>
        <v>0</v>
      </c>
    </row>
    <row r="24" spans="1:25" x14ac:dyDescent="0.2">
      <c r="A24" s="6" t="s">
        <v>12</v>
      </c>
      <c r="B24" s="5" t="s">
        <v>366</v>
      </c>
      <c r="C24" s="90"/>
      <c r="D24" s="107">
        <f>投入係数表!AM24</f>
        <v>8.1687667204443813E-5</v>
      </c>
      <c r="E24" s="110">
        <f t="shared" si="9"/>
        <v>8.1687667204443822E-3</v>
      </c>
      <c r="F24" s="85">
        <f>分析係数表!C27</f>
        <v>0.20855231724796941</v>
      </c>
      <c r="G24" s="110">
        <f t="shared" si="0"/>
        <v>1.7036152286067714E-3</v>
      </c>
      <c r="H24" s="110">
        <v>2.8018712455608378E-3</v>
      </c>
      <c r="I24" s="110">
        <f t="shared" si="1"/>
        <v>2.8018712455608378E-3</v>
      </c>
      <c r="J24" s="85">
        <f>分析係数表!G27</f>
        <v>0.17064698219713417</v>
      </c>
      <c r="K24" s="111">
        <f t="shared" si="2"/>
        <v>4.7813087255988243E-4</v>
      </c>
      <c r="L24" s="79"/>
      <c r="M24" s="80"/>
      <c r="N24" s="81">
        <f>分析係数表!H27</f>
        <v>1.1100215728574231E-2</v>
      </c>
      <c r="O24" s="82">
        <f t="shared" si="3"/>
        <v>0.2218078560162369</v>
      </c>
      <c r="P24" s="76">
        <f>分析係数表!C27</f>
        <v>0.20855231724796941</v>
      </c>
      <c r="Q24" s="82">
        <f t="shared" si="4"/>
        <v>4.6258542355990161E-2</v>
      </c>
      <c r="R24" s="83">
        <v>4.7027445252335168E-2</v>
      </c>
      <c r="S24" s="84">
        <f t="shared" si="5"/>
        <v>4.9829316497896008E-2</v>
      </c>
      <c r="T24" s="85">
        <f>分析係数表!F27</f>
        <v>0.32175423360833694</v>
      </c>
      <c r="U24" s="86">
        <f t="shared" si="6"/>
        <v>1.6032793541007791E-2</v>
      </c>
      <c r="V24" s="87">
        <f>分析係数表!D27</f>
        <v>5.2105948762483714E-3</v>
      </c>
      <c r="W24" s="88">
        <f t="shared" si="7"/>
        <v>0</v>
      </c>
      <c r="X24" s="76">
        <f>分析係数表!E27</f>
        <v>3.9079461571862786E-3</v>
      </c>
      <c r="Y24" s="89">
        <f t="shared" si="8"/>
        <v>0</v>
      </c>
    </row>
    <row r="25" spans="1:25" x14ac:dyDescent="0.2">
      <c r="A25" s="6" t="s">
        <v>13</v>
      </c>
      <c r="B25" s="5" t="s">
        <v>192</v>
      </c>
      <c r="C25" s="90"/>
      <c r="D25" s="107">
        <f>投入係数表!AM25</f>
        <v>2.0421916801110953E-5</v>
      </c>
      <c r="E25" s="110">
        <f t="shared" si="9"/>
        <v>2.0421916801110955E-3</v>
      </c>
      <c r="F25" s="85">
        <f>分析係数表!C28</f>
        <v>0.10397098484143963</v>
      </c>
      <c r="G25" s="110">
        <f t="shared" si="0"/>
        <v>2.1232868021614485E-4</v>
      </c>
      <c r="H25" s="110">
        <v>1.7139172651560512E-2</v>
      </c>
      <c r="I25" s="110">
        <f t="shared" si="1"/>
        <v>1.7139172651560512E-2</v>
      </c>
      <c r="J25" s="85">
        <f>分析係数表!G28</f>
        <v>0.12478854912166558</v>
      </c>
      <c r="K25" s="111">
        <f t="shared" si="2"/>
        <v>2.1387724883339663E-3</v>
      </c>
      <c r="L25" s="79"/>
      <c r="M25" s="80"/>
      <c r="N25" s="81">
        <f>分析係数表!H28</f>
        <v>2.0592272994704845E-2</v>
      </c>
      <c r="O25" s="82">
        <f t="shared" si="3"/>
        <v>0.41148100497711793</v>
      </c>
      <c r="P25" s="76">
        <f>分析係数表!C28</f>
        <v>0.10397098484143963</v>
      </c>
      <c r="Q25" s="82">
        <f t="shared" si="4"/>
        <v>4.2782085331016274E-2</v>
      </c>
      <c r="R25" s="83">
        <v>4.9334993839329225E-2</v>
      </c>
      <c r="S25" s="84">
        <f t="shared" si="5"/>
        <v>6.6474166490889733E-2</v>
      </c>
      <c r="T25" s="85">
        <f>分析係数表!F28</f>
        <v>0.21353285621340273</v>
      </c>
      <c r="U25" s="86">
        <f t="shared" si="6"/>
        <v>1.4194418635204951E-2</v>
      </c>
      <c r="V25" s="87">
        <f>分析係数表!D28</f>
        <v>3.7345478204294076E-2</v>
      </c>
      <c r="W25" s="88">
        <f t="shared" si="7"/>
        <v>0</v>
      </c>
      <c r="X25" s="76">
        <f>分析係数表!E28</f>
        <v>3.5653871177618736E-2</v>
      </c>
      <c r="Y25" s="89">
        <f t="shared" si="8"/>
        <v>0</v>
      </c>
    </row>
    <row r="26" spans="1:25" x14ac:dyDescent="0.2">
      <c r="A26" s="6" t="s">
        <v>14</v>
      </c>
      <c r="B26" s="5" t="s">
        <v>50</v>
      </c>
      <c r="C26" s="90"/>
      <c r="D26" s="107">
        <f>投入係数表!AM26</f>
        <v>5.1259011170788488E-3</v>
      </c>
      <c r="E26" s="110">
        <f t="shared" si="9"/>
        <v>0.51259011170788482</v>
      </c>
      <c r="F26" s="85">
        <f>分析係数表!C29</f>
        <v>0.1743148003132341</v>
      </c>
      <c r="G26" s="110">
        <f t="shared" si="0"/>
        <v>8.9352042964898307E-2</v>
      </c>
      <c r="H26" s="110">
        <v>0.11582656211681946</v>
      </c>
      <c r="I26" s="110">
        <f t="shared" si="1"/>
        <v>0.11582656211681946</v>
      </c>
      <c r="J26" s="85">
        <f>分析係数表!G29</f>
        <v>0.23934053439454236</v>
      </c>
      <c r="K26" s="111">
        <f t="shared" si="2"/>
        <v>2.7721991274122226E-2</v>
      </c>
      <c r="L26" s="79"/>
      <c r="M26" s="80"/>
      <c r="N26" s="81">
        <f>分析係数表!H29</f>
        <v>9.9683411313142636E-3</v>
      </c>
      <c r="O26" s="82">
        <f t="shared" si="3"/>
        <v>0.19919039669504568</v>
      </c>
      <c r="P26" s="76">
        <f>分析係数表!C29</f>
        <v>0.1743148003132341</v>
      </c>
      <c r="Q26" s="82">
        <f t="shared" si="4"/>
        <v>3.4721834224210775E-2</v>
      </c>
      <c r="R26" s="83">
        <v>4.9651038978141722E-2</v>
      </c>
      <c r="S26" s="84">
        <f t="shared" si="5"/>
        <v>0.16547760109496118</v>
      </c>
      <c r="T26" s="85">
        <f>分析係数表!F29</f>
        <v>0.40112076666937385</v>
      </c>
      <c r="U26" s="86">
        <f t="shared" si="6"/>
        <v>6.6376502217819641E-2</v>
      </c>
      <c r="V26" s="87">
        <f>分析係数表!D29</f>
        <v>0.235523430520588</v>
      </c>
      <c r="W26" s="88">
        <f t="shared" si="7"/>
        <v>0</v>
      </c>
      <c r="X26" s="76">
        <f>分析係数表!E29</f>
        <v>0.17006415983107284</v>
      </c>
      <c r="Y26" s="89">
        <f t="shared" si="8"/>
        <v>0</v>
      </c>
    </row>
    <row r="27" spans="1:25" x14ac:dyDescent="0.2">
      <c r="A27" s="6" t="s">
        <v>15</v>
      </c>
      <c r="B27" s="5" t="s">
        <v>36</v>
      </c>
      <c r="C27" s="90"/>
      <c r="D27" s="107">
        <f>投入係数表!AM27</f>
        <v>1.9809259297077623E-3</v>
      </c>
      <c r="E27" s="110">
        <f t="shared" si="9"/>
        <v>0.19809259297077622</v>
      </c>
      <c r="F27" s="85">
        <f>分析係数表!C30</f>
        <v>1</v>
      </c>
      <c r="G27" s="110">
        <f t="shared" si="0"/>
        <v>0.19809259297077622</v>
      </c>
      <c r="H27" s="110">
        <v>0.31138940394768466</v>
      </c>
      <c r="I27" s="110">
        <f t="shared" si="1"/>
        <v>0.31138940394768466</v>
      </c>
      <c r="J27" s="85">
        <f>分析係数表!G30</f>
        <v>0.34450555746533745</v>
      </c>
      <c r="K27" s="111">
        <f t="shared" si="2"/>
        <v>0.10727538019579626</v>
      </c>
      <c r="L27" s="79"/>
      <c r="M27" s="80"/>
      <c r="N27" s="81">
        <f>分析係数表!H30</f>
        <v>0</v>
      </c>
      <c r="O27" s="82">
        <f t="shared" si="3"/>
        <v>0</v>
      </c>
      <c r="P27" s="76">
        <f>分析係数表!C30</f>
        <v>1</v>
      </c>
      <c r="Q27" s="82">
        <f t="shared" si="4"/>
        <v>0</v>
      </c>
      <c r="R27" s="83">
        <v>5.8281495939813605E-2</v>
      </c>
      <c r="S27" s="84">
        <f t="shared" si="5"/>
        <v>0.36967089988749824</v>
      </c>
      <c r="T27" s="85">
        <f>分析係数表!F30</f>
        <v>0.44067262518620376</v>
      </c>
      <c r="U27" s="86">
        <f t="shared" si="6"/>
        <v>0.16290384590837018</v>
      </c>
      <c r="V27" s="87">
        <f>分析係数表!D30</f>
        <v>0.12002979259768534</v>
      </c>
      <c r="W27" s="88">
        <f t="shared" si="7"/>
        <v>0</v>
      </c>
      <c r="X27" s="76">
        <f>分析係数表!E30</f>
        <v>8.482296321760055E-2</v>
      </c>
      <c r="Y27" s="89">
        <f t="shared" si="8"/>
        <v>0</v>
      </c>
    </row>
    <row r="28" spans="1:25" x14ac:dyDescent="0.2">
      <c r="A28" s="6" t="s">
        <v>16</v>
      </c>
      <c r="B28" s="5" t="s">
        <v>193</v>
      </c>
      <c r="C28" s="90"/>
      <c r="D28" s="107">
        <f>投入係数表!AM28</f>
        <v>4.3580370453570771E-2</v>
      </c>
      <c r="E28" s="110">
        <f t="shared" si="9"/>
        <v>4.3580370453570776</v>
      </c>
      <c r="F28" s="85">
        <f>分析係数表!C31</f>
        <v>0.25008451656524677</v>
      </c>
      <c r="G28" s="110">
        <f t="shared" si="0"/>
        <v>1.0898775876615612</v>
      </c>
      <c r="H28" s="110">
        <v>1.2080213928685115</v>
      </c>
      <c r="I28" s="110">
        <f t="shared" si="1"/>
        <v>1.2080213928685115</v>
      </c>
      <c r="J28" s="85">
        <f>分析係数表!G31</f>
        <v>7.0035460992907805E-2</v>
      </c>
      <c r="K28" s="111">
        <f t="shared" si="2"/>
        <v>8.4604335138840789E-2</v>
      </c>
      <c r="L28" s="79"/>
      <c r="M28" s="80"/>
      <c r="N28" s="81">
        <f>分析係数表!H31</f>
        <v>2.3007312358165468E-2</v>
      </c>
      <c r="O28" s="82">
        <f t="shared" si="3"/>
        <v>0.45973904937035276</v>
      </c>
      <c r="P28" s="76">
        <f>分析係数表!C31</f>
        <v>0.25008451656524677</v>
      </c>
      <c r="Q28" s="82">
        <f t="shared" si="4"/>
        <v>0.11497361790795078</v>
      </c>
      <c r="R28" s="83">
        <v>0.15523052844097554</v>
      </c>
      <c r="S28" s="84">
        <f t="shared" si="5"/>
        <v>1.3632519213094871</v>
      </c>
      <c r="T28" s="85">
        <f>分析係数表!F31</f>
        <v>0.24143026004728133</v>
      </c>
      <c r="U28" s="86">
        <f t="shared" si="6"/>
        <v>0.32913026587170535</v>
      </c>
      <c r="V28" s="87">
        <f>分析係数表!D31</f>
        <v>9.653270291568164E-3</v>
      </c>
      <c r="W28" s="88">
        <f t="shared" si="7"/>
        <v>0</v>
      </c>
      <c r="X28" s="76">
        <f>分析係数表!E31</f>
        <v>8.2249802994483843E-3</v>
      </c>
      <c r="Y28" s="89">
        <f t="shared" si="8"/>
        <v>0</v>
      </c>
    </row>
    <row r="29" spans="1:25" x14ac:dyDescent="0.2">
      <c r="A29" s="6" t="s">
        <v>17</v>
      </c>
      <c r="B29" s="5" t="s">
        <v>273</v>
      </c>
      <c r="C29" s="90"/>
      <c r="D29" s="107">
        <f>投入係数表!AM29</f>
        <v>9.8842077317377007E-3</v>
      </c>
      <c r="E29" s="110">
        <f t="shared" si="9"/>
        <v>0.98842077317377008</v>
      </c>
      <c r="F29" s="85">
        <f>分析係数表!C32</f>
        <v>0.62913385826771662</v>
      </c>
      <c r="G29" s="110">
        <f t="shared" si="0"/>
        <v>0.62184897461877353</v>
      </c>
      <c r="H29" s="110">
        <v>0.69652080681828599</v>
      </c>
      <c r="I29" s="110">
        <f t="shared" si="1"/>
        <v>0.69652080681828599</v>
      </c>
      <c r="J29" s="85">
        <f>分析係数表!G32</f>
        <v>0.14045991298943444</v>
      </c>
      <c r="K29" s="111">
        <f t="shared" si="2"/>
        <v>9.7833251921027126E-2</v>
      </c>
      <c r="L29" s="79"/>
      <c r="M29" s="80"/>
      <c r="N29" s="81">
        <f>分析係数表!H32</f>
        <v>6.5503039811727788E-3</v>
      </c>
      <c r="O29" s="82">
        <f t="shared" si="3"/>
        <v>0.13089014824986417</v>
      </c>
      <c r="P29" s="76">
        <f>分析係数表!C32</f>
        <v>0.62913385826771662</v>
      </c>
      <c r="Q29" s="82">
        <f t="shared" si="4"/>
        <v>8.2347423977670461E-2</v>
      </c>
      <c r="R29" s="83">
        <v>0.10772458231965637</v>
      </c>
      <c r="S29" s="84">
        <f t="shared" si="5"/>
        <v>0.80424538913794241</v>
      </c>
      <c r="T29" s="85">
        <f>分析係数表!F32</f>
        <v>0.48353014294592916</v>
      </c>
      <c r="U29" s="86">
        <f t="shared" si="6"/>
        <v>0.38887688797347369</v>
      </c>
      <c r="V29" s="87">
        <f>分析係数表!D32</f>
        <v>2.2374145431945307E-2</v>
      </c>
      <c r="W29" s="88">
        <f t="shared" si="7"/>
        <v>0</v>
      </c>
      <c r="X29" s="76">
        <f>分析係数表!E32</f>
        <v>3.3561218147917959E-2</v>
      </c>
      <c r="Y29" s="89">
        <f t="shared" si="8"/>
        <v>0</v>
      </c>
    </row>
    <row r="30" spans="1:25" x14ac:dyDescent="0.2">
      <c r="A30" s="6" t="s">
        <v>18</v>
      </c>
      <c r="B30" s="5" t="s">
        <v>274</v>
      </c>
      <c r="C30" s="90"/>
      <c r="D30" s="107">
        <f>投入係数表!AM30</f>
        <v>2.7344946596687566E-2</v>
      </c>
      <c r="E30" s="110">
        <f t="shared" si="9"/>
        <v>2.7344946596687567</v>
      </c>
      <c r="F30" s="85">
        <f>分析係数表!C33</f>
        <v>0.63745757482258569</v>
      </c>
      <c r="G30" s="110">
        <f t="shared" si="0"/>
        <v>1.7431243341177576</v>
      </c>
      <c r="H30" s="110">
        <v>1.7909676716038989</v>
      </c>
      <c r="I30" s="110">
        <f t="shared" si="1"/>
        <v>1.7909676716038989</v>
      </c>
      <c r="J30" s="85">
        <f>分析係数表!G33</f>
        <v>0.50772946859903378</v>
      </c>
      <c r="K30" s="111">
        <f t="shared" si="2"/>
        <v>0.90932706418149645</v>
      </c>
      <c r="L30" s="79"/>
      <c r="M30" s="80"/>
      <c r="N30" s="81">
        <f>分析係数表!H33</f>
        <v>9.749810887288824E-4</v>
      </c>
      <c r="O30" s="82">
        <f t="shared" si="3"/>
        <v>1.9482365949937012E-2</v>
      </c>
      <c r="P30" s="76">
        <f>分析係数表!C33</f>
        <v>0.63745757482258569</v>
      </c>
      <c r="Q30" s="82">
        <f t="shared" si="4"/>
        <v>1.2419181750252969E-2</v>
      </c>
      <c r="R30" s="83">
        <v>4.95733463937428E-2</v>
      </c>
      <c r="S30" s="84">
        <f t="shared" si="5"/>
        <v>1.8405410179976418</v>
      </c>
      <c r="T30" s="85">
        <f>分析係数表!F33</f>
        <v>0.6463768115942029</v>
      </c>
      <c r="U30" s="86">
        <f t="shared" si="6"/>
        <v>1.189683034821664</v>
      </c>
      <c r="V30" s="87">
        <f>分析係数表!D33</f>
        <v>0.10676328502415459</v>
      </c>
      <c r="W30" s="88">
        <f t="shared" si="7"/>
        <v>0</v>
      </c>
      <c r="X30" s="76">
        <f>分析係数表!E33</f>
        <v>8.9371980676328497E-2</v>
      </c>
      <c r="Y30" s="89">
        <f t="shared" si="8"/>
        <v>0</v>
      </c>
    </row>
    <row r="31" spans="1:25" x14ac:dyDescent="0.2">
      <c r="A31" s="6" t="s">
        <v>19</v>
      </c>
      <c r="B31" s="5" t="s">
        <v>275</v>
      </c>
      <c r="C31" s="90"/>
      <c r="D31" s="107">
        <f>投入係数表!AM31</f>
        <v>8.1034165866808255E-2</v>
      </c>
      <c r="E31" s="110">
        <f t="shared" si="9"/>
        <v>8.1034165866808259</v>
      </c>
      <c r="F31" s="85">
        <f>分析係数表!C34</f>
        <v>0.37050679800509079</v>
      </c>
      <c r="G31" s="110">
        <f t="shared" si="0"/>
        <v>3.0023709324324552</v>
      </c>
      <c r="H31" s="110">
        <v>3.2397268185051007</v>
      </c>
      <c r="I31" s="110">
        <f t="shared" si="1"/>
        <v>3.2397268185051007</v>
      </c>
      <c r="J31" s="85">
        <f>分析係数表!G34</f>
        <v>0.42483593457785029</v>
      </c>
      <c r="K31" s="111">
        <f t="shared" si="2"/>
        <v>1.3763523707165399</v>
      </c>
      <c r="L31" s="79"/>
      <c r="M31" s="80"/>
      <c r="N31" s="81">
        <f>分析係数表!H34</f>
        <v>0.16269856834673466</v>
      </c>
      <c r="O31" s="82">
        <f t="shared" si="3"/>
        <v>3.2510918259906387</v>
      </c>
      <c r="P31" s="76">
        <f>分析係数表!C34</f>
        <v>0.37050679800509079</v>
      </c>
      <c r="Q31" s="82">
        <f t="shared" si="4"/>
        <v>1.2045516224683153</v>
      </c>
      <c r="R31" s="83">
        <v>1.3082610908684926</v>
      </c>
      <c r="S31" s="84">
        <f t="shared" si="5"/>
        <v>4.5479879093735933</v>
      </c>
      <c r="T31" s="85">
        <f>分析係数表!F34</f>
        <v>0.70009180863001119</v>
      </c>
      <c r="U31" s="86">
        <f t="shared" si="6"/>
        <v>3.1840090811007822</v>
      </c>
      <c r="V31" s="87">
        <f>分析係数表!D34</f>
        <v>0.29654187493624401</v>
      </c>
      <c r="W31" s="88">
        <f t="shared" si="7"/>
        <v>1</v>
      </c>
      <c r="X31" s="76">
        <f>分析係数表!E34</f>
        <v>0.20143493488387909</v>
      </c>
      <c r="Y31" s="89">
        <f t="shared" si="8"/>
        <v>1</v>
      </c>
    </row>
    <row r="32" spans="1:25" x14ac:dyDescent="0.2">
      <c r="A32" s="6" t="s">
        <v>20</v>
      </c>
      <c r="B32" s="5" t="s">
        <v>37</v>
      </c>
      <c r="C32" s="90"/>
      <c r="D32" s="107">
        <f>投入係数表!AM32</f>
        <v>1.0088426899748811E-2</v>
      </c>
      <c r="E32" s="110">
        <f t="shared" si="9"/>
        <v>1.008842689974881</v>
      </c>
      <c r="F32" s="85">
        <f>分析係数表!C35</f>
        <v>0.91764041772509175</v>
      </c>
      <c r="G32" s="110">
        <f t="shared" si="0"/>
        <v>0.92575482744745508</v>
      </c>
      <c r="H32" s="110">
        <v>1.2748976024400211</v>
      </c>
      <c r="I32" s="110">
        <f t="shared" si="1"/>
        <v>1.2748976024400211</v>
      </c>
      <c r="J32" s="85">
        <f>分析係数表!G35</f>
        <v>0.31368591037545418</v>
      </c>
      <c r="K32" s="111">
        <f t="shared" si="2"/>
        <v>0.39991741505688189</v>
      </c>
      <c r="L32" s="79"/>
      <c r="M32" s="80"/>
      <c r="N32" s="81">
        <f>分析係数表!H35</f>
        <v>6.1244501723026923E-2</v>
      </c>
      <c r="O32" s="82">
        <f t="shared" si="3"/>
        <v>1.2238060909931698</v>
      </c>
      <c r="P32" s="76">
        <f>分析係数表!C35</f>
        <v>0.91764041772509175</v>
      </c>
      <c r="Q32" s="82">
        <f t="shared" si="4"/>
        <v>1.123013932553484</v>
      </c>
      <c r="R32" s="83">
        <v>1.4679111252190371</v>
      </c>
      <c r="S32" s="84">
        <f t="shared" si="5"/>
        <v>2.7428087276590585</v>
      </c>
      <c r="T32" s="85">
        <f>分析係数表!F35</f>
        <v>0.64438548935924789</v>
      </c>
      <c r="U32" s="86">
        <f t="shared" si="6"/>
        <v>1.7674261441913985</v>
      </c>
      <c r="V32" s="87">
        <f>分析係数表!D35</f>
        <v>7.3937366630140153E-2</v>
      </c>
      <c r="W32" s="88">
        <f t="shared" si="7"/>
        <v>0</v>
      </c>
      <c r="X32" s="76">
        <f>分析係数表!E35</f>
        <v>6.5228675240786668E-2</v>
      </c>
      <c r="Y32" s="89">
        <f t="shared" si="8"/>
        <v>0</v>
      </c>
    </row>
    <row r="33" spans="1:25" x14ac:dyDescent="0.2">
      <c r="A33" s="6" t="s">
        <v>21</v>
      </c>
      <c r="B33" s="5" t="s">
        <v>38</v>
      </c>
      <c r="C33" s="90"/>
      <c r="D33" s="107">
        <f>投入係数表!AM33</f>
        <v>9.3940817285110383E-3</v>
      </c>
      <c r="E33" s="110">
        <f t="shared" si="9"/>
        <v>0.93940817285110378</v>
      </c>
      <c r="F33" s="85">
        <f>分析係数表!C36</f>
        <v>0.797599795727296</v>
      </c>
      <c r="G33" s="110">
        <f t="shared" si="0"/>
        <v>0.74927176677059271</v>
      </c>
      <c r="H33" s="110">
        <v>0.89832891049697272</v>
      </c>
      <c r="I33" s="110">
        <f t="shared" si="1"/>
        <v>0.89832891049697272</v>
      </c>
      <c r="J33" s="85">
        <f>分析係数表!G36</f>
        <v>2.1812378081220076E-2</v>
      </c>
      <c r="K33" s="111">
        <f t="shared" si="2"/>
        <v>1.9594689837050479E-2</v>
      </c>
      <c r="L33" s="79"/>
      <c r="M33" s="80"/>
      <c r="N33" s="81">
        <f>分析係数表!H36</f>
        <v>0.17613537668450396</v>
      </c>
      <c r="O33" s="82">
        <f t="shared" si="3"/>
        <v>3.5195901797144828</v>
      </c>
      <c r="P33" s="76">
        <f>分析係数表!C36</f>
        <v>0.797599795727296</v>
      </c>
      <c r="Q33" s="82">
        <f t="shared" si="4"/>
        <v>2.8072244083840685</v>
      </c>
      <c r="R33" s="83">
        <v>2.9271482247936342</v>
      </c>
      <c r="S33" s="84">
        <f t="shared" si="5"/>
        <v>3.825477135290607</v>
      </c>
      <c r="T33" s="85">
        <f>分析係数表!F36</f>
        <v>0.87948217769107995</v>
      </c>
      <c r="U33" s="86">
        <f t="shared" si="6"/>
        <v>3.3644389616528172</v>
      </c>
      <c r="V33" s="87">
        <f>分析係数表!D36</f>
        <v>1.4967192764674588E-2</v>
      </c>
      <c r="W33" s="88">
        <f t="shared" si="7"/>
        <v>0</v>
      </c>
      <c r="X33" s="76">
        <f>分析係数表!E36</f>
        <v>4.4334101791097709E-3</v>
      </c>
      <c r="Y33" s="89">
        <f t="shared" si="8"/>
        <v>0</v>
      </c>
    </row>
    <row r="34" spans="1:25" x14ac:dyDescent="0.2">
      <c r="A34" s="6" t="s">
        <v>22</v>
      </c>
      <c r="B34" s="5" t="s">
        <v>378</v>
      </c>
      <c r="C34" s="90"/>
      <c r="D34" s="107">
        <f>投入係数表!AM34</f>
        <v>4.2804337615128557E-2</v>
      </c>
      <c r="E34" s="110">
        <f t="shared" si="9"/>
        <v>4.2804337615128558</v>
      </c>
      <c r="F34" s="85">
        <f>分析係数表!C37</f>
        <v>0.41107468497080213</v>
      </c>
      <c r="G34" s="110">
        <f t="shared" si="0"/>
        <v>1.7595779600522827</v>
      </c>
      <c r="H34" s="110">
        <v>2.0070120887287892</v>
      </c>
      <c r="I34" s="110">
        <f t="shared" si="1"/>
        <v>2.0070120887287892</v>
      </c>
      <c r="J34" s="85">
        <f>分析係数表!G37</f>
        <v>0.35489014883061659</v>
      </c>
      <c r="K34" s="111">
        <f t="shared" si="2"/>
        <v>0.71226881887380666</v>
      </c>
      <c r="L34" s="79"/>
      <c r="M34" s="80"/>
      <c r="N34" s="81">
        <f>分析係数表!H37</f>
        <v>4.9102064830639058E-2</v>
      </c>
      <c r="O34" s="82">
        <f t="shared" si="3"/>
        <v>0.98117225758217264</v>
      </c>
      <c r="P34" s="76">
        <f>分析係数表!C37</f>
        <v>0.41107468497080213</v>
      </c>
      <c r="Q34" s="82">
        <f t="shared" si="4"/>
        <v>0.40333507668768231</v>
      </c>
      <c r="R34" s="83">
        <v>0.4963317260643943</v>
      </c>
      <c r="S34" s="84">
        <f t="shared" si="5"/>
        <v>2.5033438147931837</v>
      </c>
      <c r="T34" s="85">
        <f>分析係数表!F37</f>
        <v>0.67103708953460905</v>
      </c>
      <c r="U34" s="86">
        <f t="shared" si="6"/>
        <v>1.6798365475832835</v>
      </c>
      <c r="V34" s="87">
        <f>分析係数表!D37</f>
        <v>6.9513347507677764E-2</v>
      </c>
      <c r="W34" s="88">
        <f t="shared" si="7"/>
        <v>0</v>
      </c>
      <c r="X34" s="76">
        <f>分析係数表!E37</f>
        <v>6.27214741318214E-2</v>
      </c>
      <c r="Y34" s="89">
        <f t="shared" si="8"/>
        <v>0</v>
      </c>
    </row>
    <row r="35" spans="1:25" x14ac:dyDescent="0.2">
      <c r="A35" s="6" t="s">
        <v>23</v>
      </c>
      <c r="B35" s="5" t="s">
        <v>194</v>
      </c>
      <c r="C35" s="90"/>
      <c r="D35" s="107">
        <f>投入係数表!AM35</f>
        <v>2.1014152388343171E-2</v>
      </c>
      <c r="E35" s="110">
        <f t="shared" si="9"/>
        <v>2.101415238834317</v>
      </c>
      <c r="F35" s="85">
        <f>分析係数表!C38</f>
        <v>8.5657149205643823E-2</v>
      </c>
      <c r="G35" s="110">
        <f t="shared" si="0"/>
        <v>0.18000123865584475</v>
      </c>
      <c r="H35" s="110">
        <v>0.22152321061614819</v>
      </c>
      <c r="I35" s="110">
        <f t="shared" si="1"/>
        <v>0.22152321061614819</v>
      </c>
      <c r="J35" s="85">
        <f>分析係数表!G38</f>
        <v>0.23768844221105528</v>
      </c>
      <c r="K35" s="111">
        <f t="shared" si="2"/>
        <v>5.2653506844943763E-2</v>
      </c>
      <c r="L35" s="79"/>
      <c r="M35" s="80"/>
      <c r="N35" s="81">
        <f>分析係数表!H38</f>
        <v>4.3280194996217748E-2</v>
      </c>
      <c r="O35" s="82">
        <f t="shared" si="3"/>
        <v>0.86483789998456029</v>
      </c>
      <c r="P35" s="76">
        <f>分析係数表!C38</f>
        <v>8.5657149205643823E-2</v>
      </c>
      <c r="Q35" s="82">
        <f t="shared" si="4"/>
        <v>7.4079549037673151E-2</v>
      </c>
      <c r="R35" s="83">
        <v>9.8033035288974696E-2</v>
      </c>
      <c r="S35" s="84">
        <f t="shared" si="5"/>
        <v>0.31955624590512288</v>
      </c>
      <c r="T35" s="85">
        <f>分析係数表!F38</f>
        <v>0.42412060301507537</v>
      </c>
      <c r="U35" s="86">
        <f t="shared" si="6"/>
        <v>0.13553038771051443</v>
      </c>
      <c r="V35" s="87">
        <f>分析係数表!D38</f>
        <v>0.14221105527638192</v>
      </c>
      <c r="W35" s="88">
        <f t="shared" si="7"/>
        <v>0</v>
      </c>
      <c r="X35" s="76">
        <f>分析係数表!E38</f>
        <v>0.14572864321608039</v>
      </c>
      <c r="Y35" s="89">
        <f t="shared" si="8"/>
        <v>0</v>
      </c>
    </row>
    <row r="36" spans="1:25" x14ac:dyDescent="0.2">
      <c r="A36" s="6" t="s">
        <v>24</v>
      </c>
      <c r="B36" s="5" t="s">
        <v>39</v>
      </c>
      <c r="C36" s="90"/>
      <c r="D36" s="107">
        <f>投入係数表!AM36</f>
        <v>0</v>
      </c>
      <c r="E36" s="110">
        <f t="shared" si="9"/>
        <v>0</v>
      </c>
      <c r="F36" s="85">
        <f>分析係数表!C39</f>
        <v>1</v>
      </c>
      <c r="G36" s="110">
        <f t="shared" si="0"/>
        <v>0</v>
      </c>
      <c r="H36" s="110">
        <v>1.0613802723753058E-2</v>
      </c>
      <c r="I36" s="110">
        <f t="shared" si="1"/>
        <v>1.0613802723753058E-2</v>
      </c>
      <c r="J36" s="85">
        <f>分析係数表!G39</f>
        <v>0.35357454228421969</v>
      </c>
      <c r="K36" s="111">
        <f t="shared" si="2"/>
        <v>3.7527704399459919E-3</v>
      </c>
      <c r="L36" s="79"/>
      <c r="M36" s="80"/>
      <c r="N36" s="81">
        <f>分析係数表!H39</f>
        <v>3.8775109965539459E-3</v>
      </c>
      <c r="O36" s="82">
        <f t="shared" si="3"/>
        <v>7.7481593318140293E-2</v>
      </c>
      <c r="P36" s="76">
        <f>分析係数表!C39</f>
        <v>1</v>
      </c>
      <c r="Q36" s="82">
        <f t="shared" si="4"/>
        <v>7.7481593318140293E-2</v>
      </c>
      <c r="R36" s="83">
        <v>8.6607128176507925E-2</v>
      </c>
      <c r="S36" s="84">
        <f t="shared" si="5"/>
        <v>9.7220930900260988E-2</v>
      </c>
      <c r="T36" s="85">
        <f>分析係数表!F39</f>
        <v>0.70431560592850917</v>
      </c>
      <c r="U36" s="86">
        <f t="shared" si="6"/>
        <v>6.8474218855951036E-2</v>
      </c>
      <c r="V36" s="87">
        <f>分析係数表!D39</f>
        <v>6.3426329555361816E-2</v>
      </c>
      <c r="W36" s="88">
        <f t="shared" si="7"/>
        <v>0</v>
      </c>
      <c r="X36" s="76">
        <f>分析係数表!E39</f>
        <v>8.0383609415867474E-2</v>
      </c>
      <c r="Y36" s="89">
        <f t="shared" si="8"/>
        <v>0</v>
      </c>
    </row>
    <row r="37" spans="1:25" x14ac:dyDescent="0.2">
      <c r="A37" s="6" t="s">
        <v>25</v>
      </c>
      <c r="B37" s="5" t="s">
        <v>40</v>
      </c>
      <c r="C37" s="90"/>
      <c r="D37" s="107">
        <f>投入係数表!AM37</f>
        <v>1.6337533440888763E-4</v>
      </c>
      <c r="E37" s="110">
        <f t="shared" si="9"/>
        <v>1.6337533440888764E-2</v>
      </c>
      <c r="F37" s="85">
        <f>分析係数表!C40</f>
        <v>0.65826444414328944</v>
      </c>
      <c r="G37" s="110">
        <f t="shared" si="0"/>
        <v>1.0754417369139044E-2</v>
      </c>
      <c r="H37" s="110">
        <v>1.7350046170427826E-2</v>
      </c>
      <c r="I37" s="110">
        <f t="shared" si="1"/>
        <v>1.7350046170427826E-2</v>
      </c>
      <c r="J37" s="85">
        <f>分析係数表!G40</f>
        <v>0.50866941886313111</v>
      </c>
      <c r="K37" s="111">
        <f t="shared" si="2"/>
        <v>8.8254379027600145E-3</v>
      </c>
      <c r="L37" s="79"/>
      <c r="M37" s="80"/>
      <c r="N37" s="81">
        <f>分析係数表!H40</f>
        <v>2.9977866808617935E-2</v>
      </c>
      <c r="O37" s="82">
        <f t="shared" si="3"/>
        <v>0.59902676915036213</v>
      </c>
      <c r="P37" s="76">
        <f>分析係数表!C40</f>
        <v>0.65826444414328944</v>
      </c>
      <c r="Q37" s="82">
        <f t="shared" si="4"/>
        <v>0.39431802322171366</v>
      </c>
      <c r="R37" s="83">
        <v>0.39644481774633589</v>
      </c>
      <c r="S37" s="84">
        <f t="shared" si="5"/>
        <v>0.41379486391676373</v>
      </c>
      <c r="T37" s="85">
        <f>分析係数表!F40</f>
        <v>0.70612892981899011</v>
      </c>
      <c r="U37" s="86">
        <f t="shared" si="6"/>
        <v>0.292192524422139</v>
      </c>
      <c r="V37" s="87">
        <f>分析係数表!D40</f>
        <v>0.15706573515401714</v>
      </c>
      <c r="W37" s="88">
        <f t="shared" si="7"/>
        <v>0</v>
      </c>
      <c r="X37" s="76">
        <f>分析係数表!E40</f>
        <v>8.8345506510003169E-2</v>
      </c>
      <c r="Y37" s="89">
        <f t="shared" si="8"/>
        <v>0</v>
      </c>
    </row>
    <row r="38" spans="1:25" x14ac:dyDescent="0.2">
      <c r="A38" s="6" t="s">
        <v>26</v>
      </c>
      <c r="B38" s="5" t="s">
        <v>277</v>
      </c>
      <c r="C38" s="90"/>
      <c r="D38" s="107">
        <f>投入係数表!AM38</f>
        <v>2.0421916801110953E-5</v>
      </c>
      <c r="E38" s="110">
        <f t="shared" si="9"/>
        <v>2.0421916801110955E-3</v>
      </c>
      <c r="F38" s="85">
        <f>分析係数表!C41</f>
        <v>0.70759650636187188</v>
      </c>
      <c r="G38" s="110">
        <f t="shared" si="0"/>
        <v>1.4450476981678927E-3</v>
      </c>
      <c r="H38" s="110">
        <v>3.1305754030683986E-3</v>
      </c>
      <c r="I38" s="110">
        <f t="shared" si="1"/>
        <v>3.1305754030683986E-3</v>
      </c>
      <c r="J38" s="85">
        <f>分析係数表!G41</f>
        <v>0.45936542752335213</v>
      </c>
      <c r="K38" s="111">
        <f t="shared" si="2"/>
        <v>1.4380781084246054E-3</v>
      </c>
      <c r="L38" s="79"/>
      <c r="M38" s="80"/>
      <c r="N38" s="81">
        <f>分析係数表!H41</f>
        <v>5.1332193987616619E-2</v>
      </c>
      <c r="O38" s="82">
        <f t="shared" si="3"/>
        <v>1.0257353705021435</v>
      </c>
      <c r="P38" s="76">
        <f>分析係数表!C41</f>
        <v>0.70759650636187188</v>
      </c>
      <c r="Q38" s="82">
        <f t="shared" si="4"/>
        <v>0.72580676461911697</v>
      </c>
      <c r="R38" s="83">
        <v>0.73676723045135661</v>
      </c>
      <c r="S38" s="84">
        <f t="shared" si="5"/>
        <v>0.73989780585442499</v>
      </c>
      <c r="T38" s="85">
        <f>分析係数表!F41</f>
        <v>0.56264417804333855</v>
      </c>
      <c r="U38" s="86">
        <f t="shared" si="6"/>
        <v>0.41629919281103261</v>
      </c>
      <c r="V38" s="87">
        <f>分析係数表!D41</f>
        <v>0.18265703588851492</v>
      </c>
      <c r="W38" s="88">
        <f t="shared" si="7"/>
        <v>0</v>
      </c>
      <c r="X38" s="76">
        <f>分析係数表!E41</f>
        <v>0.17271111447263926</v>
      </c>
      <c r="Y38" s="89">
        <f t="shared" si="8"/>
        <v>0</v>
      </c>
    </row>
    <row r="39" spans="1:25" x14ac:dyDescent="0.2">
      <c r="A39" s="6" t="s">
        <v>51</v>
      </c>
      <c r="B39" s="5" t="s">
        <v>368</v>
      </c>
      <c r="C39" s="90"/>
      <c r="D39" s="107">
        <f>投入係数表!AM39</f>
        <v>1.9605040129066515E-3</v>
      </c>
      <c r="E39" s="110">
        <f t="shared" si="9"/>
        <v>0.19605040129066514</v>
      </c>
      <c r="F39" s="85">
        <f>分析係数表!C42</f>
        <v>0.74805928016937195</v>
      </c>
      <c r="G39" s="110">
        <f>E39*F39</f>
        <v>0.14665732206641147</v>
      </c>
      <c r="H39" s="110">
        <v>0.17081159599107965</v>
      </c>
      <c r="I39" s="110">
        <f>C39+H39</f>
        <v>0.17081159599107965</v>
      </c>
      <c r="J39" s="85">
        <f>分析係数表!G42</f>
        <v>0.48689138576779029</v>
      </c>
      <c r="K39" s="111">
        <f>I39*J39</f>
        <v>8.3166694677304698E-2</v>
      </c>
      <c r="L39" s="79"/>
      <c r="M39" s="80"/>
      <c r="N39" s="81">
        <f>分析係数表!H42</f>
        <v>1.3363964923094164E-2</v>
      </c>
      <c r="O39" s="82">
        <f t="shared" si="3"/>
        <v>0.26704277465861942</v>
      </c>
      <c r="P39" s="76">
        <f>分析係数表!C42</f>
        <v>0.74805928016937195</v>
      </c>
      <c r="Q39" s="82">
        <f>O39*P39</f>
        <v>0.19976382578555865</v>
      </c>
      <c r="R39" s="83">
        <v>0.20937108286614861</v>
      </c>
      <c r="S39" s="84">
        <f>I39+R39</f>
        <v>0.38018267885722823</v>
      </c>
      <c r="T39" s="85">
        <f>分析係数表!F42</f>
        <v>0.55945692883895126</v>
      </c>
      <c r="U39" s="86">
        <f>S39*T39</f>
        <v>0.2126958339112302</v>
      </c>
      <c r="V39" s="87">
        <f>分析係数表!D42</f>
        <v>0.33754681647940077</v>
      </c>
      <c r="W39" s="88">
        <f>ROUND(S39*V39,0)</f>
        <v>0</v>
      </c>
      <c r="X39" s="76">
        <f>分析係数表!E42</f>
        <v>0.2612359550561798</v>
      </c>
      <c r="Y39" s="89">
        <f>ROUND(S39*X39,0)</f>
        <v>0</v>
      </c>
    </row>
    <row r="40" spans="1:25" x14ac:dyDescent="0.2">
      <c r="A40" s="6" t="s">
        <v>195</v>
      </c>
      <c r="B40" s="5" t="s">
        <v>41</v>
      </c>
      <c r="C40" s="90"/>
      <c r="D40" s="107">
        <f>投入係数表!AM40</f>
        <v>2.8223089019135335E-2</v>
      </c>
      <c r="E40" s="110">
        <f t="shared" si="9"/>
        <v>2.8223089019135337</v>
      </c>
      <c r="F40" s="85">
        <f>分析係数表!C43</f>
        <v>0.45392782766037354</v>
      </c>
      <c r="G40" s="110">
        <f>E40*F40</f>
        <v>1.2811245488321445</v>
      </c>
      <c r="H40" s="110">
        <v>1.8469833211883591</v>
      </c>
      <c r="I40" s="110">
        <f>C40+H40</f>
        <v>1.8469833211883591</v>
      </c>
      <c r="J40" s="85">
        <f>分析係数表!G43</f>
        <v>0.33057238224749658</v>
      </c>
      <c r="K40" s="111">
        <f>I40*J40</f>
        <v>0.61056167645662895</v>
      </c>
      <c r="L40" s="79"/>
      <c r="M40" s="80"/>
      <c r="N40" s="81">
        <f>分析係数表!H43</f>
        <v>3.6399293979211607E-2</v>
      </c>
      <c r="O40" s="82">
        <f t="shared" si="3"/>
        <v>0.72734166213098173</v>
      </c>
      <c r="P40" s="76">
        <f>分析係数表!C43</f>
        <v>0.45392782766037354</v>
      </c>
      <c r="Q40" s="82">
        <f>O40*P40</f>
        <v>0.33016062065800189</v>
      </c>
      <c r="R40" s="83">
        <v>0.60901323885446557</v>
      </c>
      <c r="S40" s="84">
        <f>I40+R40</f>
        <v>2.4559965600428244</v>
      </c>
      <c r="T40" s="85">
        <f>分析係数表!F43</f>
        <v>0.59568549882556554</v>
      </c>
      <c r="U40" s="86">
        <f>S40*T40</f>
        <v>1.4630015359829829</v>
      </c>
      <c r="V40" s="87">
        <f>分析係数表!D43</f>
        <v>0.1984794164915317</v>
      </c>
      <c r="W40" s="88">
        <f>ROUND(S40*V40,0)</f>
        <v>0</v>
      </c>
      <c r="X40" s="76">
        <f>分析係数表!E43</f>
        <v>0.16343182099146988</v>
      </c>
      <c r="Y40" s="89">
        <f>ROUND(S40*X40,0)</f>
        <v>0</v>
      </c>
    </row>
    <row r="41" spans="1:25" x14ac:dyDescent="0.2">
      <c r="A41" s="6" t="s">
        <v>341</v>
      </c>
      <c r="B41" s="5" t="s">
        <v>42</v>
      </c>
      <c r="C41" s="201">
        <f>最終需要_まとめ!C42</f>
        <v>100</v>
      </c>
      <c r="D41" s="107">
        <f>投入係数表!AM41</f>
        <v>2.0176853799497622E-2</v>
      </c>
      <c r="E41" s="110">
        <f t="shared" si="9"/>
        <v>2.017685379949762</v>
      </c>
      <c r="F41" s="85">
        <f>分析係数表!C44</f>
        <v>0.56717687074829937</v>
      </c>
      <c r="G41" s="110">
        <f>E41*F41</f>
        <v>1.1443844799544995</v>
      </c>
      <c r="H41" s="110">
        <v>1.1655124568521995</v>
      </c>
      <c r="I41" s="110">
        <f>C41+H41</f>
        <v>101.1655124568522</v>
      </c>
      <c r="J41" s="85">
        <f>分析係数表!G44</f>
        <v>0.26470888557600014</v>
      </c>
      <c r="K41" s="111">
        <f>I41*J41</f>
        <v>26.779410061178307</v>
      </c>
      <c r="L41" s="79"/>
      <c r="M41" s="80"/>
      <c r="N41" s="81">
        <f>分析係数表!H44</f>
        <v>0.11401115064578489</v>
      </c>
      <c r="O41" s="82">
        <f t="shared" si="3"/>
        <v>2.2782051723182093</v>
      </c>
      <c r="P41" s="76">
        <f>分析係数表!C44</f>
        <v>0.56717687074829937</v>
      </c>
      <c r="Q41" s="82">
        <f>O41*P41</f>
        <v>1.292145280558032</v>
      </c>
      <c r="R41" s="83">
        <v>1.3168502930384332</v>
      </c>
      <c r="S41" s="84">
        <f>I41+R41</f>
        <v>102.48236274989063</v>
      </c>
      <c r="T41" s="85">
        <f>分析係数表!F44</f>
        <v>0.48034390507893071</v>
      </c>
      <c r="U41" s="86">
        <f>S41*T41</f>
        <v>49.226778324998008</v>
      </c>
      <c r="V41" s="87">
        <f>分析係数表!D44</f>
        <v>0.15906630996385321</v>
      </c>
      <c r="W41" s="88">
        <f>ROUND(S41*V41,0)</f>
        <v>16</v>
      </c>
      <c r="X41" s="76">
        <f>分析係数表!E44</f>
        <v>0.10558130986174362</v>
      </c>
      <c r="Y41" s="89">
        <f>ROUND(S41*X41,0)</f>
        <v>11</v>
      </c>
    </row>
    <row r="42" spans="1:25" x14ac:dyDescent="0.2">
      <c r="A42" s="6" t="s">
        <v>342</v>
      </c>
      <c r="B42" s="5" t="s">
        <v>279</v>
      </c>
      <c r="C42" s="90"/>
      <c r="D42" s="107">
        <f>投入係数表!AM42</f>
        <v>1.6133314272877652E-3</v>
      </c>
      <c r="E42" s="110">
        <f t="shared" si="9"/>
        <v>0.16133314272877652</v>
      </c>
      <c r="F42" s="85">
        <f>分析係数表!C45</f>
        <v>1</v>
      </c>
      <c r="G42" s="110">
        <f>E42*F42</f>
        <v>0.16133314272877652</v>
      </c>
      <c r="H42" s="110">
        <v>0.18913974287985968</v>
      </c>
      <c r="I42" s="110">
        <f>C42+H42</f>
        <v>0.18913974287985968</v>
      </c>
      <c r="J42" s="85">
        <f>分析係数表!G45</f>
        <v>0</v>
      </c>
      <c r="K42" s="111">
        <f>I42*J42</f>
        <v>0</v>
      </c>
      <c r="L42" s="79"/>
      <c r="M42" s="80"/>
      <c r="N42" s="81">
        <f>分析係数表!H45</f>
        <v>0</v>
      </c>
      <c r="O42" s="82">
        <f t="shared" si="3"/>
        <v>0</v>
      </c>
      <c r="P42" s="76">
        <f>分析係数表!C45</f>
        <v>1</v>
      </c>
      <c r="Q42" s="82">
        <f>O42*P42</f>
        <v>0</v>
      </c>
      <c r="R42" s="83">
        <v>1.5509721047983248E-2</v>
      </c>
      <c r="S42" s="84">
        <f>I42+R42</f>
        <v>0.20464946392784295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4.2886025282332998E-3</v>
      </c>
      <c r="E43" s="110">
        <f t="shared" si="9"/>
        <v>0.42886025282332996</v>
      </c>
      <c r="F43" s="85">
        <f>分析係数表!C46</f>
        <v>9.5571095571095555E-2</v>
      </c>
      <c r="G43" s="110">
        <f>E43*F43</f>
        <v>4.098664420922267E-2</v>
      </c>
      <c r="H43" s="110">
        <v>5.6362952395102438E-2</v>
      </c>
      <c r="I43" s="110">
        <f>C43+H43</f>
        <v>5.6362952395102438E-2</v>
      </c>
      <c r="J43" s="85">
        <f>分析係数表!G46</f>
        <v>9.74025974025974E-3</v>
      </c>
      <c r="K43" s="111">
        <f>I43*J43</f>
        <v>5.4898979605619259E-4</v>
      </c>
      <c r="L43" s="79"/>
      <c r="M43" s="80"/>
      <c r="N43" s="81">
        <f>分析係数表!H46</f>
        <v>2.2385341663631524E-2</v>
      </c>
      <c r="O43" s="82">
        <f t="shared" si="3"/>
        <v>0.44731064350573774</v>
      </c>
      <c r="P43" s="76">
        <f>分析係数表!C46</f>
        <v>9.5571095571095555E-2</v>
      </c>
      <c r="Q43" s="82">
        <f>O43*P43</f>
        <v>4.2749968260455115E-2</v>
      </c>
      <c r="R43" s="83">
        <v>4.8459736834090078E-2</v>
      </c>
      <c r="S43" s="84">
        <f>I43+R43</f>
        <v>0.10482268922919252</v>
      </c>
      <c r="T43" s="85">
        <f>分析係数表!F46</f>
        <v>0.31493506493506496</v>
      </c>
      <c r="U43" s="86">
        <f>S43*T43</f>
        <v>3.3012340439063884E-2</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108">
        <f>投入係数表!AM44</f>
        <v>0.4987644740335328</v>
      </c>
      <c r="E44" s="96">
        <f>SUM(E5:E43)</f>
        <v>49.876447403353275</v>
      </c>
      <c r="F44" s="98">
        <f>分析係数表!C47</f>
        <v>0.47742146938417629</v>
      </c>
      <c r="G44" s="96">
        <f>SUM(G5:G43)</f>
        <v>16.402979844394167</v>
      </c>
      <c r="H44" s="96">
        <f>SUM(H5:H43)</f>
        <v>19.231992366108038</v>
      </c>
      <c r="I44" s="96">
        <f>SUM(I5:I43)</f>
        <v>119.23199236610805</v>
      </c>
      <c r="J44" s="98">
        <f>分析係数表!G47</f>
        <v>0.27235298925258467</v>
      </c>
      <c r="K44" s="112">
        <f>SUM(K5:K43)</f>
        <v>31.852765209933569</v>
      </c>
      <c r="L44" s="94">
        <f>最終需要_まとめ!$L$33</f>
        <v>0.62733333333333341</v>
      </c>
      <c r="M44" s="91">
        <f>K44*L44</f>
        <v>19.98230137503166</v>
      </c>
      <c r="N44" s="95">
        <f>分析係数表!H47</f>
        <v>1</v>
      </c>
      <c r="O44" s="96">
        <f>SUM(O5:O43)</f>
        <v>19.98230137503166</v>
      </c>
      <c r="P44" s="92">
        <f>分析係数表!C47</f>
        <v>0.47742146938417629</v>
      </c>
      <c r="Q44" s="96">
        <f>SUM(Q5:Q43)</f>
        <v>9.4216798169088847</v>
      </c>
      <c r="R44" s="91">
        <f>SUM(R5:R43)</f>
        <v>10.813663813266666</v>
      </c>
      <c r="S44" s="97">
        <f>SUM(S5:S43)</f>
        <v>130.0456561793747</v>
      </c>
      <c r="T44" s="98">
        <f>分析係数表!F47</f>
        <v>0.52570900249274655</v>
      </c>
      <c r="U44" s="99">
        <f>SUM(U5:U43)</f>
        <v>65.964286142835732</v>
      </c>
      <c r="V44" s="100">
        <f>分析係数表!D47</f>
        <v>0.1239937068366638</v>
      </c>
      <c r="W44" s="101">
        <f>SUM(W5:W43)</f>
        <v>17</v>
      </c>
      <c r="X44" s="92">
        <f>分析係数表!E47</f>
        <v>9.5199419721302761E-2</v>
      </c>
      <c r="Y44" s="102">
        <f>SUM(Y5:Y43)</f>
        <v>12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0.95102319236016375</v>
      </c>
      <c r="G5" s="110">
        <f t="shared" ref="G5:G38" si="0">E5*F5</f>
        <v>0</v>
      </c>
      <c r="H5" s="110">
        <f t="array" ref="H5:H43">MMULT(逆行列係数!C5:AO43,'38'!G5:G43)</f>
        <v>1.1422602016417567E-2</v>
      </c>
      <c r="I5" s="110">
        <f t="shared" ref="I5:I38" si="1">C5+H5</f>
        <v>1.1422602016417567E-2</v>
      </c>
      <c r="J5" s="85">
        <f>分析係数表!G8</f>
        <v>0.119707121641224</v>
      </c>
      <c r="K5" s="111">
        <f t="shared" ref="K5:K38" si="2">I5*J5</f>
        <v>1.3673668090385884E-3</v>
      </c>
      <c r="L5" s="79" t="s">
        <v>178</v>
      </c>
      <c r="M5" s="80" t="s">
        <v>178</v>
      </c>
      <c r="N5" s="81">
        <f>分析係数表!H8</f>
        <v>1.1795029837783319E-2</v>
      </c>
      <c r="O5" s="82">
        <f t="shared" ref="O5:O43" si="3">$M$44*N5</f>
        <v>6.171728580719954E-2</v>
      </c>
      <c r="P5" s="76">
        <f>分析係数表!C8</f>
        <v>0.95102319236016375</v>
      </c>
      <c r="Q5" s="82">
        <f t="shared" ref="Q5:Q38" si="4">O5*P5</f>
        <v>5.8694570172167532E-2</v>
      </c>
      <c r="R5" s="83">
        <f t="array" ref="R5:R43">MMULT(逆行列係数!C5:AO43,'38'!Q5:Q43)</f>
        <v>8.2089807613772645E-2</v>
      </c>
      <c r="S5" s="84">
        <f t="shared" ref="S5:S38" si="5">I5+R5</f>
        <v>9.351240963019021E-2</v>
      </c>
      <c r="T5" s="85">
        <f>分析係数表!F8</f>
        <v>0.45161290322580644</v>
      </c>
      <c r="U5" s="86">
        <f t="shared" ref="U5:U38" si="6">S5*T5</f>
        <v>4.2231410800731062E-2</v>
      </c>
      <c r="V5" s="87">
        <f>分析係数表!D8</f>
        <v>0.18719347931201216</v>
      </c>
      <c r="W5" s="88">
        <f t="shared" ref="W5:W38" si="7">ROUND(S5*V5,0)</f>
        <v>0</v>
      </c>
      <c r="X5" s="76">
        <f>分析係数表!E8</f>
        <v>0.11238516267182427</v>
      </c>
      <c r="Y5" s="89">
        <f t="shared" ref="Y5:Y38" si="8">ROUND(S5*X5,0)</f>
        <v>0</v>
      </c>
    </row>
    <row r="6" spans="1:25" x14ac:dyDescent="0.2">
      <c r="A6" s="6" t="s">
        <v>220</v>
      </c>
      <c r="B6" s="5" t="s">
        <v>266</v>
      </c>
      <c r="C6" s="90"/>
      <c r="D6" s="107">
        <f>投入係数表!AN6</f>
        <v>0</v>
      </c>
      <c r="E6" s="110">
        <f t="shared" ref="E6:E43" si="9">$C$42*D6</f>
        <v>0</v>
      </c>
      <c r="F6" s="85">
        <f>分析係数表!C9</f>
        <v>1</v>
      </c>
      <c r="G6" s="110">
        <f t="shared" si="0"/>
        <v>0</v>
      </c>
      <c r="H6" s="110">
        <v>0.28798732684572265</v>
      </c>
      <c r="I6" s="110">
        <f t="shared" si="1"/>
        <v>0.28798732684572265</v>
      </c>
      <c r="J6" s="85">
        <f>分析係数表!G9</f>
        <v>0.24911032028469751</v>
      </c>
      <c r="K6" s="111">
        <f t="shared" si="2"/>
        <v>7.1740615228471832E-2</v>
      </c>
      <c r="L6" s="79"/>
      <c r="M6" s="80"/>
      <c r="N6" s="81">
        <f>分析係数表!H9</f>
        <v>6.1636735494354639E-4</v>
      </c>
      <c r="O6" s="82">
        <f t="shared" si="3"/>
        <v>3.2251313248417815E-3</v>
      </c>
      <c r="P6" s="76">
        <f>分析係数表!C9</f>
        <v>1</v>
      </c>
      <c r="Q6" s="82">
        <f t="shared" si="4"/>
        <v>3.2251313248417815E-3</v>
      </c>
      <c r="R6" s="83">
        <v>4.5393604222407633E-3</v>
      </c>
      <c r="S6" s="84">
        <f t="shared" si="5"/>
        <v>0.29252668726796344</v>
      </c>
      <c r="T6" s="85">
        <f>分析係数表!F9</f>
        <v>0.6773428232502966</v>
      </c>
      <c r="U6" s="86">
        <f t="shared" si="6"/>
        <v>0.19814085223013894</v>
      </c>
      <c r="V6" s="87">
        <f>分析係数表!D9</f>
        <v>0.14590747330960854</v>
      </c>
      <c r="W6" s="88">
        <f t="shared" si="7"/>
        <v>0</v>
      </c>
      <c r="X6" s="76">
        <f>分析係数表!E9</f>
        <v>0.10201660735468565</v>
      </c>
      <c r="Y6" s="89">
        <f t="shared" si="8"/>
        <v>0</v>
      </c>
    </row>
    <row r="7" spans="1:25" x14ac:dyDescent="0.2">
      <c r="A7" s="6" t="s">
        <v>221</v>
      </c>
      <c r="B7" s="5" t="s">
        <v>267</v>
      </c>
      <c r="C7" s="90"/>
      <c r="D7" s="107">
        <f>投入係数表!AN7</f>
        <v>0</v>
      </c>
      <c r="E7" s="110">
        <f t="shared" si="9"/>
        <v>0</v>
      </c>
      <c r="F7" s="85">
        <f>分析係数表!C10</f>
        <v>1</v>
      </c>
      <c r="G7" s="110">
        <f t="shared" si="0"/>
        <v>0</v>
      </c>
      <c r="H7" s="110">
        <v>4.4940494756034083E-4</v>
      </c>
      <c r="I7" s="110">
        <f t="shared" si="1"/>
        <v>4.4940494756034083E-4</v>
      </c>
      <c r="J7" s="85">
        <f>分析係数表!G10</f>
        <v>0.17950310559006211</v>
      </c>
      <c r="K7" s="111">
        <f t="shared" si="2"/>
        <v>8.0669583754620187E-5</v>
      </c>
      <c r="L7" s="79"/>
      <c r="M7" s="80"/>
      <c r="N7" s="81">
        <f>分析係数表!H10</f>
        <v>1.1935113327543217E-3</v>
      </c>
      <c r="O7" s="82">
        <f t="shared" si="3"/>
        <v>6.2450270199209037E-3</v>
      </c>
      <c r="P7" s="76">
        <f>分析係数表!C10</f>
        <v>1</v>
      </c>
      <c r="Q7" s="82">
        <f t="shared" si="4"/>
        <v>6.2450270199209037E-3</v>
      </c>
      <c r="R7" s="83">
        <v>9.3609172596877104E-3</v>
      </c>
      <c r="S7" s="84">
        <f t="shared" si="5"/>
        <v>9.8103222072480518E-3</v>
      </c>
      <c r="T7" s="85">
        <f>分析係数表!F10</f>
        <v>0.51863354037267084</v>
      </c>
      <c r="U7" s="86">
        <f t="shared" si="6"/>
        <v>5.0879621385416917E-3</v>
      </c>
      <c r="V7" s="87">
        <f>分析係数表!D10</f>
        <v>0.10062111801242236</v>
      </c>
      <c r="W7" s="88">
        <f t="shared" si="7"/>
        <v>0</v>
      </c>
      <c r="X7" s="76">
        <f>分析係数表!E10</f>
        <v>6.273291925465839E-2</v>
      </c>
      <c r="Y7" s="89">
        <f t="shared" si="8"/>
        <v>0</v>
      </c>
    </row>
    <row r="8" spans="1:25" x14ac:dyDescent="0.2">
      <c r="A8" s="6" t="s">
        <v>222</v>
      </c>
      <c r="B8" s="5" t="s">
        <v>27</v>
      </c>
      <c r="C8" s="90"/>
      <c r="D8" s="107">
        <f>投入係数表!AN8</f>
        <v>0</v>
      </c>
      <c r="E8" s="110">
        <f t="shared" si="9"/>
        <v>0</v>
      </c>
      <c r="F8" s="85">
        <f>分析係数表!C11</f>
        <v>5.7355893318034035E-4</v>
      </c>
      <c r="G8" s="110">
        <f t="shared" si="0"/>
        <v>0</v>
      </c>
      <c r="H8" s="110">
        <v>7.1955832856745211E-5</v>
      </c>
      <c r="I8" s="110">
        <f t="shared" si="1"/>
        <v>7.1955832856745211E-5</v>
      </c>
      <c r="J8" s="85">
        <f>分析係数表!G11</f>
        <v>0.5</v>
      </c>
      <c r="K8" s="111">
        <f t="shared" si="2"/>
        <v>3.5977916428372605E-5</v>
      </c>
      <c r="L8" s="79"/>
      <c r="M8" s="80"/>
      <c r="N8" s="81">
        <f>分析係数表!H11</f>
        <v>-2.2413358361583505E-5</v>
      </c>
      <c r="O8" s="82">
        <f t="shared" si="3"/>
        <v>-1.1727750272151932E-4</v>
      </c>
      <c r="P8" s="76">
        <f>分析係数表!C11</f>
        <v>5.7355893318034035E-4</v>
      </c>
      <c r="Q8" s="82">
        <f t="shared" si="4"/>
        <v>-6.7265559347009086E-8</v>
      </c>
      <c r="R8" s="83">
        <v>1.1721185059692969E-5</v>
      </c>
      <c r="S8" s="84">
        <f t="shared" si="5"/>
        <v>8.3677017916438182E-5</v>
      </c>
      <c r="T8" s="85">
        <f>分析係数表!F11</f>
        <v>0.7</v>
      </c>
      <c r="U8" s="86">
        <f t="shared" si="6"/>
        <v>5.8573912541506724E-5</v>
      </c>
      <c r="V8" s="87">
        <f>分析係数表!D11</f>
        <v>1.2</v>
      </c>
      <c r="W8" s="88">
        <f t="shared" si="7"/>
        <v>0</v>
      </c>
      <c r="X8" s="76">
        <f>分析係数表!E11</f>
        <v>0</v>
      </c>
      <c r="Y8" s="89">
        <f t="shared" si="8"/>
        <v>0</v>
      </c>
    </row>
    <row r="9" spans="1:25" x14ac:dyDescent="0.2">
      <c r="A9" s="6" t="s">
        <v>223</v>
      </c>
      <c r="B9" s="5" t="s">
        <v>191</v>
      </c>
      <c r="C9" s="90"/>
      <c r="D9" s="107">
        <f>投入係数表!AN9</f>
        <v>0</v>
      </c>
      <c r="E9" s="110">
        <f t="shared" si="9"/>
        <v>0</v>
      </c>
      <c r="F9" s="85">
        <f>分析係数表!C12</f>
        <v>4.8423187189707062E-2</v>
      </c>
      <c r="G9" s="110">
        <f t="shared" si="0"/>
        <v>0</v>
      </c>
      <c r="H9" s="110">
        <v>1.7899482463992903E-3</v>
      </c>
      <c r="I9" s="110">
        <f t="shared" si="1"/>
        <v>1.7899482463992903E-3</v>
      </c>
      <c r="J9" s="85">
        <f>分析係数表!G12</f>
        <v>0.1441768393269548</v>
      </c>
      <c r="K9" s="111">
        <f t="shared" si="2"/>
        <v>2.5806908072467498E-4</v>
      </c>
      <c r="L9" s="79"/>
      <c r="M9" s="80"/>
      <c r="N9" s="81">
        <f>分析係数表!H12</f>
        <v>9.2936990446306003E-2</v>
      </c>
      <c r="O9" s="82">
        <f t="shared" si="3"/>
        <v>0.48629116503477987</v>
      </c>
      <c r="P9" s="76">
        <f>分析係数表!C12</f>
        <v>4.8423187189707062E-2</v>
      </c>
      <c r="Q9" s="82">
        <f t="shared" si="4"/>
        <v>2.3547768113179875E-2</v>
      </c>
      <c r="R9" s="83">
        <v>2.6832766936420359E-2</v>
      </c>
      <c r="S9" s="84">
        <f t="shared" si="5"/>
        <v>2.8622715182819648E-2</v>
      </c>
      <c r="T9" s="85">
        <f>分析係数表!F12</f>
        <v>0.28846365335972729</v>
      </c>
      <c r="U9" s="86">
        <f t="shared" si="6"/>
        <v>8.2566129907110895E-3</v>
      </c>
      <c r="V9" s="87">
        <f>分析係数表!D12</f>
        <v>0.1115143516991092</v>
      </c>
      <c r="W9" s="88">
        <f t="shared" si="7"/>
        <v>0</v>
      </c>
      <c r="X9" s="76">
        <f>分析係数表!E12</f>
        <v>0.10909490817112064</v>
      </c>
      <c r="Y9" s="89">
        <f t="shared" si="8"/>
        <v>0</v>
      </c>
    </row>
    <row r="10" spans="1:25" x14ac:dyDescent="0.2">
      <c r="A10" s="6" t="s">
        <v>224</v>
      </c>
      <c r="B10" s="5" t="s">
        <v>28</v>
      </c>
      <c r="C10" s="90"/>
      <c r="D10" s="107">
        <f>投入係数表!AN10</f>
        <v>3.7623762376237622E-2</v>
      </c>
      <c r="E10" s="110">
        <f t="shared" si="9"/>
        <v>3.7623762376237622</v>
      </c>
      <c r="F10" s="85">
        <f>分析係数表!C13</f>
        <v>0</v>
      </c>
      <c r="G10" s="110">
        <f t="shared" si="0"/>
        <v>0</v>
      </c>
      <c r="H10" s="110">
        <v>0</v>
      </c>
      <c r="I10" s="110">
        <f t="shared" si="1"/>
        <v>0</v>
      </c>
      <c r="J10" s="85">
        <f>分析係数表!G13</f>
        <v>0.24353876739562624</v>
      </c>
      <c r="K10" s="111">
        <f t="shared" si="2"/>
        <v>0</v>
      </c>
      <c r="L10" s="79"/>
      <c r="M10" s="80"/>
      <c r="N10" s="81">
        <f>分析係数表!H13</f>
        <v>1.4282912615919088E-2</v>
      </c>
      <c r="O10" s="82">
        <f t="shared" si="3"/>
        <v>7.4735088609288181E-2</v>
      </c>
      <c r="P10" s="76">
        <f>分析係数表!C13</f>
        <v>0</v>
      </c>
      <c r="Q10" s="82">
        <f t="shared" si="4"/>
        <v>0</v>
      </c>
      <c r="R10" s="83">
        <v>0</v>
      </c>
      <c r="S10" s="84">
        <f t="shared" si="5"/>
        <v>0</v>
      </c>
      <c r="T10" s="85">
        <f>分析係数表!F13</f>
        <v>0.38170974155069581</v>
      </c>
      <c r="U10" s="86">
        <f t="shared" si="6"/>
        <v>0</v>
      </c>
      <c r="V10" s="87">
        <f>分析係数表!D13</f>
        <v>0.44532803180914515</v>
      </c>
      <c r="W10" s="88">
        <f t="shared" si="7"/>
        <v>0</v>
      </c>
      <c r="X10" s="76">
        <f>分析係数表!E13</f>
        <v>0.32206759443339961</v>
      </c>
      <c r="Y10" s="89">
        <f t="shared" si="8"/>
        <v>0</v>
      </c>
    </row>
    <row r="11" spans="1:25" x14ac:dyDescent="0.2">
      <c r="A11" s="6" t="s">
        <v>225</v>
      </c>
      <c r="B11" s="5" t="s">
        <v>268</v>
      </c>
      <c r="C11" s="90"/>
      <c r="D11" s="107">
        <f>投入係数表!AN11</f>
        <v>0.28910891089108909</v>
      </c>
      <c r="E11" s="110">
        <f t="shared" si="9"/>
        <v>28.910891089108908</v>
      </c>
      <c r="F11" s="85">
        <f>分析係数表!C14</f>
        <v>0.13711248892825512</v>
      </c>
      <c r="G11" s="110">
        <f t="shared" si="0"/>
        <v>3.9640442343614346</v>
      </c>
      <c r="H11" s="110">
        <v>4.1547472677117501</v>
      </c>
      <c r="I11" s="110">
        <f t="shared" si="1"/>
        <v>4.1547472677117501</v>
      </c>
      <c r="J11" s="85">
        <f>分析係数表!G14</f>
        <v>0.16281628162816281</v>
      </c>
      <c r="K11" s="111">
        <f t="shared" si="2"/>
        <v>0.67646050123359625</v>
      </c>
      <c r="L11" s="79"/>
      <c r="M11" s="80"/>
      <c r="N11" s="81">
        <f>分析係数表!H14</f>
        <v>1.1654946348023422E-3</v>
      </c>
      <c r="O11" s="82">
        <f t="shared" si="3"/>
        <v>6.0984301415190042E-3</v>
      </c>
      <c r="P11" s="76">
        <f>分析係数表!C14</f>
        <v>0.13711248892825512</v>
      </c>
      <c r="Q11" s="82">
        <f t="shared" si="4"/>
        <v>8.3617093525876172E-4</v>
      </c>
      <c r="R11" s="83">
        <v>3.4262576069913984E-3</v>
      </c>
      <c r="S11" s="84">
        <f t="shared" si="5"/>
        <v>4.1581735253187411</v>
      </c>
      <c r="T11" s="85">
        <f>分析係数表!F14</f>
        <v>0.337000366703337</v>
      </c>
      <c r="U11" s="86">
        <f t="shared" si="6"/>
        <v>1.4013060028485234</v>
      </c>
      <c r="V11" s="87">
        <f>分析係数表!D14</f>
        <v>0.17491749174917492</v>
      </c>
      <c r="W11" s="88">
        <f t="shared" si="7"/>
        <v>1</v>
      </c>
      <c r="X11" s="76">
        <f>分析係数表!E14</f>
        <v>0.13458012467913458</v>
      </c>
      <c r="Y11" s="89">
        <f t="shared" si="8"/>
        <v>1</v>
      </c>
    </row>
    <row r="12" spans="1:25" x14ac:dyDescent="0.2">
      <c r="A12" s="6" t="s">
        <v>226</v>
      </c>
      <c r="B12" s="5" t="s">
        <v>29</v>
      </c>
      <c r="C12" s="90"/>
      <c r="D12" s="107">
        <f>投入係数表!AN12</f>
        <v>3.9603960396039604E-3</v>
      </c>
      <c r="E12" s="110">
        <f t="shared" si="9"/>
        <v>0.39603960396039606</v>
      </c>
      <c r="F12" s="85">
        <f>分析係数表!C15</f>
        <v>0</v>
      </c>
      <c r="G12" s="110">
        <f t="shared" si="0"/>
        <v>0</v>
      </c>
      <c r="H12" s="110">
        <v>0</v>
      </c>
      <c r="I12" s="110">
        <f t="shared" si="1"/>
        <v>0</v>
      </c>
      <c r="J12" s="85">
        <f>分析係数表!G15</f>
        <v>9.5586553853190023E-2</v>
      </c>
      <c r="K12" s="111">
        <f t="shared" si="2"/>
        <v>0</v>
      </c>
      <c r="L12" s="79"/>
      <c r="M12" s="80"/>
      <c r="N12" s="81">
        <f>分析係数表!H15</f>
        <v>8.5619028941248988E-3</v>
      </c>
      <c r="O12" s="82">
        <f t="shared" si="3"/>
        <v>4.480000603962038E-2</v>
      </c>
      <c r="P12" s="76">
        <f>分析係数表!C15</f>
        <v>0</v>
      </c>
      <c r="Q12" s="82">
        <f t="shared" si="4"/>
        <v>0</v>
      </c>
      <c r="R12" s="83">
        <v>0</v>
      </c>
      <c r="S12" s="84">
        <f t="shared" si="5"/>
        <v>0</v>
      </c>
      <c r="T12" s="85">
        <f>分析係数表!F15</f>
        <v>0.3036816830551109</v>
      </c>
      <c r="U12" s="86">
        <f t="shared" si="6"/>
        <v>0</v>
      </c>
      <c r="V12" s="87">
        <f>分析係数表!D15</f>
        <v>3.7502858449576952E-2</v>
      </c>
      <c r="W12" s="88">
        <f t="shared" si="7"/>
        <v>0</v>
      </c>
      <c r="X12" s="76">
        <f>分析係数表!E15</f>
        <v>3.5216098788017382E-2</v>
      </c>
      <c r="Y12" s="89">
        <f t="shared" si="8"/>
        <v>0</v>
      </c>
    </row>
    <row r="13" spans="1:25" x14ac:dyDescent="0.2">
      <c r="A13" s="6" t="s">
        <v>227</v>
      </c>
      <c r="B13" s="5" t="s">
        <v>30</v>
      </c>
      <c r="C13" s="90"/>
      <c r="D13" s="107">
        <f>投入係数表!AN13</f>
        <v>0</v>
      </c>
      <c r="E13" s="110">
        <f t="shared" si="9"/>
        <v>0</v>
      </c>
      <c r="F13" s="85">
        <f>分析係数表!C16</f>
        <v>1.385979049153907E-2</v>
      </c>
      <c r="G13" s="110">
        <f t="shared" si="0"/>
        <v>0</v>
      </c>
      <c r="H13" s="110">
        <v>2.2915426866730588E-3</v>
      </c>
      <c r="I13" s="110">
        <f t="shared" si="1"/>
        <v>2.2915426866730588E-3</v>
      </c>
      <c r="J13" s="85">
        <f>分析係数表!G16</f>
        <v>3.1914893617021274E-2</v>
      </c>
      <c r="K13" s="111">
        <f t="shared" si="2"/>
        <v>7.3134341064033781E-5</v>
      </c>
      <c r="L13" s="79"/>
      <c r="M13" s="80"/>
      <c r="N13" s="81">
        <f>分析係数表!H16</f>
        <v>1.6877258846272378E-2</v>
      </c>
      <c r="O13" s="82">
        <f t="shared" si="3"/>
        <v>8.830995954930404E-2</v>
      </c>
      <c r="P13" s="76">
        <f>分析係数表!C16</f>
        <v>1.385979049153907E-2</v>
      </c>
      <c r="Q13" s="82">
        <f t="shared" si="4"/>
        <v>1.223957537669644E-3</v>
      </c>
      <c r="R13" s="83">
        <v>1.3872529693297255E-3</v>
      </c>
      <c r="S13" s="84">
        <f t="shared" si="5"/>
        <v>3.6787956560027845E-3</v>
      </c>
      <c r="T13" s="85">
        <f>分析係数表!F16</f>
        <v>0.28191489361702127</v>
      </c>
      <c r="U13" s="86">
        <f t="shared" si="6"/>
        <v>1.0371072860007849E-3</v>
      </c>
      <c r="V13" s="87">
        <f>分析係数表!D16</f>
        <v>0</v>
      </c>
      <c r="W13" s="88">
        <f t="shared" si="7"/>
        <v>0</v>
      </c>
      <c r="X13" s="76">
        <f>分析係数表!E16</f>
        <v>0</v>
      </c>
      <c r="Y13" s="89">
        <f t="shared" si="8"/>
        <v>0</v>
      </c>
    </row>
    <row r="14" spans="1:25" x14ac:dyDescent="0.2">
      <c r="A14" s="6" t="s">
        <v>2</v>
      </c>
      <c r="B14" s="5" t="s">
        <v>365</v>
      </c>
      <c r="C14" s="90"/>
      <c r="D14" s="107">
        <f>投入係数表!AN14</f>
        <v>0.15445544554455445</v>
      </c>
      <c r="E14" s="110">
        <f t="shared" si="9"/>
        <v>15.445544554455445</v>
      </c>
      <c r="F14" s="85">
        <f>分析係数表!C17</f>
        <v>0.32300986464785497</v>
      </c>
      <c r="G14" s="110">
        <f t="shared" si="0"/>
        <v>4.9890632559470669</v>
      </c>
      <c r="H14" s="110">
        <v>5.5413547599292032</v>
      </c>
      <c r="I14" s="110">
        <f t="shared" si="1"/>
        <v>5.5413547599292032</v>
      </c>
      <c r="J14" s="85">
        <f>分析係数表!G17</f>
        <v>0.21187484602118747</v>
      </c>
      <c r="K14" s="111">
        <f t="shared" si="2"/>
        <v>1.1740736865087742</v>
      </c>
      <c r="L14" s="79"/>
      <c r="M14" s="80"/>
      <c r="N14" s="81">
        <f>分析係数表!H17</f>
        <v>2.8857198890538762E-3</v>
      </c>
      <c r="O14" s="82">
        <f t="shared" si="3"/>
        <v>1.5099478475395613E-2</v>
      </c>
      <c r="P14" s="76">
        <f>分析係数表!C17</f>
        <v>0.32300986464785497</v>
      </c>
      <c r="Q14" s="82">
        <f t="shared" si="4"/>
        <v>4.8772804985907367E-3</v>
      </c>
      <c r="R14" s="83">
        <v>1.0313838202005321E-2</v>
      </c>
      <c r="S14" s="84">
        <f t="shared" si="5"/>
        <v>5.5516685981312088</v>
      </c>
      <c r="T14" s="85">
        <f>分析係数表!F17</f>
        <v>0.32156935205715692</v>
      </c>
      <c r="U14" s="86">
        <f t="shared" si="6"/>
        <v>1.7852464739371174</v>
      </c>
      <c r="V14" s="87">
        <f>分析係数表!D17</f>
        <v>5.6541019955654102E-2</v>
      </c>
      <c r="W14" s="88">
        <f t="shared" si="7"/>
        <v>0</v>
      </c>
      <c r="X14" s="76">
        <f>分析係数表!E17</f>
        <v>5.444690810544469E-2</v>
      </c>
      <c r="Y14" s="89">
        <f t="shared" si="8"/>
        <v>0</v>
      </c>
    </row>
    <row r="15" spans="1:25" x14ac:dyDescent="0.2">
      <c r="A15" s="6" t="s">
        <v>3</v>
      </c>
      <c r="B15" s="5" t="s">
        <v>31</v>
      </c>
      <c r="C15" s="90"/>
      <c r="D15" s="107">
        <f>投入係数表!AN15</f>
        <v>3.9603960396039604E-3</v>
      </c>
      <c r="E15" s="110">
        <f t="shared" si="9"/>
        <v>0.39603960396039606</v>
      </c>
      <c r="F15" s="85">
        <f>分析係数表!C18</f>
        <v>9.2469018112488088E-2</v>
      </c>
      <c r="G15" s="110">
        <f t="shared" si="0"/>
        <v>3.6621393311876471E-2</v>
      </c>
      <c r="H15" s="110">
        <v>5.3252295701028136E-2</v>
      </c>
      <c r="I15" s="110">
        <f t="shared" si="1"/>
        <v>5.3252295701028136E-2</v>
      </c>
      <c r="J15" s="85">
        <f>分析係数表!G18</f>
        <v>0.21541950113378686</v>
      </c>
      <c r="K15" s="111">
        <f t="shared" si="2"/>
        <v>1.1471582974144384E-2</v>
      </c>
      <c r="L15" s="79"/>
      <c r="M15" s="80"/>
      <c r="N15" s="81">
        <f>分析係数表!H18</f>
        <v>4.5387050682206597E-4</v>
      </c>
      <c r="O15" s="82">
        <f t="shared" si="3"/>
        <v>2.3748694301107664E-3</v>
      </c>
      <c r="P15" s="76">
        <f>分析係数表!C18</f>
        <v>9.2469018112488088E-2</v>
      </c>
      <c r="Q15" s="82">
        <f t="shared" si="4"/>
        <v>2.1960184434770673E-4</v>
      </c>
      <c r="R15" s="83">
        <v>4.9786420099432827E-4</v>
      </c>
      <c r="S15" s="84">
        <f t="shared" si="5"/>
        <v>5.3750159902022462E-2</v>
      </c>
      <c r="T15" s="85">
        <f>分析係数表!F18</f>
        <v>0.45918367346938777</v>
      </c>
      <c r="U15" s="86">
        <f t="shared" si="6"/>
        <v>2.4681195873377661E-2</v>
      </c>
      <c r="V15" s="87">
        <f>分析係数表!D18</f>
        <v>0.12244897959183673</v>
      </c>
      <c r="W15" s="88">
        <f t="shared" si="7"/>
        <v>0</v>
      </c>
      <c r="X15" s="76">
        <f>分析係数表!E18</f>
        <v>0.11734693877551021</v>
      </c>
      <c r="Y15" s="89">
        <f t="shared" si="8"/>
        <v>0</v>
      </c>
    </row>
    <row r="16" spans="1:25" x14ac:dyDescent="0.2">
      <c r="A16" s="6" t="s">
        <v>4</v>
      </c>
      <c r="B16" s="5" t="s">
        <v>32</v>
      </c>
      <c r="C16" s="90"/>
      <c r="D16" s="107">
        <f>投入係数表!AN16</f>
        <v>0</v>
      </c>
      <c r="E16" s="110">
        <f t="shared" si="9"/>
        <v>0</v>
      </c>
      <c r="F16" s="85">
        <f>分析係数表!C19</f>
        <v>3.1628366691376364E-2</v>
      </c>
      <c r="G16" s="110">
        <f t="shared" si="0"/>
        <v>0</v>
      </c>
      <c r="H16" s="110">
        <v>1.9322893029254655E-3</v>
      </c>
      <c r="I16" s="110">
        <f t="shared" si="1"/>
        <v>1.9322893029254655E-3</v>
      </c>
      <c r="J16" s="85">
        <f>分析係数表!G19</f>
        <v>5.8098591549295774E-2</v>
      </c>
      <c r="K16" s="111">
        <f t="shared" si="2"/>
        <v>1.1226328696574008E-4</v>
      </c>
      <c r="L16" s="79"/>
      <c r="M16" s="80"/>
      <c r="N16" s="81">
        <f>分析係数表!H19</f>
        <v>-1.1767013139831339E-4</v>
      </c>
      <c r="O16" s="82">
        <f t="shared" si="3"/>
        <v>-6.1570688928797642E-4</v>
      </c>
      <c r="P16" s="76">
        <f>分析係数表!C19</f>
        <v>3.1628366691376364E-2</v>
      </c>
      <c r="Q16" s="82">
        <f t="shared" si="4"/>
        <v>-1.9473803268806788E-5</v>
      </c>
      <c r="R16" s="83">
        <v>4.9831308132656087E-5</v>
      </c>
      <c r="S16" s="84">
        <f t="shared" si="5"/>
        <v>1.9821206110581216E-3</v>
      </c>
      <c r="T16" s="85">
        <f>分析係数表!F19</f>
        <v>0.23943661971830985</v>
      </c>
      <c r="U16" s="86">
        <f t="shared" si="6"/>
        <v>4.7459225898574742E-4</v>
      </c>
      <c r="V16" s="87">
        <f>分析係数表!D19</f>
        <v>5.9859154929577461E-2</v>
      </c>
      <c r="W16" s="88">
        <f t="shared" si="7"/>
        <v>0</v>
      </c>
      <c r="X16" s="76">
        <f>分析係数表!E19</f>
        <v>4.5774647887323945E-2</v>
      </c>
      <c r="Y16" s="89">
        <f t="shared" si="8"/>
        <v>0</v>
      </c>
    </row>
    <row r="17" spans="1:25" x14ac:dyDescent="0.2">
      <c r="A17" s="6" t="s">
        <v>5</v>
      </c>
      <c r="B17" s="5" t="s">
        <v>33</v>
      </c>
      <c r="C17" s="90"/>
      <c r="D17" s="107">
        <f>投入係数表!AN17</f>
        <v>0</v>
      </c>
      <c r="E17" s="110">
        <f t="shared" si="9"/>
        <v>0</v>
      </c>
      <c r="F17" s="85">
        <f>分析係数表!C20</f>
        <v>9.0136054421768752E-2</v>
      </c>
      <c r="G17" s="110">
        <f t="shared" si="0"/>
        <v>0</v>
      </c>
      <c r="H17" s="110">
        <v>1.9836034739322626E-2</v>
      </c>
      <c r="I17" s="110">
        <f t="shared" si="1"/>
        <v>1.9836034739322626E-2</v>
      </c>
      <c r="J17" s="85">
        <f>分析係数表!G20</f>
        <v>0.10038610038610038</v>
      </c>
      <c r="K17" s="111">
        <f t="shared" si="2"/>
        <v>1.9912621746038155E-3</v>
      </c>
      <c r="L17" s="79"/>
      <c r="M17" s="80"/>
      <c r="N17" s="81">
        <f>分析係数表!H20</f>
        <v>5.6033395903958764E-4</v>
      </c>
      <c r="O17" s="82">
        <f t="shared" si="3"/>
        <v>2.9319375680379833E-3</v>
      </c>
      <c r="P17" s="76">
        <f>分析係数表!C20</f>
        <v>9.0136054421768752E-2</v>
      </c>
      <c r="Q17" s="82">
        <f t="shared" si="4"/>
        <v>2.642732841939E-4</v>
      </c>
      <c r="R17" s="83">
        <v>5.1133266990854419E-4</v>
      </c>
      <c r="S17" s="84">
        <f t="shared" si="5"/>
        <v>2.0347367409231171E-2</v>
      </c>
      <c r="T17" s="85">
        <f>分析係数表!F20</f>
        <v>0.22393822393822393</v>
      </c>
      <c r="U17" s="86">
        <f t="shared" si="6"/>
        <v>4.5565533194417297E-3</v>
      </c>
      <c r="V17" s="87">
        <f>分析係数表!D20</f>
        <v>0.27258687258687259</v>
      </c>
      <c r="W17" s="88">
        <f t="shared" si="7"/>
        <v>0</v>
      </c>
      <c r="X17" s="76">
        <f>分析係数表!E20</f>
        <v>0.29498069498069496</v>
      </c>
      <c r="Y17" s="89">
        <f t="shared" si="8"/>
        <v>0</v>
      </c>
    </row>
    <row r="18" spans="1:25" x14ac:dyDescent="0.2">
      <c r="A18" s="6" t="s">
        <v>6</v>
      </c>
      <c r="B18" s="5" t="s">
        <v>34</v>
      </c>
      <c r="C18" s="90"/>
      <c r="D18" s="107">
        <f>投入係数表!AN18</f>
        <v>0</v>
      </c>
      <c r="E18" s="110">
        <f t="shared" si="9"/>
        <v>0</v>
      </c>
      <c r="F18" s="85">
        <f>分析係数表!C21</f>
        <v>0.16689993002099368</v>
      </c>
      <c r="G18" s="110">
        <f t="shared" si="0"/>
        <v>0</v>
      </c>
      <c r="H18" s="110">
        <v>2.9839097189784222E-2</v>
      </c>
      <c r="I18" s="110">
        <f t="shared" si="1"/>
        <v>2.9839097189784222E-2</v>
      </c>
      <c r="J18" s="85">
        <f>分析係数表!G21</f>
        <v>0.28496229904680609</v>
      </c>
      <c r="K18" s="111">
        <f t="shared" si="2"/>
        <v>8.5030177366820017E-3</v>
      </c>
      <c r="L18" s="79"/>
      <c r="M18" s="80"/>
      <c r="N18" s="81">
        <f>分析係数表!H21</f>
        <v>9.3015437200571539E-4</v>
      </c>
      <c r="O18" s="82">
        <f t="shared" si="3"/>
        <v>4.8670163629430515E-3</v>
      </c>
      <c r="P18" s="76">
        <f>分析係数表!C21</f>
        <v>0.16689993002099368</v>
      </c>
      <c r="Q18" s="82">
        <f t="shared" si="4"/>
        <v>8.1230469038622651E-4</v>
      </c>
      <c r="R18" s="83">
        <v>1.7770911792734704E-3</v>
      </c>
      <c r="S18" s="84">
        <f t="shared" si="5"/>
        <v>3.1616188369057691E-2</v>
      </c>
      <c r="T18" s="85">
        <f>分析係数表!F21</f>
        <v>0.42580736946934128</v>
      </c>
      <c r="U18" s="86">
        <f t="shared" si="6"/>
        <v>1.3462406002075638E-2</v>
      </c>
      <c r="V18" s="87">
        <f>分析係数表!D21</f>
        <v>9.4323516858728126E-2</v>
      </c>
      <c r="W18" s="88">
        <f t="shared" si="7"/>
        <v>0</v>
      </c>
      <c r="X18" s="76">
        <f>分析係数表!E21</f>
        <v>8.3795703514013373E-2</v>
      </c>
      <c r="Y18" s="89">
        <f t="shared" si="8"/>
        <v>0</v>
      </c>
    </row>
    <row r="19" spans="1:25" x14ac:dyDescent="0.2">
      <c r="A19" s="6" t="s">
        <v>7</v>
      </c>
      <c r="B19" s="5" t="s">
        <v>269</v>
      </c>
      <c r="C19" s="90"/>
      <c r="D19" s="107">
        <f>投入係数表!AN19</f>
        <v>0</v>
      </c>
      <c r="E19" s="110">
        <f t="shared" si="9"/>
        <v>0</v>
      </c>
      <c r="F19" s="85">
        <f>分析係数表!C22</f>
        <v>5.390334572490707E-2</v>
      </c>
      <c r="G19" s="110">
        <f t="shared" si="0"/>
        <v>0</v>
      </c>
      <c r="H19" s="110">
        <v>1.2208063238045241E-3</v>
      </c>
      <c r="I19" s="110">
        <f t="shared" si="1"/>
        <v>1.2208063238045241E-3</v>
      </c>
      <c r="J19" s="85">
        <f>分析係数表!G22</f>
        <v>0.19475277497477295</v>
      </c>
      <c r="K19" s="111">
        <f t="shared" si="2"/>
        <v>2.3775541926768226E-4</v>
      </c>
      <c r="L19" s="79"/>
      <c r="M19" s="80"/>
      <c r="N19" s="81">
        <f>分析係数表!H22</f>
        <v>4.4826716723167009E-5</v>
      </c>
      <c r="O19" s="82">
        <f t="shared" si="3"/>
        <v>2.3455500544303863E-4</v>
      </c>
      <c r="P19" s="76">
        <f>分析係数表!C22</f>
        <v>5.390334572490707E-2</v>
      </c>
      <c r="Q19" s="82">
        <f t="shared" si="4"/>
        <v>1.2643299549903571E-5</v>
      </c>
      <c r="R19" s="83">
        <v>1.3700977224366729E-4</v>
      </c>
      <c r="S19" s="84">
        <f t="shared" si="5"/>
        <v>1.3578160960481913E-3</v>
      </c>
      <c r="T19" s="85">
        <f>分析係数表!F22</f>
        <v>0.41305079044735959</v>
      </c>
      <c r="U19" s="86">
        <f t="shared" si="6"/>
        <v>5.6084701175485334E-4</v>
      </c>
      <c r="V19" s="87">
        <f>分析係数表!D22</f>
        <v>5.2808610830810628E-2</v>
      </c>
      <c r="W19" s="88">
        <f t="shared" si="7"/>
        <v>0</v>
      </c>
      <c r="X19" s="76">
        <f>分析係数表!E22</f>
        <v>5.6844937773292969E-2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0.21585244267198406</v>
      </c>
      <c r="K20" s="111">
        <f t="shared" si="2"/>
        <v>0</v>
      </c>
      <c r="L20" s="79"/>
      <c r="M20" s="80"/>
      <c r="N20" s="81">
        <f>分析係数表!H23</f>
        <v>2.8016697951979378E-5</v>
      </c>
      <c r="O20" s="82">
        <f t="shared" si="3"/>
        <v>1.4659687840189913E-4</v>
      </c>
      <c r="P20" s="76">
        <f>分析係数表!C23</f>
        <v>0</v>
      </c>
      <c r="Q20" s="82">
        <f t="shared" si="4"/>
        <v>0</v>
      </c>
      <c r="R20" s="83">
        <v>0</v>
      </c>
      <c r="S20" s="84">
        <f t="shared" si="5"/>
        <v>0</v>
      </c>
      <c r="T20" s="85">
        <f>分析係数表!F23</f>
        <v>0.44067796610169491</v>
      </c>
      <c r="U20" s="86">
        <f t="shared" si="6"/>
        <v>0</v>
      </c>
      <c r="V20" s="87">
        <f>分析係数表!D23</f>
        <v>9.3220338983050849E-2</v>
      </c>
      <c r="W20" s="88">
        <f t="shared" si="7"/>
        <v>0</v>
      </c>
      <c r="X20" s="76">
        <f>分析係数表!E23</f>
        <v>9.3220338983050849E-2</v>
      </c>
      <c r="Y20" s="89">
        <f t="shared" si="8"/>
        <v>0</v>
      </c>
    </row>
    <row r="21" spans="1:25" x14ac:dyDescent="0.2">
      <c r="A21" s="6" t="s">
        <v>9</v>
      </c>
      <c r="B21" s="5" t="s">
        <v>271</v>
      </c>
      <c r="C21" s="90"/>
      <c r="D21" s="107">
        <f>投入係数表!AN21</f>
        <v>1.9801980198019802E-3</v>
      </c>
      <c r="E21" s="110">
        <f t="shared" si="9"/>
        <v>0.19801980198019803</v>
      </c>
      <c r="F21" s="85">
        <f>分析係数表!C24</f>
        <v>5.4415700267618217E-2</v>
      </c>
      <c r="G21" s="110">
        <f t="shared" si="0"/>
        <v>1.0775386191607568E-2</v>
      </c>
      <c r="H21" s="110">
        <v>1.1664568536264752E-2</v>
      </c>
      <c r="I21" s="110">
        <f t="shared" si="1"/>
        <v>1.1664568536264752E-2</v>
      </c>
      <c r="J21" s="85">
        <f>分析係数表!G24</f>
        <v>0.2097560975609756</v>
      </c>
      <c r="K21" s="111">
        <f t="shared" si="2"/>
        <v>2.4467143758994357E-3</v>
      </c>
      <c r="L21" s="79"/>
      <c r="M21" s="80"/>
      <c r="N21" s="81">
        <f>分析係数表!H24</f>
        <v>3.5301039419494021E-4</v>
      </c>
      <c r="O21" s="82">
        <f t="shared" si="3"/>
        <v>1.8471206678639294E-3</v>
      </c>
      <c r="P21" s="76">
        <f>分析係数表!C24</f>
        <v>5.4415700267618217E-2</v>
      </c>
      <c r="Q21" s="82">
        <f t="shared" si="4"/>
        <v>1.0051236462060636E-4</v>
      </c>
      <c r="R21" s="83">
        <v>3.2604826873627928E-4</v>
      </c>
      <c r="S21" s="84">
        <f t="shared" si="5"/>
        <v>1.199061680500103E-2</v>
      </c>
      <c r="T21" s="85">
        <f>分析係数表!F24</f>
        <v>0.39512195121951221</v>
      </c>
      <c r="U21" s="86">
        <f t="shared" si="6"/>
        <v>4.7377559083174809E-3</v>
      </c>
      <c r="V21" s="87">
        <f>分析係数表!D24</f>
        <v>0.89756097560975612</v>
      </c>
      <c r="W21" s="88">
        <f t="shared" si="7"/>
        <v>0</v>
      </c>
      <c r="X21" s="76">
        <f>分析係数表!E24</f>
        <v>0.92682926829268297</v>
      </c>
      <c r="Y21" s="89">
        <f t="shared" si="8"/>
        <v>0</v>
      </c>
    </row>
    <row r="22" spans="1:25" x14ac:dyDescent="0.2">
      <c r="A22" s="6" t="s">
        <v>10</v>
      </c>
      <c r="B22" s="5" t="s">
        <v>272</v>
      </c>
      <c r="C22" s="90"/>
      <c r="D22" s="107">
        <f>投入係数表!AN22</f>
        <v>0.18019801980198019</v>
      </c>
      <c r="E22" s="110">
        <f t="shared" si="9"/>
        <v>18.019801980198018</v>
      </c>
      <c r="F22" s="85">
        <f>分析係数表!C25</f>
        <v>0.20008027292795505</v>
      </c>
      <c r="G22" s="110">
        <f t="shared" si="0"/>
        <v>3.6054068983057244</v>
      </c>
      <c r="H22" s="110">
        <v>3.8318511973091911</v>
      </c>
      <c r="I22" s="110">
        <f t="shared" si="1"/>
        <v>3.8318511973091911</v>
      </c>
      <c r="J22" s="85">
        <f>分析係数表!G25</f>
        <v>0.19693654266958424</v>
      </c>
      <c r="K22" s="111">
        <f t="shared" si="2"/>
        <v>0.754631526822379</v>
      </c>
      <c r="L22" s="79"/>
      <c r="M22" s="80"/>
      <c r="N22" s="81">
        <f>分析係数表!H25</f>
        <v>5.2111058190681644E-4</v>
      </c>
      <c r="O22" s="82">
        <f t="shared" si="3"/>
        <v>2.726701938275324E-3</v>
      </c>
      <c r="P22" s="76">
        <f>分析係数表!C25</f>
        <v>0.20008027292795505</v>
      </c>
      <c r="Q22" s="82">
        <f t="shared" si="4"/>
        <v>5.4555926800331088E-4</v>
      </c>
      <c r="R22" s="83">
        <v>2.4746429846846624E-3</v>
      </c>
      <c r="S22" s="84">
        <f t="shared" si="5"/>
        <v>3.8343258402938756</v>
      </c>
      <c r="T22" s="85">
        <f>分析係数表!F25</f>
        <v>0.35081275398562051</v>
      </c>
      <c r="U22" s="86">
        <f t="shared" si="6"/>
        <v>1.345130407711723</v>
      </c>
      <c r="V22" s="87">
        <f>分析係数表!D25</f>
        <v>2.0787746170678335E-2</v>
      </c>
      <c r="W22" s="88">
        <f t="shared" si="7"/>
        <v>0</v>
      </c>
      <c r="X22" s="76">
        <f>分析係数表!E25</f>
        <v>2.031884964051266E-2</v>
      </c>
      <c r="Y22" s="89">
        <f t="shared" si="8"/>
        <v>0</v>
      </c>
    </row>
    <row r="23" spans="1:25" x14ac:dyDescent="0.2">
      <c r="A23" s="6" t="s">
        <v>11</v>
      </c>
      <c r="B23" s="5" t="s">
        <v>35</v>
      </c>
      <c r="C23" s="90"/>
      <c r="D23" s="107">
        <f>投入係数表!AN23</f>
        <v>0</v>
      </c>
      <c r="E23" s="110">
        <f t="shared" si="9"/>
        <v>0</v>
      </c>
      <c r="F23" s="85">
        <f>分析係数表!C26</f>
        <v>0.134685598377282</v>
      </c>
      <c r="G23" s="110">
        <f t="shared" si="0"/>
        <v>0</v>
      </c>
      <c r="H23" s="110">
        <v>1.2622849996775619E-2</v>
      </c>
      <c r="I23" s="110">
        <f t="shared" si="1"/>
        <v>1.2622849996775619E-2</v>
      </c>
      <c r="J23" s="85">
        <f>分析係数表!G26</f>
        <v>0.19653333333333334</v>
      </c>
      <c r="K23" s="111">
        <f t="shared" si="2"/>
        <v>2.4808107860329683E-3</v>
      </c>
      <c r="L23" s="79"/>
      <c r="M23" s="80"/>
      <c r="N23" s="81">
        <f>分析係数表!H26</f>
        <v>1.0932115540862354E-2</v>
      </c>
      <c r="O23" s="82">
        <f t="shared" si="3"/>
        <v>5.720210195242105E-2</v>
      </c>
      <c r="P23" s="76">
        <f>分析係数表!C26</f>
        <v>0.134685598377282</v>
      </c>
      <c r="Q23" s="82">
        <f t="shared" si="4"/>
        <v>7.7042993299001198E-3</v>
      </c>
      <c r="R23" s="83">
        <v>8.1751934911373485E-3</v>
      </c>
      <c r="S23" s="84">
        <f t="shared" si="5"/>
        <v>2.0798043487912969E-2</v>
      </c>
      <c r="T23" s="85">
        <f>分析係数表!F26</f>
        <v>0.3352</v>
      </c>
      <c r="U23" s="86">
        <f t="shared" si="6"/>
        <v>6.9715041771484269E-3</v>
      </c>
      <c r="V23" s="87">
        <f>分析係数表!D26</f>
        <v>6.5333333333333327E-2</v>
      </c>
      <c r="W23" s="88">
        <f t="shared" si="7"/>
        <v>0</v>
      </c>
      <c r="X23" s="76">
        <f>分析係数表!E26</f>
        <v>6.826666666666667E-2</v>
      </c>
      <c r="Y23" s="89">
        <f t="shared" si="8"/>
        <v>0</v>
      </c>
    </row>
    <row r="24" spans="1:25" x14ac:dyDescent="0.2">
      <c r="A24" s="6" t="s">
        <v>12</v>
      </c>
      <c r="B24" s="5" t="s">
        <v>366</v>
      </c>
      <c r="C24" s="90"/>
      <c r="D24" s="107">
        <f>投入係数表!AN24</f>
        <v>0</v>
      </c>
      <c r="E24" s="110">
        <f t="shared" si="9"/>
        <v>0</v>
      </c>
      <c r="F24" s="85">
        <f>分析係数表!C27</f>
        <v>0.20855231724796941</v>
      </c>
      <c r="G24" s="110">
        <f t="shared" si="0"/>
        <v>0</v>
      </c>
      <c r="H24" s="110">
        <v>1.0560393362453002E-3</v>
      </c>
      <c r="I24" s="110">
        <f t="shared" si="1"/>
        <v>1.0560393362453002E-3</v>
      </c>
      <c r="J24" s="85">
        <f>分析係数表!G27</f>
        <v>0.17064698219713417</v>
      </c>
      <c r="K24" s="111">
        <f t="shared" si="2"/>
        <v>1.8020992581172513E-4</v>
      </c>
      <c r="L24" s="79"/>
      <c r="M24" s="80"/>
      <c r="N24" s="81">
        <f>分析係数表!H27</f>
        <v>1.1100215728574231E-2</v>
      </c>
      <c r="O24" s="82">
        <f t="shared" si="3"/>
        <v>5.8081683222832442E-2</v>
      </c>
      <c r="P24" s="76">
        <f>分析係数表!C27</f>
        <v>0.20855231724796941</v>
      </c>
      <c r="Q24" s="82">
        <f t="shared" si="4"/>
        <v>1.2113069625784213E-2</v>
      </c>
      <c r="R24" s="83">
        <v>1.2314411342244248E-2</v>
      </c>
      <c r="S24" s="84">
        <f t="shared" si="5"/>
        <v>1.3370450678489548E-2</v>
      </c>
      <c r="T24" s="85">
        <f>分析係数表!F27</f>
        <v>0.32175423360833694</v>
      </c>
      <c r="U24" s="86">
        <f t="shared" si="6"/>
        <v>4.3019991110554729E-3</v>
      </c>
      <c r="V24" s="87">
        <f>分析係数表!D27</f>
        <v>5.2105948762483714E-3</v>
      </c>
      <c r="W24" s="88">
        <f t="shared" si="7"/>
        <v>0</v>
      </c>
      <c r="X24" s="76">
        <f>分析係数表!E27</f>
        <v>3.9079461571862786E-3</v>
      </c>
      <c r="Y24" s="89">
        <f t="shared" si="8"/>
        <v>0</v>
      </c>
    </row>
    <row r="25" spans="1:25" x14ac:dyDescent="0.2">
      <c r="A25" s="6" t="s">
        <v>13</v>
      </c>
      <c r="B25" s="5" t="s">
        <v>192</v>
      </c>
      <c r="C25" s="90"/>
      <c r="D25" s="107">
        <f>投入係数表!AN25</f>
        <v>0</v>
      </c>
      <c r="E25" s="110">
        <f t="shared" si="9"/>
        <v>0</v>
      </c>
      <c r="F25" s="85">
        <f>分析係数表!C28</f>
        <v>0.10397098484143963</v>
      </c>
      <c r="G25" s="110">
        <f t="shared" si="0"/>
        <v>0</v>
      </c>
      <c r="H25" s="110">
        <v>1.4293494515068164E-2</v>
      </c>
      <c r="I25" s="110">
        <f t="shared" si="1"/>
        <v>1.4293494515068164E-2</v>
      </c>
      <c r="J25" s="85">
        <f>分析係数表!G28</f>
        <v>0.12478854912166558</v>
      </c>
      <c r="K25" s="111">
        <f t="shared" si="2"/>
        <v>1.7836644424138411E-3</v>
      </c>
      <c r="L25" s="79"/>
      <c r="M25" s="80"/>
      <c r="N25" s="81">
        <f>分析係数表!H28</f>
        <v>2.0592272994704845E-2</v>
      </c>
      <c r="O25" s="82">
        <f t="shared" si="3"/>
        <v>0.10774870562539587</v>
      </c>
      <c r="P25" s="76">
        <f>分析係数表!C28</f>
        <v>0.10397098484143963</v>
      </c>
      <c r="Q25" s="82">
        <f t="shared" si="4"/>
        <v>1.1202739039262775E-2</v>
      </c>
      <c r="R25" s="83">
        <v>1.2918656423812827E-2</v>
      </c>
      <c r="S25" s="84">
        <f t="shared" si="5"/>
        <v>2.7212150938880991E-2</v>
      </c>
      <c r="T25" s="85">
        <f>分析係数表!F28</f>
        <v>0.21353285621340273</v>
      </c>
      <c r="U25" s="86">
        <f t="shared" si="6"/>
        <v>5.8106883136894872E-3</v>
      </c>
      <c r="V25" s="87">
        <f>分析係数表!D28</f>
        <v>3.7345478204294076E-2</v>
      </c>
      <c r="W25" s="88">
        <f t="shared" si="7"/>
        <v>0</v>
      </c>
      <c r="X25" s="76">
        <f>分析係数表!E28</f>
        <v>3.5653871177618736E-2</v>
      </c>
      <c r="Y25" s="89">
        <f t="shared" si="8"/>
        <v>0</v>
      </c>
    </row>
    <row r="26" spans="1:25" x14ac:dyDescent="0.2">
      <c r="A26" s="6" t="s">
        <v>14</v>
      </c>
      <c r="B26" s="5" t="s">
        <v>50</v>
      </c>
      <c r="C26" s="90"/>
      <c r="D26" s="107">
        <f>投入係数表!AN26</f>
        <v>1.782178217821782E-2</v>
      </c>
      <c r="E26" s="110">
        <f t="shared" si="9"/>
        <v>1.782178217821782</v>
      </c>
      <c r="F26" s="85">
        <f>分析係数表!C29</f>
        <v>0.1743148003132341</v>
      </c>
      <c r="G26" s="110">
        <f t="shared" si="0"/>
        <v>0.31066004016219934</v>
      </c>
      <c r="H26" s="110">
        <v>0.35057767118438316</v>
      </c>
      <c r="I26" s="110">
        <f t="shared" si="1"/>
        <v>0.35057767118438316</v>
      </c>
      <c r="J26" s="85">
        <f>分析係数表!G29</f>
        <v>0.23934053439454236</v>
      </c>
      <c r="K26" s="111">
        <f t="shared" si="2"/>
        <v>8.390744716806442E-2</v>
      </c>
      <c r="L26" s="79"/>
      <c r="M26" s="80"/>
      <c r="N26" s="81">
        <f>分析係数表!H29</f>
        <v>9.9683411313142636E-3</v>
      </c>
      <c r="O26" s="82">
        <f t="shared" si="3"/>
        <v>5.2159169335395716E-2</v>
      </c>
      <c r="P26" s="76">
        <f>分析係数表!C29</f>
        <v>0.1743148003132341</v>
      </c>
      <c r="Q26" s="82">
        <f t="shared" si="4"/>
        <v>9.0921151872036671E-3</v>
      </c>
      <c r="R26" s="83">
        <v>1.3001414690207502E-2</v>
      </c>
      <c r="S26" s="84">
        <f t="shared" si="5"/>
        <v>0.36357908587459065</v>
      </c>
      <c r="T26" s="85">
        <f>分析係数表!F29</f>
        <v>0.40112076666937385</v>
      </c>
      <c r="U26" s="86">
        <f t="shared" si="6"/>
        <v>0.14583912167096591</v>
      </c>
      <c r="V26" s="87">
        <f>分析係数表!D29</f>
        <v>0.235523430520588</v>
      </c>
      <c r="W26" s="88">
        <f t="shared" si="7"/>
        <v>0</v>
      </c>
      <c r="X26" s="76">
        <f>分析係数表!E29</f>
        <v>0.17006415983107284</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0.11599735833510878</v>
      </c>
      <c r="I27" s="110">
        <f t="shared" si="1"/>
        <v>0.11599735833510878</v>
      </c>
      <c r="J27" s="85">
        <f>分析係数表!G30</f>
        <v>0.34450555746533745</v>
      </c>
      <c r="K27" s="111">
        <f t="shared" si="2"/>
        <v>3.9961734597743159E-2</v>
      </c>
      <c r="L27" s="79"/>
      <c r="M27" s="80"/>
      <c r="N27" s="81">
        <f>分析係数表!H30</f>
        <v>0</v>
      </c>
      <c r="O27" s="82">
        <f t="shared" si="3"/>
        <v>0</v>
      </c>
      <c r="P27" s="76">
        <f>分析係数表!C30</f>
        <v>1</v>
      </c>
      <c r="Q27" s="82">
        <f t="shared" si="4"/>
        <v>0</v>
      </c>
      <c r="R27" s="83">
        <v>1.5261350277337573E-2</v>
      </c>
      <c r="S27" s="84">
        <f t="shared" si="5"/>
        <v>0.13125870861244635</v>
      </c>
      <c r="T27" s="85">
        <f>分析係数表!F30</f>
        <v>0.44067262518620376</v>
      </c>
      <c r="U27" s="86">
        <f t="shared" si="6"/>
        <v>5.7842119702797706E-2</v>
      </c>
      <c r="V27" s="87">
        <f>分析係数表!D30</f>
        <v>0.12002979259768534</v>
      </c>
      <c r="W27" s="88">
        <f t="shared" si="7"/>
        <v>0</v>
      </c>
      <c r="X27" s="76">
        <f>分析係数表!E30</f>
        <v>8.482296321760055E-2</v>
      </c>
      <c r="Y27" s="89">
        <f t="shared" si="8"/>
        <v>0</v>
      </c>
    </row>
    <row r="28" spans="1:25" x14ac:dyDescent="0.2">
      <c r="A28" s="6" t="s">
        <v>16</v>
      </c>
      <c r="B28" s="5" t="s">
        <v>193</v>
      </c>
      <c r="C28" s="90"/>
      <c r="D28" s="107">
        <f>投入係数表!AN28</f>
        <v>0</v>
      </c>
      <c r="E28" s="110">
        <f t="shared" si="9"/>
        <v>0</v>
      </c>
      <c r="F28" s="85">
        <f>分析係数表!C31</f>
        <v>0.25008451656524677</v>
      </c>
      <c r="G28" s="110">
        <f t="shared" si="0"/>
        <v>0</v>
      </c>
      <c r="H28" s="110">
        <v>0.20687449315835288</v>
      </c>
      <c r="I28" s="110">
        <f t="shared" si="1"/>
        <v>0.20687449315835288</v>
      </c>
      <c r="J28" s="85">
        <f>分析係数表!G31</f>
        <v>7.0035460992907805E-2</v>
      </c>
      <c r="K28" s="111">
        <f t="shared" si="2"/>
        <v>1.4488550496019395E-2</v>
      </c>
      <c r="L28" s="79"/>
      <c r="M28" s="80"/>
      <c r="N28" s="81">
        <f>分析係数表!H31</f>
        <v>2.3007312358165468E-2</v>
      </c>
      <c r="O28" s="82">
        <f t="shared" si="3"/>
        <v>0.12038535654363959</v>
      </c>
      <c r="P28" s="76">
        <f>分析係数表!C31</f>
        <v>0.25008451656524677</v>
      </c>
      <c r="Q28" s="82">
        <f t="shared" si="4"/>
        <v>3.0106513692750973E-2</v>
      </c>
      <c r="R28" s="83">
        <v>4.0648020955405761E-2</v>
      </c>
      <c r="S28" s="84">
        <f t="shared" si="5"/>
        <v>0.24752251411375864</v>
      </c>
      <c r="T28" s="85">
        <f>分析係数表!F31</f>
        <v>0.24143026004728133</v>
      </c>
      <c r="U28" s="86">
        <f t="shared" si="6"/>
        <v>5.9759424950041613E-2</v>
      </c>
      <c r="V28" s="87">
        <f>分析係数表!D31</f>
        <v>9.653270291568164E-3</v>
      </c>
      <c r="W28" s="88">
        <f t="shared" si="7"/>
        <v>0</v>
      </c>
      <c r="X28" s="76">
        <f>分析係数表!E31</f>
        <v>8.2249802994483843E-3</v>
      </c>
      <c r="Y28" s="89">
        <f t="shared" si="8"/>
        <v>0</v>
      </c>
    </row>
    <row r="29" spans="1:25" x14ac:dyDescent="0.2">
      <c r="A29" s="6" t="s">
        <v>17</v>
      </c>
      <c r="B29" s="5" t="s">
        <v>273</v>
      </c>
      <c r="C29" s="90"/>
      <c r="D29" s="107">
        <f>投入係数表!AN29</f>
        <v>0</v>
      </c>
      <c r="E29" s="110">
        <f t="shared" si="9"/>
        <v>0</v>
      </c>
      <c r="F29" s="85">
        <f>分析係数表!C32</f>
        <v>0.62913385826771662</v>
      </c>
      <c r="G29" s="110">
        <f t="shared" si="0"/>
        <v>0</v>
      </c>
      <c r="H29" s="110">
        <v>3.9679778527007943E-2</v>
      </c>
      <c r="I29" s="110">
        <f t="shared" si="1"/>
        <v>3.9679778527007943E-2</v>
      </c>
      <c r="J29" s="85">
        <f>分析係数表!G32</f>
        <v>0.14045991298943444</v>
      </c>
      <c r="K29" s="111">
        <f t="shared" si="2"/>
        <v>5.5734182393435651E-3</v>
      </c>
      <c r="L29" s="79"/>
      <c r="M29" s="80"/>
      <c r="N29" s="81">
        <f>分析係数表!H32</f>
        <v>6.5503039811727788E-3</v>
      </c>
      <c r="O29" s="82">
        <f t="shared" si="3"/>
        <v>3.4274350170364017E-2</v>
      </c>
      <c r="P29" s="76">
        <f>分析係数表!C32</f>
        <v>0.62913385826771662</v>
      </c>
      <c r="Q29" s="82">
        <f t="shared" si="4"/>
        <v>2.1563154162299883E-2</v>
      </c>
      <c r="R29" s="83">
        <v>2.8208311364518131E-2</v>
      </c>
      <c r="S29" s="84">
        <f t="shared" si="5"/>
        <v>6.7888089891526074E-2</v>
      </c>
      <c r="T29" s="85">
        <f>分析係数表!F32</f>
        <v>0.48353014294592916</v>
      </c>
      <c r="U29" s="86">
        <f t="shared" si="6"/>
        <v>3.2825937809575691E-2</v>
      </c>
      <c r="V29" s="87">
        <f>分析係数表!D32</f>
        <v>2.2374145431945307E-2</v>
      </c>
      <c r="W29" s="88">
        <f t="shared" si="7"/>
        <v>0</v>
      </c>
      <c r="X29" s="76">
        <f>分析係数表!E32</f>
        <v>3.3561218147917959E-2</v>
      </c>
      <c r="Y29" s="89">
        <f t="shared" si="8"/>
        <v>0</v>
      </c>
    </row>
    <row r="30" spans="1:25" x14ac:dyDescent="0.2">
      <c r="A30" s="6" t="s">
        <v>18</v>
      </c>
      <c r="B30" s="5" t="s">
        <v>274</v>
      </c>
      <c r="C30" s="90"/>
      <c r="D30" s="107">
        <f>投入係数表!AN30</f>
        <v>0</v>
      </c>
      <c r="E30" s="110">
        <f t="shared" si="9"/>
        <v>0</v>
      </c>
      <c r="F30" s="85">
        <f>分析係数表!C33</f>
        <v>0.63745757482258569</v>
      </c>
      <c r="G30" s="110">
        <f t="shared" si="0"/>
        <v>0</v>
      </c>
      <c r="H30" s="110">
        <v>4.2191901111994667E-2</v>
      </c>
      <c r="I30" s="110">
        <f t="shared" si="1"/>
        <v>4.2191901111994667E-2</v>
      </c>
      <c r="J30" s="85">
        <f>分析係数表!G33</f>
        <v>0.50772946859903378</v>
      </c>
      <c r="K30" s="111">
        <f t="shared" si="2"/>
        <v>2.1422071530776035E-2</v>
      </c>
      <c r="L30" s="79"/>
      <c r="M30" s="80"/>
      <c r="N30" s="81">
        <f>分析係数表!H33</f>
        <v>9.749810887288824E-4</v>
      </c>
      <c r="O30" s="82">
        <f t="shared" si="3"/>
        <v>5.1015713683860899E-3</v>
      </c>
      <c r="P30" s="76">
        <f>分析係数表!C33</f>
        <v>0.63745757482258569</v>
      </c>
      <c r="Q30" s="82">
        <f t="shared" si="4"/>
        <v>3.2520353122757369E-3</v>
      </c>
      <c r="R30" s="83">
        <v>1.298107043298926E-2</v>
      </c>
      <c r="S30" s="84">
        <f t="shared" si="5"/>
        <v>5.5172971544983927E-2</v>
      </c>
      <c r="T30" s="85">
        <f>分析係数表!F33</f>
        <v>0.6463768115942029</v>
      </c>
      <c r="U30" s="86">
        <f t="shared" si="6"/>
        <v>3.5662529433424392E-2</v>
      </c>
      <c r="V30" s="87">
        <f>分析係数表!D33</f>
        <v>0.10676328502415459</v>
      </c>
      <c r="W30" s="88">
        <f t="shared" si="7"/>
        <v>0</v>
      </c>
      <c r="X30" s="76">
        <f>分析係数表!E33</f>
        <v>8.9371980676328497E-2</v>
      </c>
      <c r="Y30" s="89">
        <f t="shared" si="8"/>
        <v>0</v>
      </c>
    </row>
    <row r="31" spans="1:25" x14ac:dyDescent="0.2">
      <c r="A31" s="6" t="s">
        <v>19</v>
      </c>
      <c r="B31" s="5" t="s">
        <v>275</v>
      </c>
      <c r="C31" s="90"/>
      <c r="D31" s="107">
        <f>投入係数表!AN31</f>
        <v>0.23762376237623761</v>
      </c>
      <c r="E31" s="110">
        <f t="shared" si="9"/>
        <v>23.762376237623762</v>
      </c>
      <c r="F31" s="85">
        <f>分析係数表!C34</f>
        <v>0.37050679800509079</v>
      </c>
      <c r="G31" s="110">
        <f t="shared" si="0"/>
        <v>8.8041219327942368</v>
      </c>
      <c r="H31" s="110">
        <v>9.1910030433613237</v>
      </c>
      <c r="I31" s="110">
        <f t="shared" si="1"/>
        <v>9.1910030433613237</v>
      </c>
      <c r="J31" s="85">
        <f>分析係数表!G34</f>
        <v>0.42483593457785029</v>
      </c>
      <c r="K31" s="111">
        <f t="shared" si="2"/>
        <v>3.9046683676342742</v>
      </c>
      <c r="L31" s="79"/>
      <c r="M31" s="80"/>
      <c r="N31" s="81">
        <f>分析係数表!H34</f>
        <v>0.16269856834673466</v>
      </c>
      <c r="O31" s="82">
        <f t="shared" si="3"/>
        <v>0.85131739225550873</v>
      </c>
      <c r="P31" s="76">
        <f>分析係数表!C34</f>
        <v>0.37050679800509079</v>
      </c>
      <c r="Q31" s="82">
        <f t="shared" si="4"/>
        <v>0.31541888109063243</v>
      </c>
      <c r="R31" s="83">
        <v>0.34257581141318377</v>
      </c>
      <c r="S31" s="84">
        <f t="shared" si="5"/>
        <v>9.5335788547745075</v>
      </c>
      <c r="T31" s="85">
        <f>分析係数表!F34</f>
        <v>0.70009180863001119</v>
      </c>
      <c r="U31" s="86">
        <f t="shared" si="6"/>
        <v>6.6743804631559156</v>
      </c>
      <c r="V31" s="87">
        <f>分析係数表!D34</f>
        <v>0.29654187493624401</v>
      </c>
      <c r="W31" s="88">
        <f t="shared" si="7"/>
        <v>3</v>
      </c>
      <c r="X31" s="76">
        <f>分析係数表!E34</f>
        <v>0.20143493488387909</v>
      </c>
      <c r="Y31" s="89">
        <f t="shared" si="8"/>
        <v>2</v>
      </c>
    </row>
    <row r="32" spans="1:25" x14ac:dyDescent="0.2">
      <c r="A32" s="6" t="s">
        <v>20</v>
      </c>
      <c r="B32" s="5" t="s">
        <v>37</v>
      </c>
      <c r="C32" s="90"/>
      <c r="D32" s="107">
        <f>投入係数表!AN32</f>
        <v>0</v>
      </c>
      <c r="E32" s="110">
        <f t="shared" si="9"/>
        <v>0</v>
      </c>
      <c r="F32" s="85">
        <f>分析係数表!C35</f>
        <v>0.91764041772509175</v>
      </c>
      <c r="G32" s="110">
        <f t="shared" si="0"/>
        <v>0</v>
      </c>
      <c r="H32" s="110">
        <v>0.35353892137933074</v>
      </c>
      <c r="I32" s="110">
        <f t="shared" si="1"/>
        <v>0.35353892137933074</v>
      </c>
      <c r="J32" s="85">
        <f>分析係数表!G35</f>
        <v>0.31368591037545418</v>
      </c>
      <c r="K32" s="111">
        <f t="shared" si="2"/>
        <v>0.11090017840603149</v>
      </c>
      <c r="L32" s="79"/>
      <c r="M32" s="80"/>
      <c r="N32" s="81">
        <f>分析係数表!H35</f>
        <v>6.1244501723026923E-2</v>
      </c>
      <c r="O32" s="82">
        <f t="shared" si="3"/>
        <v>0.3204607761865515</v>
      </c>
      <c r="P32" s="76">
        <f>分析係数表!C35</f>
        <v>0.91764041772509175</v>
      </c>
      <c r="Q32" s="82">
        <f t="shared" si="4"/>
        <v>0.29406776052433425</v>
      </c>
      <c r="R32" s="83">
        <v>0.38438110581620905</v>
      </c>
      <c r="S32" s="84">
        <f t="shared" si="5"/>
        <v>0.73792002719553973</v>
      </c>
      <c r="T32" s="85">
        <f>分析係数表!F35</f>
        <v>0.64438548935924789</v>
      </c>
      <c r="U32" s="86">
        <f t="shared" si="6"/>
        <v>0.47550495783238739</v>
      </c>
      <c r="V32" s="87">
        <f>分析係数表!D35</f>
        <v>7.3937366630140153E-2</v>
      </c>
      <c r="W32" s="88">
        <f t="shared" si="7"/>
        <v>0</v>
      </c>
      <c r="X32" s="76">
        <f>分析係数表!E35</f>
        <v>6.5228675240786668E-2</v>
      </c>
      <c r="Y32" s="89">
        <f t="shared" si="8"/>
        <v>0</v>
      </c>
    </row>
    <row r="33" spans="1:25" x14ac:dyDescent="0.2">
      <c r="A33" s="6" t="s">
        <v>21</v>
      </c>
      <c r="B33" s="5" t="s">
        <v>38</v>
      </c>
      <c r="C33" s="90"/>
      <c r="D33" s="107">
        <f>投入係数表!AN33</f>
        <v>0</v>
      </c>
      <c r="E33" s="110">
        <f t="shared" si="9"/>
        <v>0</v>
      </c>
      <c r="F33" s="85">
        <f>分析係数表!C36</f>
        <v>0.797599795727296</v>
      </c>
      <c r="G33" s="110">
        <f t="shared" si="0"/>
        <v>0</v>
      </c>
      <c r="H33" s="110">
        <v>0.24329683049976666</v>
      </c>
      <c r="I33" s="110">
        <f t="shared" si="1"/>
        <v>0.24329683049976666</v>
      </c>
      <c r="J33" s="85">
        <f>分析係数表!G36</f>
        <v>2.1812378081220076E-2</v>
      </c>
      <c r="K33" s="111">
        <f t="shared" si="2"/>
        <v>5.3068824528234261E-3</v>
      </c>
      <c r="L33" s="79"/>
      <c r="M33" s="80"/>
      <c r="N33" s="81">
        <f>分析係数表!H36</f>
        <v>0.17613537668450396</v>
      </c>
      <c r="O33" s="82">
        <f t="shared" si="3"/>
        <v>0.92162525513705951</v>
      </c>
      <c r="P33" s="76">
        <f>分析係数表!C36</f>
        <v>0.797599795727296</v>
      </c>
      <c r="Q33" s="82">
        <f t="shared" si="4"/>
        <v>0.73508811523443573</v>
      </c>
      <c r="R33" s="83">
        <v>0.76649086733111371</v>
      </c>
      <c r="S33" s="84">
        <f t="shared" si="5"/>
        <v>1.0097876978308804</v>
      </c>
      <c r="T33" s="85">
        <f>分析係数表!F36</f>
        <v>0.87948217769107995</v>
      </c>
      <c r="U33" s="86">
        <f t="shared" si="6"/>
        <v>0.8880902834939649</v>
      </c>
      <c r="V33" s="87">
        <f>分析係数表!D36</f>
        <v>1.4967192764674588E-2</v>
      </c>
      <c r="W33" s="88">
        <f t="shared" si="7"/>
        <v>0</v>
      </c>
      <c r="X33" s="76">
        <f>分析係数表!E36</f>
        <v>4.4334101791097709E-3</v>
      </c>
      <c r="Y33" s="89">
        <f t="shared" si="8"/>
        <v>0</v>
      </c>
    </row>
    <row r="34" spans="1:25" x14ac:dyDescent="0.2">
      <c r="A34" s="6" t="s">
        <v>22</v>
      </c>
      <c r="B34" s="5" t="s">
        <v>378</v>
      </c>
      <c r="C34" s="90"/>
      <c r="D34" s="107">
        <f>投入係数表!AN34</f>
        <v>7.3267326732673263E-2</v>
      </c>
      <c r="E34" s="110">
        <f t="shared" si="9"/>
        <v>7.3267326732673261</v>
      </c>
      <c r="F34" s="85">
        <f>分析係数表!C37</f>
        <v>0.41107468497080213</v>
      </c>
      <c r="G34" s="110">
        <f t="shared" si="0"/>
        <v>3.0118343255286488</v>
      </c>
      <c r="H34" s="110">
        <v>3.3246095857703239</v>
      </c>
      <c r="I34" s="110">
        <f t="shared" si="1"/>
        <v>3.3246095857703239</v>
      </c>
      <c r="J34" s="85">
        <f>分析係数表!G37</f>
        <v>0.35489014883061659</v>
      </c>
      <c r="K34" s="111">
        <f t="shared" si="2"/>
        <v>1.1798711906977248</v>
      </c>
      <c r="L34" s="79"/>
      <c r="M34" s="80"/>
      <c r="N34" s="81">
        <f>分析係数表!H37</f>
        <v>4.9102064830639058E-2</v>
      </c>
      <c r="O34" s="82">
        <f t="shared" si="3"/>
        <v>0.25692568908716845</v>
      </c>
      <c r="P34" s="76">
        <f>分析係数表!C37</f>
        <v>0.41107468497080213</v>
      </c>
      <c r="Q34" s="82">
        <f t="shared" si="4"/>
        <v>0.10561564670241402</v>
      </c>
      <c r="R34" s="83">
        <v>0.12996736276375859</v>
      </c>
      <c r="S34" s="84">
        <f t="shared" si="5"/>
        <v>3.4545769485340827</v>
      </c>
      <c r="T34" s="85">
        <f>分析係数表!F37</f>
        <v>0.67103708953460905</v>
      </c>
      <c r="U34" s="86">
        <f t="shared" si="6"/>
        <v>2.3181492611176617</v>
      </c>
      <c r="V34" s="87">
        <f>分析係数表!D37</f>
        <v>6.9513347507677764E-2</v>
      </c>
      <c r="W34" s="88">
        <f t="shared" si="7"/>
        <v>0</v>
      </c>
      <c r="X34" s="76">
        <f>分析係数表!E37</f>
        <v>6.27214741318214E-2</v>
      </c>
      <c r="Y34" s="89">
        <f t="shared" si="8"/>
        <v>0</v>
      </c>
    </row>
    <row r="35" spans="1:25" x14ac:dyDescent="0.2">
      <c r="A35" s="6" t="s">
        <v>23</v>
      </c>
      <c r="B35" s="5" t="s">
        <v>194</v>
      </c>
      <c r="C35" s="90"/>
      <c r="D35" s="107">
        <f>投入係数表!AN35</f>
        <v>0</v>
      </c>
      <c r="E35" s="110">
        <f t="shared" si="9"/>
        <v>0</v>
      </c>
      <c r="F35" s="85">
        <f>分析係数表!C38</f>
        <v>8.5657149205643823E-2</v>
      </c>
      <c r="G35" s="110">
        <f t="shared" si="0"/>
        <v>0</v>
      </c>
      <c r="H35" s="110">
        <v>4.55944582635446E-2</v>
      </c>
      <c r="I35" s="110">
        <f t="shared" si="1"/>
        <v>4.55944582635446E-2</v>
      </c>
      <c r="J35" s="85">
        <f>分析係数表!G38</f>
        <v>0.23768844221105528</v>
      </c>
      <c r="K35" s="111">
        <f t="shared" si="2"/>
        <v>1.0837275758118893E-2</v>
      </c>
      <c r="L35" s="79"/>
      <c r="M35" s="80"/>
      <c r="N35" s="81">
        <f>分析係数表!H38</f>
        <v>4.3280194996217748E-2</v>
      </c>
      <c r="O35" s="82">
        <f t="shared" si="3"/>
        <v>0.22646285775525382</v>
      </c>
      <c r="P35" s="76">
        <f>分析係数表!C38</f>
        <v>8.5657149205643823E-2</v>
      </c>
      <c r="Q35" s="82">
        <f t="shared" si="4"/>
        <v>1.9398162796278269E-2</v>
      </c>
      <c r="R35" s="83">
        <v>2.5670523142382173E-2</v>
      </c>
      <c r="S35" s="84">
        <f t="shared" si="5"/>
        <v>7.1264981405926769E-2</v>
      </c>
      <c r="T35" s="85">
        <f>分析係数表!F38</f>
        <v>0.42412060301507537</v>
      </c>
      <c r="U35" s="86">
        <f t="shared" si="6"/>
        <v>3.0224946887739794E-2</v>
      </c>
      <c r="V35" s="87">
        <f>分析係数表!D38</f>
        <v>0.14221105527638192</v>
      </c>
      <c r="W35" s="88">
        <f t="shared" si="7"/>
        <v>0</v>
      </c>
      <c r="X35" s="76">
        <f>分析係数表!E38</f>
        <v>0.14572864321608039</v>
      </c>
      <c r="Y35" s="89">
        <f t="shared" si="8"/>
        <v>0</v>
      </c>
    </row>
    <row r="36" spans="1:25" x14ac:dyDescent="0.2">
      <c r="A36" s="6" t="s">
        <v>24</v>
      </c>
      <c r="B36" s="5" t="s">
        <v>39</v>
      </c>
      <c r="C36" s="90"/>
      <c r="D36" s="107">
        <f>投入係数表!AN36</f>
        <v>0</v>
      </c>
      <c r="E36" s="110">
        <f t="shared" si="9"/>
        <v>0</v>
      </c>
      <c r="F36" s="85">
        <f>分析係数表!C39</f>
        <v>1</v>
      </c>
      <c r="G36" s="110">
        <f t="shared" si="0"/>
        <v>0</v>
      </c>
      <c r="H36" s="110">
        <v>3.0956434097721567E-3</v>
      </c>
      <c r="I36" s="110">
        <f t="shared" si="1"/>
        <v>3.0956434097721567E-3</v>
      </c>
      <c r="J36" s="85">
        <f>分析係数表!G39</f>
        <v>0.35357454228421969</v>
      </c>
      <c r="K36" s="111">
        <f t="shared" si="2"/>
        <v>1.0945407016853515E-3</v>
      </c>
      <c r="L36" s="79"/>
      <c r="M36" s="80"/>
      <c r="N36" s="81">
        <f>分析係数表!H39</f>
        <v>3.8775109965539459E-3</v>
      </c>
      <c r="O36" s="82">
        <f t="shared" si="3"/>
        <v>2.028900797082284E-2</v>
      </c>
      <c r="P36" s="76">
        <f>分析係数表!C39</f>
        <v>1</v>
      </c>
      <c r="Q36" s="82">
        <f t="shared" si="4"/>
        <v>2.028900797082284E-2</v>
      </c>
      <c r="R36" s="83">
        <v>2.2678582598169777E-2</v>
      </c>
      <c r="S36" s="84">
        <f t="shared" si="5"/>
        <v>2.5774226007941933E-2</v>
      </c>
      <c r="T36" s="85">
        <f>分析係数表!F39</f>
        <v>0.70431560592850917</v>
      </c>
      <c r="U36" s="86">
        <f t="shared" si="6"/>
        <v>1.8153189608121963E-2</v>
      </c>
      <c r="V36" s="87">
        <f>分析係数表!D39</f>
        <v>6.3426329555361816E-2</v>
      </c>
      <c r="W36" s="88">
        <f t="shared" si="7"/>
        <v>0</v>
      </c>
      <c r="X36" s="76">
        <f>分析係数表!E39</f>
        <v>8.0383609415867474E-2</v>
      </c>
      <c r="Y36" s="89">
        <f t="shared" si="8"/>
        <v>0</v>
      </c>
    </row>
    <row r="37" spans="1:25" x14ac:dyDescent="0.2">
      <c r="A37" s="6" t="s">
        <v>25</v>
      </c>
      <c r="B37" s="5" t="s">
        <v>40</v>
      </c>
      <c r="C37" s="90"/>
      <c r="D37" s="107">
        <f>投入係数表!AN37</f>
        <v>0</v>
      </c>
      <c r="E37" s="110">
        <f t="shared" si="9"/>
        <v>0</v>
      </c>
      <c r="F37" s="85">
        <f>分析係数表!C40</f>
        <v>0.65826444414328944</v>
      </c>
      <c r="G37" s="110">
        <f t="shared" si="0"/>
        <v>0</v>
      </c>
      <c r="H37" s="110">
        <v>1.1649017953191032E-2</v>
      </c>
      <c r="I37" s="110">
        <f t="shared" si="1"/>
        <v>1.1649017953191032E-2</v>
      </c>
      <c r="J37" s="85">
        <f>分析係数表!G40</f>
        <v>0.50866941886313111</v>
      </c>
      <c r="K37" s="111">
        <f t="shared" si="2"/>
        <v>5.9254991925758631E-3</v>
      </c>
      <c r="L37" s="79"/>
      <c r="M37" s="80"/>
      <c r="N37" s="81">
        <f>分析係数表!H40</f>
        <v>2.9977866808617935E-2</v>
      </c>
      <c r="O37" s="82">
        <f t="shared" si="3"/>
        <v>0.15685865989003209</v>
      </c>
      <c r="P37" s="76">
        <f>分析係数表!C40</f>
        <v>0.65826444414328944</v>
      </c>
      <c r="Q37" s="82">
        <f t="shared" si="4"/>
        <v>0.10325447856157326</v>
      </c>
      <c r="R37" s="83">
        <v>0.10381139213568093</v>
      </c>
      <c r="S37" s="84">
        <f t="shared" si="5"/>
        <v>0.11546041008887196</v>
      </c>
      <c r="T37" s="85">
        <f>分析係数表!F40</f>
        <v>0.70612892981899011</v>
      </c>
      <c r="U37" s="86">
        <f t="shared" si="6"/>
        <v>8.1529935812516885E-2</v>
      </c>
      <c r="V37" s="87">
        <f>分析係数表!D40</f>
        <v>0.15706573515401714</v>
      </c>
      <c r="W37" s="88">
        <f t="shared" si="7"/>
        <v>0</v>
      </c>
      <c r="X37" s="76">
        <f>分析係数表!E40</f>
        <v>8.8345506510003169E-2</v>
      </c>
      <c r="Y37" s="89">
        <f t="shared" si="8"/>
        <v>0</v>
      </c>
    </row>
    <row r="38" spans="1:25" x14ac:dyDescent="0.2">
      <c r="A38" s="6" t="s">
        <v>26</v>
      </c>
      <c r="B38" s="5" t="s">
        <v>277</v>
      </c>
      <c r="C38" s="90"/>
      <c r="D38" s="107">
        <f>投入係数表!AN38</f>
        <v>0</v>
      </c>
      <c r="E38" s="110">
        <f t="shared" si="9"/>
        <v>0</v>
      </c>
      <c r="F38" s="85">
        <f>分析係数表!C41</f>
        <v>0.70759650636187188</v>
      </c>
      <c r="G38" s="110">
        <f t="shared" si="0"/>
        <v>0</v>
      </c>
      <c r="H38" s="110">
        <v>6.2332801364033737E-4</v>
      </c>
      <c r="I38" s="110">
        <f t="shared" si="1"/>
        <v>6.2332801364033737E-4</v>
      </c>
      <c r="J38" s="85">
        <f>分析係数表!G41</f>
        <v>0.45936542752335213</v>
      </c>
      <c r="K38" s="111">
        <f t="shared" si="2"/>
        <v>2.8633533947317546E-4</v>
      </c>
      <c r="L38" s="79"/>
      <c r="M38" s="80"/>
      <c r="N38" s="81">
        <f>分析係数表!H41</f>
        <v>5.1332193987616619E-2</v>
      </c>
      <c r="O38" s="82">
        <f t="shared" si="3"/>
        <v>0.26859480060795959</v>
      </c>
      <c r="P38" s="76">
        <f>分析係数表!C41</f>
        <v>0.70759650636187188</v>
      </c>
      <c r="Q38" s="82">
        <f t="shared" si="4"/>
        <v>0.19005674253715579</v>
      </c>
      <c r="R38" s="83">
        <v>0.19292680456235398</v>
      </c>
      <c r="S38" s="84">
        <f t="shared" si="5"/>
        <v>0.19355013257599432</v>
      </c>
      <c r="T38" s="85">
        <f>分析係数表!F41</f>
        <v>0.56264417804333855</v>
      </c>
      <c r="U38" s="86">
        <f t="shared" si="6"/>
        <v>0.10889985525339953</v>
      </c>
      <c r="V38" s="87">
        <f>分析係数表!D41</f>
        <v>0.18265703588851492</v>
      </c>
      <c r="W38" s="88">
        <f t="shared" si="7"/>
        <v>0</v>
      </c>
      <c r="X38" s="76">
        <f>分析係数表!E41</f>
        <v>0.17271111447263926</v>
      </c>
      <c r="Y38" s="89">
        <f t="shared" si="8"/>
        <v>0</v>
      </c>
    </row>
    <row r="39" spans="1:25" x14ac:dyDescent="0.2">
      <c r="A39" s="6" t="s">
        <v>51</v>
      </c>
      <c r="B39" s="5" t="s">
        <v>368</v>
      </c>
      <c r="C39" s="90"/>
      <c r="D39" s="107">
        <f>投入係数表!AN39</f>
        <v>0</v>
      </c>
      <c r="E39" s="110">
        <f t="shared" si="9"/>
        <v>0</v>
      </c>
      <c r="F39" s="85">
        <f>分析係数表!C42</f>
        <v>0.74805928016937195</v>
      </c>
      <c r="G39" s="110">
        <f>E39*F39</f>
        <v>0</v>
      </c>
      <c r="H39" s="110">
        <v>1.2762628509323658E-2</v>
      </c>
      <c r="I39" s="110">
        <f>C39+H39</f>
        <v>1.2762628509323658E-2</v>
      </c>
      <c r="J39" s="85">
        <f>分析係数表!G42</f>
        <v>0.48689138576779029</v>
      </c>
      <c r="K39" s="111">
        <f>I39*J39</f>
        <v>6.2140138809441033E-3</v>
      </c>
      <c r="L39" s="79"/>
      <c r="M39" s="80"/>
      <c r="N39" s="81">
        <f>分析係数表!H42</f>
        <v>1.3363964923094164E-2</v>
      </c>
      <c r="O39" s="82">
        <f t="shared" si="3"/>
        <v>6.9926710997705893E-2</v>
      </c>
      <c r="P39" s="76">
        <f>分析係数表!C42</f>
        <v>0.74805928016937195</v>
      </c>
      <c r="Q39" s="82">
        <f>O39*P39</f>
        <v>5.2309325093555577E-2</v>
      </c>
      <c r="R39" s="83">
        <v>5.4825041499715205E-2</v>
      </c>
      <c r="S39" s="84">
        <f>I39+R39</f>
        <v>6.7587670009038869E-2</v>
      </c>
      <c r="T39" s="85">
        <f>分析係数表!F42</f>
        <v>0.55945692883895126</v>
      </c>
      <c r="U39" s="86">
        <f>S39*T39</f>
        <v>3.7812390290637377E-2</v>
      </c>
      <c r="V39" s="87">
        <f>分析係数表!D42</f>
        <v>0.33754681647940077</v>
      </c>
      <c r="W39" s="88">
        <f>ROUND(S39*V39,0)</f>
        <v>0</v>
      </c>
      <c r="X39" s="76">
        <f>分析係数表!E42</f>
        <v>0.2612359550561798</v>
      </c>
      <c r="Y39" s="89">
        <f>ROUND(S39*X39,0)</f>
        <v>0</v>
      </c>
    </row>
    <row r="40" spans="1:25" x14ac:dyDescent="0.2">
      <c r="A40" s="6" t="s">
        <v>195</v>
      </c>
      <c r="B40" s="5" t="s">
        <v>41</v>
      </c>
      <c r="C40" s="90"/>
      <c r="D40" s="107">
        <f>投入係数表!AN40</f>
        <v>0</v>
      </c>
      <c r="E40" s="110">
        <f t="shared" si="9"/>
        <v>0</v>
      </c>
      <c r="F40" s="85">
        <f>分析係数表!C43</f>
        <v>0.45392782766037354</v>
      </c>
      <c r="G40" s="110">
        <f>E40*F40</f>
        <v>0</v>
      </c>
      <c r="H40" s="110">
        <v>0.72497751008262323</v>
      </c>
      <c r="I40" s="110">
        <f>C40+H40</f>
        <v>0.72497751008262323</v>
      </c>
      <c r="J40" s="85">
        <f>分析係数表!G43</f>
        <v>0.33057238224749658</v>
      </c>
      <c r="K40" s="111">
        <f>I40*J40</f>
        <v>0.23965754258387123</v>
      </c>
      <c r="L40" s="79"/>
      <c r="M40" s="80"/>
      <c r="N40" s="81">
        <f>分析係数表!H43</f>
        <v>3.6399293979211607E-2</v>
      </c>
      <c r="O40" s="82">
        <f t="shared" si="3"/>
        <v>0.19045866441974735</v>
      </c>
      <c r="P40" s="76">
        <f>分析係数表!C43</f>
        <v>0.45392782766037354</v>
      </c>
      <c r="Q40" s="82">
        <f>O40*P40</f>
        <v>8.6454487799151991E-2</v>
      </c>
      <c r="R40" s="83">
        <v>0.15947367533757192</v>
      </c>
      <c r="S40" s="84">
        <f>I40+R40</f>
        <v>0.88445118542019519</v>
      </c>
      <c r="T40" s="85">
        <f>分析係数表!F43</f>
        <v>0.59568549882556554</v>
      </c>
      <c r="U40" s="86">
        <f>S40*T40</f>
        <v>0.52685474557389178</v>
      </c>
      <c r="V40" s="87">
        <f>分析係数表!D43</f>
        <v>0.1984794164915317</v>
      </c>
      <c r="W40" s="88">
        <f>ROUND(S40*V40,0)</f>
        <v>0</v>
      </c>
      <c r="X40" s="76">
        <f>分析係数表!E43</f>
        <v>0.16343182099146988</v>
      </c>
      <c r="Y40" s="89">
        <f>ROUND(S40*X40,0)</f>
        <v>0</v>
      </c>
    </row>
    <row r="41" spans="1:25" x14ac:dyDescent="0.2">
      <c r="A41" s="6" t="s">
        <v>341</v>
      </c>
      <c r="B41" s="5" t="s">
        <v>42</v>
      </c>
      <c r="C41" s="163"/>
      <c r="D41" s="107">
        <f>投入係数表!AN41</f>
        <v>0</v>
      </c>
      <c r="E41" s="110">
        <f t="shared" si="9"/>
        <v>0</v>
      </c>
      <c r="F41" s="85">
        <f>分析係数表!C44</f>
        <v>0.56717687074829937</v>
      </c>
      <c r="G41" s="110">
        <f>E41*F41</f>
        <v>0</v>
      </c>
      <c r="H41" s="110">
        <v>9.9305458212266134E-3</v>
      </c>
      <c r="I41" s="110">
        <f>C41+H41</f>
        <v>9.9305458212266134E-3</v>
      </c>
      <c r="J41" s="85">
        <f>分析係数表!G44</f>
        <v>0.26470888557600014</v>
      </c>
      <c r="K41" s="111">
        <f>I41*J41</f>
        <v>2.6287037174983021E-3</v>
      </c>
      <c r="L41" s="79"/>
      <c r="M41" s="80"/>
      <c r="N41" s="81">
        <f>分析係数表!H44</f>
        <v>0.11401115064578489</v>
      </c>
      <c r="O41" s="82">
        <f t="shared" si="3"/>
        <v>0.5965613369686884</v>
      </c>
      <c r="P41" s="76">
        <f>分析係数表!C44</f>
        <v>0.56717687074829937</v>
      </c>
      <c r="Q41" s="82">
        <f>O41*P41</f>
        <v>0.33835579231132246</v>
      </c>
      <c r="R41" s="83">
        <v>0.34482494419202836</v>
      </c>
      <c r="S41" s="84">
        <f>I41+R41</f>
        <v>0.35475549001325496</v>
      </c>
      <c r="T41" s="85">
        <f>分析係数表!F44</f>
        <v>0.48034390507893071</v>
      </c>
      <c r="U41" s="86">
        <f>S41*T41</f>
        <v>0.1704046374211565</v>
      </c>
      <c r="V41" s="87">
        <f>分析係数表!D44</f>
        <v>0.15906630996385321</v>
      </c>
      <c r="W41" s="88">
        <f>ROUND(S41*V41,0)</f>
        <v>0</v>
      </c>
      <c r="X41" s="76">
        <f>分析係数表!E44</f>
        <v>0.10558130986174362</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3.2558881939045263E-2</v>
      </c>
      <c r="I42" s="110">
        <f>C42+H42</f>
        <v>100.03255888193904</v>
      </c>
      <c r="J42" s="85">
        <f>分析係数表!G45</f>
        <v>0</v>
      </c>
      <c r="K42" s="111">
        <f>I42*J42</f>
        <v>0</v>
      </c>
      <c r="L42" s="79"/>
      <c r="M42" s="80"/>
      <c r="N42" s="81">
        <f>分析係数表!H45</f>
        <v>0</v>
      </c>
      <c r="O42" s="82">
        <f t="shared" si="3"/>
        <v>0</v>
      </c>
      <c r="P42" s="76">
        <f>分析係数表!C45</f>
        <v>1</v>
      </c>
      <c r="Q42" s="82">
        <f>O42*P42</f>
        <v>0</v>
      </c>
      <c r="R42" s="83">
        <v>4.0613110868242498E-3</v>
      </c>
      <c r="S42" s="84">
        <f>I42+R42</f>
        <v>100.03662019302587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0</v>
      </c>
      <c r="E43" s="110">
        <f t="shared" si="9"/>
        <v>0</v>
      </c>
      <c r="F43" s="85">
        <f>分析係数表!C46</f>
        <v>9.5571095571095555E-2</v>
      </c>
      <c r="G43" s="110">
        <f>E43*F43</f>
        <v>0</v>
      </c>
      <c r="H43" s="110">
        <v>1.64389339691349E-2</v>
      </c>
      <c r="I43" s="110">
        <f>C43+H43</f>
        <v>1.64389339691349E-2</v>
      </c>
      <c r="J43" s="85">
        <f>分析係数表!G46</f>
        <v>9.74025974025974E-3</v>
      </c>
      <c r="K43" s="111">
        <f>I43*J43</f>
        <v>1.6011948671235292E-4</v>
      </c>
      <c r="L43" s="79"/>
      <c r="M43" s="80"/>
      <c r="N43" s="81">
        <f>分析係数表!H46</f>
        <v>2.2385341663631524E-2</v>
      </c>
      <c r="O43" s="82">
        <f t="shared" si="3"/>
        <v>0.11713090584311742</v>
      </c>
      <c r="P43" s="76">
        <f>分析係数表!C46</f>
        <v>9.5571095571095555E-2</v>
      </c>
      <c r="Q43" s="82">
        <f>O43*P43</f>
        <v>1.1194328996661569E-2</v>
      </c>
      <c r="R43" s="83">
        <v>1.2689465262463053E-2</v>
      </c>
      <c r="S43" s="84">
        <f>I43+R43</f>
        <v>2.9128399231597955E-2</v>
      </c>
      <c r="T43" s="85">
        <f>分析係数表!F46</f>
        <v>0.31493506493506496</v>
      </c>
      <c r="U43" s="86">
        <f>S43*T43</f>
        <v>9.1735543034577975E-3</v>
      </c>
      <c r="V43" s="87">
        <f>分析係数表!D46</f>
        <v>1.461038961038961E-2</v>
      </c>
      <c r="W43" s="88">
        <f>ROUND(S43*V43,0)</f>
        <v>0</v>
      </c>
      <c r="X43" s="76">
        <f>分析係数表!E46</f>
        <v>3.7337662337662336E-2</v>
      </c>
      <c r="Y43" s="89">
        <f>ROUND(S43*X43,0)</f>
        <v>0</v>
      </c>
    </row>
    <row r="44" spans="1:25" x14ac:dyDescent="0.2">
      <c r="A44" s="192">
        <v>40</v>
      </c>
      <c r="B44" s="14" t="s">
        <v>151</v>
      </c>
      <c r="C44" s="197">
        <f>SUM(C5:C43)</f>
        <v>100</v>
      </c>
      <c r="D44" s="108">
        <f>投入係数表!AN44</f>
        <v>1</v>
      </c>
      <c r="E44" s="96">
        <f>SUM(E5:E43)</f>
        <v>99.999999999999986</v>
      </c>
      <c r="F44" s="98">
        <f>分析係数表!C47</f>
        <v>0.47742146938417629</v>
      </c>
      <c r="G44" s="96">
        <f>SUM(G5:G43)</f>
        <v>24.732527466602793</v>
      </c>
      <c r="H44" s="96">
        <f>SUM(H5:H43)</f>
        <v>28.703084012456088</v>
      </c>
      <c r="I44" s="96">
        <f>SUM(I5:I43)</f>
        <v>128.70308401245609</v>
      </c>
      <c r="J44" s="98">
        <f>分析係数表!G47</f>
        <v>0.27235298925258467</v>
      </c>
      <c r="K44" s="112">
        <f>SUM(K5:K43)</f>
        <v>8.3408327005297327</v>
      </c>
      <c r="L44" s="94">
        <f>最終需要_まとめ!$L$33</f>
        <v>0.62733333333333341</v>
      </c>
      <c r="M44" s="91">
        <f>K44*L44</f>
        <v>5.2324823807989862</v>
      </c>
      <c r="N44" s="95">
        <f>分析係数表!H47</f>
        <v>1</v>
      </c>
      <c r="O44" s="96">
        <f>SUM(O5:O43)</f>
        <v>5.2324823807989862</v>
      </c>
      <c r="P44" s="92">
        <f>分析係数表!C47</f>
        <v>0.47742146938417629</v>
      </c>
      <c r="Q44" s="96">
        <f>SUM(Q5:Q43)</f>
        <v>2.4671219152517181</v>
      </c>
      <c r="R44" s="91">
        <f>SUM(R5:R43)</f>
        <v>2.8316210586985888</v>
      </c>
      <c r="S44" s="97">
        <f>SUM(S5:S43)</f>
        <v>131.53470507115469</v>
      </c>
      <c r="T44" s="98">
        <f>分析係数表!F47</f>
        <v>0.52570900249274655</v>
      </c>
      <c r="U44" s="99">
        <f>SUM(U5:U43)</f>
        <v>16.523160300149534</v>
      </c>
      <c r="V44" s="100">
        <f>分析係数表!D47</f>
        <v>0.1239937068366638</v>
      </c>
      <c r="W44" s="101">
        <f>SUM(W5:W43)</f>
        <v>4</v>
      </c>
      <c r="X44" s="92">
        <f>分析係数表!E47</f>
        <v>9.5199419721302761E-2</v>
      </c>
      <c r="Y44" s="102">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2015年豊岡市産業連関表</v>
      </c>
      <c r="H1" s="401"/>
      <c r="I1" s="401"/>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0.95102319236016375</v>
      </c>
      <c r="G5" s="110">
        <f t="shared" ref="G5:G38" si="0">E5*F5</f>
        <v>0</v>
      </c>
      <c r="H5" s="110">
        <f t="array" ref="H5:H43">MMULT(逆行列係数!C5:AO43,'39'!G5:G43)</f>
        <v>1.8324853261351491E-2</v>
      </c>
      <c r="I5" s="110">
        <f t="shared" ref="I5:I38" si="1">C5+H5</f>
        <v>1.8324853261351491E-2</v>
      </c>
      <c r="J5" s="85">
        <f>分析係数表!G8</f>
        <v>0.119707121641224</v>
      </c>
      <c r="K5" s="111">
        <f t="shared" ref="K5:K38" si="2">I5*J5</f>
        <v>2.1936154384141833E-3</v>
      </c>
      <c r="L5" s="79" t="s">
        <v>178</v>
      </c>
      <c r="M5" s="80" t="s">
        <v>178</v>
      </c>
      <c r="N5" s="81">
        <f>分析係数表!H8</f>
        <v>1.1795029837783319E-2</v>
      </c>
      <c r="O5" s="82">
        <f t="shared" ref="O5:O43" si="3">$M$44*N5</f>
        <v>9.6023316457865632E-2</v>
      </c>
      <c r="P5" s="76">
        <f>分析係数表!C8</f>
        <v>0.95102319236016375</v>
      </c>
      <c r="Q5" s="82">
        <f t="shared" ref="Q5:Q38" si="4">O5*P5</f>
        <v>9.1320400958769629E-2</v>
      </c>
      <c r="R5" s="83">
        <f t="array" ref="R5:R43">MMULT(逆行列係数!C5:AO43,'39'!Q5:Q43)</f>
        <v>0.12772006207607844</v>
      </c>
      <c r="S5" s="84">
        <f t="shared" ref="S5:S38" si="5">I5+R5</f>
        <v>0.14604491533742994</v>
      </c>
      <c r="T5" s="85">
        <f>分析係数表!F8</f>
        <v>0.45161290322580644</v>
      </c>
      <c r="U5" s="86">
        <f t="shared" ref="U5:U38" si="6">S5*T5</f>
        <v>6.595576821690384E-2</v>
      </c>
      <c r="V5" s="87">
        <f>分析係数表!D8</f>
        <v>0.18719347931201216</v>
      </c>
      <c r="W5" s="167">
        <f t="shared" ref="W5:W38" si="7">ROUND(S5*V5,0)</f>
        <v>0</v>
      </c>
      <c r="X5" s="76">
        <f>分析係数表!E8</f>
        <v>0.11238516267182427</v>
      </c>
      <c r="Y5" s="166">
        <f t="shared" ref="Y5:Y38" si="8">ROUND(S5*X5,0)</f>
        <v>0</v>
      </c>
    </row>
    <row r="6" spans="1:25" x14ac:dyDescent="0.2">
      <c r="A6" s="6" t="s">
        <v>220</v>
      </c>
      <c r="B6" s="5" t="s">
        <v>266</v>
      </c>
      <c r="C6" s="90"/>
      <c r="D6" s="107">
        <f>投入係数表!AO6</f>
        <v>0</v>
      </c>
      <c r="E6" s="110">
        <f t="shared" ref="E6:E43" si="9">$C$43*D6</f>
        <v>0</v>
      </c>
      <c r="F6" s="85">
        <f>分析係数表!C9</f>
        <v>1</v>
      </c>
      <c r="G6" s="110">
        <f t="shared" si="0"/>
        <v>0</v>
      </c>
      <c r="H6" s="110">
        <v>0.10663631592191976</v>
      </c>
      <c r="I6" s="110">
        <f t="shared" si="1"/>
        <v>0.10663631592191976</v>
      </c>
      <c r="J6" s="85">
        <f>分析係数表!G9</f>
        <v>0.24911032028469751</v>
      </c>
      <c r="K6" s="111">
        <f t="shared" si="2"/>
        <v>2.656420681328962E-2</v>
      </c>
      <c r="L6" s="79"/>
      <c r="M6" s="80"/>
      <c r="N6" s="81">
        <f>分析係数表!H9</f>
        <v>6.1636735494354639E-4</v>
      </c>
      <c r="O6" s="82">
        <f t="shared" si="3"/>
        <v>5.0178455156129316E-3</v>
      </c>
      <c r="P6" s="76">
        <f>分析係数表!C9</f>
        <v>1</v>
      </c>
      <c r="Q6" s="82">
        <f t="shared" si="4"/>
        <v>5.0178455156129316E-3</v>
      </c>
      <c r="R6" s="83">
        <v>7.0625990213310369E-3</v>
      </c>
      <c r="S6" s="84">
        <f t="shared" si="5"/>
        <v>0.1136989149432508</v>
      </c>
      <c r="T6" s="85">
        <f>分析係数表!F9</f>
        <v>0.6773428232502966</v>
      </c>
      <c r="U6" s="86">
        <f t="shared" si="6"/>
        <v>7.7013144048156831E-2</v>
      </c>
      <c r="V6" s="87">
        <f>分析係数表!D9</f>
        <v>0.14590747330960854</v>
      </c>
      <c r="W6" s="167">
        <f t="shared" si="7"/>
        <v>0</v>
      </c>
      <c r="X6" s="76">
        <f>分析係数表!E9</f>
        <v>0.10201660735468565</v>
      </c>
      <c r="Y6" s="166">
        <f t="shared" si="8"/>
        <v>0</v>
      </c>
    </row>
    <row r="7" spans="1:25" x14ac:dyDescent="0.2">
      <c r="A7" s="6" t="s">
        <v>221</v>
      </c>
      <c r="B7" s="5" t="s">
        <v>267</v>
      </c>
      <c r="C7" s="90"/>
      <c r="D7" s="107">
        <f>投入係数表!AO7</f>
        <v>0</v>
      </c>
      <c r="E7" s="110">
        <f t="shared" si="9"/>
        <v>0</v>
      </c>
      <c r="F7" s="85">
        <f>分析係数表!C10</f>
        <v>1</v>
      </c>
      <c r="G7" s="110">
        <f t="shared" si="0"/>
        <v>0</v>
      </c>
      <c r="H7" s="110">
        <v>1.703484630815943E-3</v>
      </c>
      <c r="I7" s="110">
        <f t="shared" si="1"/>
        <v>1.703484630815943E-3</v>
      </c>
      <c r="J7" s="85">
        <f>分析係数表!G10</f>
        <v>0.17950310559006211</v>
      </c>
      <c r="K7" s="111">
        <f t="shared" si="2"/>
        <v>3.0578078155640219E-4</v>
      </c>
      <c r="L7" s="79"/>
      <c r="M7" s="80"/>
      <c r="N7" s="81">
        <f>分析係数表!H10</f>
        <v>1.1935113327543217E-3</v>
      </c>
      <c r="O7" s="82">
        <f t="shared" si="3"/>
        <v>9.7163735893232225E-3</v>
      </c>
      <c r="P7" s="76">
        <f>分析係数表!C10</f>
        <v>1</v>
      </c>
      <c r="Q7" s="82">
        <f t="shared" si="4"/>
        <v>9.7163735893232225E-3</v>
      </c>
      <c r="R7" s="83">
        <v>1.4564255517828258E-2</v>
      </c>
      <c r="S7" s="84">
        <f t="shared" si="5"/>
        <v>1.62677401486442E-2</v>
      </c>
      <c r="T7" s="85">
        <f>分析係数表!F10</f>
        <v>0.51863354037267084</v>
      </c>
      <c r="U7" s="86">
        <f t="shared" si="6"/>
        <v>8.4369956671539806E-3</v>
      </c>
      <c r="V7" s="87">
        <f>分析係数表!D10</f>
        <v>0.10062111801242236</v>
      </c>
      <c r="W7" s="167">
        <f t="shared" si="7"/>
        <v>0</v>
      </c>
      <c r="X7" s="76">
        <f>分析係数表!E10</f>
        <v>6.273291925465839E-2</v>
      </c>
      <c r="Y7" s="166">
        <f t="shared" si="8"/>
        <v>0</v>
      </c>
    </row>
    <row r="8" spans="1:25" x14ac:dyDescent="0.2">
      <c r="A8" s="6" t="s">
        <v>222</v>
      </c>
      <c r="B8" s="5" t="s">
        <v>27</v>
      </c>
      <c r="C8" s="90"/>
      <c r="D8" s="107">
        <f>投入係数表!AO8</f>
        <v>0</v>
      </c>
      <c r="E8" s="110">
        <f t="shared" si="9"/>
        <v>0</v>
      </c>
      <c r="F8" s="85">
        <f>分析係数表!C11</f>
        <v>5.7355893318034035E-4</v>
      </c>
      <c r="G8" s="110">
        <f t="shared" si="0"/>
        <v>0</v>
      </c>
      <c r="H8" s="110">
        <v>8.5051032107345316E-5</v>
      </c>
      <c r="I8" s="110">
        <f t="shared" si="1"/>
        <v>8.5051032107345316E-5</v>
      </c>
      <c r="J8" s="85">
        <f>分析係数表!G11</f>
        <v>0.5</v>
      </c>
      <c r="K8" s="111">
        <f t="shared" si="2"/>
        <v>4.2525516053672658E-5</v>
      </c>
      <c r="L8" s="79"/>
      <c r="M8" s="80"/>
      <c r="N8" s="81">
        <f>分析係数表!H11</f>
        <v>-2.2413358361583505E-5</v>
      </c>
      <c r="O8" s="82">
        <f t="shared" si="3"/>
        <v>-1.8246710965865205E-4</v>
      </c>
      <c r="P8" s="76">
        <f>分析係数表!C11</f>
        <v>5.7355893318034035E-4</v>
      </c>
      <c r="Q8" s="82">
        <f t="shared" si="4"/>
        <v>-1.0465564075631664E-7</v>
      </c>
      <c r="R8" s="83">
        <v>1.8236496429284168E-5</v>
      </c>
      <c r="S8" s="84">
        <f t="shared" si="5"/>
        <v>1.0328752853662948E-4</v>
      </c>
      <c r="T8" s="85">
        <f>分析係数表!F11</f>
        <v>0.7</v>
      </c>
      <c r="U8" s="86">
        <f t="shared" si="6"/>
        <v>7.2301269975640623E-5</v>
      </c>
      <c r="V8" s="87">
        <f>分析係数表!D11</f>
        <v>1.2</v>
      </c>
      <c r="W8" s="167">
        <f t="shared" si="7"/>
        <v>0</v>
      </c>
      <c r="X8" s="76">
        <f>分析係数表!E11</f>
        <v>0</v>
      </c>
      <c r="Y8" s="166">
        <f t="shared" si="8"/>
        <v>0</v>
      </c>
    </row>
    <row r="9" spans="1:25" x14ac:dyDescent="0.2">
      <c r="A9" s="6" t="s">
        <v>223</v>
      </c>
      <c r="B9" s="5" t="s">
        <v>191</v>
      </c>
      <c r="C9" s="90"/>
      <c r="D9" s="107">
        <f>投入係数表!AO9</f>
        <v>1.6233766233766235E-3</v>
      </c>
      <c r="E9" s="110">
        <f t="shared" si="9"/>
        <v>0.16233766233766234</v>
      </c>
      <c r="F9" s="85">
        <f>分析係数表!C12</f>
        <v>4.8423187189707062E-2</v>
      </c>
      <c r="G9" s="110">
        <f t="shared" si="0"/>
        <v>7.8609070113160821E-3</v>
      </c>
      <c r="H9" s="110">
        <v>1.1008119440047308E-2</v>
      </c>
      <c r="I9" s="110">
        <f t="shared" si="1"/>
        <v>1.1008119440047308E-2</v>
      </c>
      <c r="J9" s="85">
        <f>分析係数表!G12</f>
        <v>0.1441768393269548</v>
      </c>
      <c r="K9" s="111">
        <f t="shared" si="2"/>
        <v>1.5871158677996282E-3</v>
      </c>
      <c r="L9" s="79"/>
      <c r="M9" s="80"/>
      <c r="N9" s="81">
        <f>分析係数表!H12</f>
        <v>9.2936990446306003E-2</v>
      </c>
      <c r="O9" s="82">
        <f t="shared" si="3"/>
        <v>0.75659987019960073</v>
      </c>
      <c r="P9" s="76">
        <f>分析係数表!C12</f>
        <v>4.8423187189707062E-2</v>
      </c>
      <c r="Q9" s="82">
        <f t="shared" si="4"/>
        <v>3.6636977142383335E-2</v>
      </c>
      <c r="R9" s="83">
        <v>4.174796796840799E-2</v>
      </c>
      <c r="S9" s="84">
        <f t="shared" si="5"/>
        <v>5.2756087408455297E-2</v>
      </c>
      <c r="T9" s="85">
        <f>分析係数表!F12</f>
        <v>0.28846365335972729</v>
      </c>
      <c r="U9" s="86">
        <f t="shared" si="6"/>
        <v>1.5218213710808122E-2</v>
      </c>
      <c r="V9" s="87">
        <f>分析係数表!D12</f>
        <v>0.1115143516991092</v>
      </c>
      <c r="W9" s="167">
        <f t="shared" si="7"/>
        <v>0</v>
      </c>
      <c r="X9" s="76">
        <f>分析係数表!E12</f>
        <v>0.10909490817112064</v>
      </c>
      <c r="Y9" s="166">
        <f t="shared" si="8"/>
        <v>0</v>
      </c>
    </row>
    <row r="10" spans="1:25" x14ac:dyDescent="0.2">
      <c r="A10" s="6" t="s">
        <v>224</v>
      </c>
      <c r="B10" s="5" t="s">
        <v>28</v>
      </c>
      <c r="C10" s="90"/>
      <c r="D10" s="107">
        <f>投入係数表!AO10</f>
        <v>4.87012987012987E-3</v>
      </c>
      <c r="E10" s="110">
        <f t="shared" si="9"/>
        <v>0.48701298701298701</v>
      </c>
      <c r="F10" s="85">
        <f>分析係数表!C13</f>
        <v>0</v>
      </c>
      <c r="G10" s="110">
        <f t="shared" si="0"/>
        <v>0</v>
      </c>
      <c r="H10" s="110">
        <v>0</v>
      </c>
      <c r="I10" s="110">
        <f t="shared" si="1"/>
        <v>0</v>
      </c>
      <c r="J10" s="85">
        <f>分析係数表!G13</f>
        <v>0.24353876739562624</v>
      </c>
      <c r="K10" s="111">
        <f t="shared" si="2"/>
        <v>0</v>
      </c>
      <c r="L10" s="79"/>
      <c r="M10" s="80"/>
      <c r="N10" s="81">
        <f>分析係数表!H13</f>
        <v>1.4282912615919088E-2</v>
      </c>
      <c r="O10" s="82">
        <f t="shared" si="3"/>
        <v>0.11627716562997602</v>
      </c>
      <c r="P10" s="76">
        <f>分析係数表!C13</f>
        <v>0</v>
      </c>
      <c r="Q10" s="82">
        <f t="shared" si="4"/>
        <v>0</v>
      </c>
      <c r="R10" s="83">
        <v>0</v>
      </c>
      <c r="S10" s="84">
        <f t="shared" si="5"/>
        <v>0</v>
      </c>
      <c r="T10" s="85">
        <f>分析係数表!F13</f>
        <v>0.38170974155069581</v>
      </c>
      <c r="U10" s="86">
        <f t="shared" si="6"/>
        <v>0</v>
      </c>
      <c r="V10" s="87">
        <f>分析係数表!D13</f>
        <v>0.44532803180914515</v>
      </c>
      <c r="W10" s="167">
        <f t="shared" si="7"/>
        <v>0</v>
      </c>
      <c r="X10" s="76">
        <f>分析係数表!E13</f>
        <v>0.32206759443339961</v>
      </c>
      <c r="Y10" s="166">
        <f t="shared" si="8"/>
        <v>0</v>
      </c>
    </row>
    <row r="11" spans="1:25" x14ac:dyDescent="0.2">
      <c r="A11" s="6" t="s">
        <v>225</v>
      </c>
      <c r="B11" s="5" t="s">
        <v>268</v>
      </c>
      <c r="C11" s="90"/>
      <c r="D11" s="107">
        <f>投入係数表!AO11</f>
        <v>0.1038961038961039</v>
      </c>
      <c r="E11" s="110">
        <f t="shared" si="9"/>
        <v>10.38961038961039</v>
      </c>
      <c r="F11" s="85">
        <f>分析係数表!C14</f>
        <v>0.13711248892825512</v>
      </c>
      <c r="G11" s="110">
        <f t="shared" si="0"/>
        <v>1.4245453395143388</v>
      </c>
      <c r="H11" s="110">
        <v>1.5069885674707055</v>
      </c>
      <c r="I11" s="110">
        <f t="shared" si="1"/>
        <v>1.5069885674707055</v>
      </c>
      <c r="J11" s="85">
        <f>分析係数表!G14</f>
        <v>0.16281628162816281</v>
      </c>
      <c r="K11" s="111">
        <f t="shared" si="2"/>
        <v>0.24536227501173202</v>
      </c>
      <c r="L11" s="79"/>
      <c r="M11" s="80"/>
      <c r="N11" s="81">
        <f>分析係数表!H14</f>
        <v>1.1654946348023422E-3</v>
      </c>
      <c r="O11" s="82">
        <f t="shared" si="3"/>
        <v>9.4882897022499062E-3</v>
      </c>
      <c r="P11" s="76">
        <f>分析係数表!C14</f>
        <v>0.13711248892825512</v>
      </c>
      <c r="Q11" s="82">
        <f t="shared" si="4"/>
        <v>1.3009630167478174E-3</v>
      </c>
      <c r="R11" s="83">
        <v>5.3307693972492404E-3</v>
      </c>
      <c r="S11" s="84">
        <f t="shared" si="5"/>
        <v>1.5123193368679548</v>
      </c>
      <c r="T11" s="85">
        <f>分析係数表!F14</f>
        <v>0.337000366703337</v>
      </c>
      <c r="U11" s="86">
        <f t="shared" si="6"/>
        <v>0.50965217109704819</v>
      </c>
      <c r="V11" s="87">
        <f>分析係数表!D14</f>
        <v>0.17491749174917492</v>
      </c>
      <c r="W11" s="167">
        <f t="shared" si="7"/>
        <v>0</v>
      </c>
      <c r="X11" s="76">
        <f>分析係数表!E14</f>
        <v>0.13458012467913458</v>
      </c>
      <c r="Y11" s="166">
        <f t="shared" si="8"/>
        <v>0</v>
      </c>
    </row>
    <row r="12" spans="1:25" x14ac:dyDescent="0.2">
      <c r="A12" s="6" t="s">
        <v>226</v>
      </c>
      <c r="B12" s="5" t="s">
        <v>29</v>
      </c>
      <c r="C12" s="90"/>
      <c r="D12" s="107">
        <f>投入係数表!AO12</f>
        <v>8.1168831168831161E-3</v>
      </c>
      <c r="E12" s="110">
        <f t="shared" si="9"/>
        <v>0.81168831168831157</v>
      </c>
      <c r="F12" s="85">
        <f>分析係数表!C15</f>
        <v>0</v>
      </c>
      <c r="G12" s="110">
        <f t="shared" si="0"/>
        <v>0</v>
      </c>
      <c r="H12" s="110">
        <v>0</v>
      </c>
      <c r="I12" s="110">
        <f t="shared" si="1"/>
        <v>0</v>
      </c>
      <c r="J12" s="85">
        <f>分析係数表!G15</f>
        <v>9.5586553853190023E-2</v>
      </c>
      <c r="K12" s="111">
        <f t="shared" si="2"/>
        <v>0</v>
      </c>
      <c r="L12" s="79"/>
      <c r="M12" s="80"/>
      <c r="N12" s="81">
        <f>分析係数表!H15</f>
        <v>8.5619028941248988E-3</v>
      </c>
      <c r="O12" s="82">
        <f t="shared" si="3"/>
        <v>6.9702435889605077E-2</v>
      </c>
      <c r="P12" s="76">
        <f>分析係数表!C15</f>
        <v>0</v>
      </c>
      <c r="Q12" s="82">
        <f t="shared" si="4"/>
        <v>0</v>
      </c>
      <c r="R12" s="83">
        <v>0</v>
      </c>
      <c r="S12" s="84">
        <f t="shared" si="5"/>
        <v>0</v>
      </c>
      <c r="T12" s="85">
        <f>分析係数表!F15</f>
        <v>0.3036816830551109</v>
      </c>
      <c r="U12" s="86">
        <f t="shared" si="6"/>
        <v>0</v>
      </c>
      <c r="V12" s="87">
        <f>分析係数表!D15</f>
        <v>3.7502858449576952E-2</v>
      </c>
      <c r="W12" s="167">
        <f t="shared" si="7"/>
        <v>0</v>
      </c>
      <c r="X12" s="76">
        <f>分析係数表!E15</f>
        <v>3.5216098788017382E-2</v>
      </c>
      <c r="Y12" s="166">
        <f t="shared" si="8"/>
        <v>0</v>
      </c>
    </row>
    <row r="13" spans="1:25" x14ac:dyDescent="0.2">
      <c r="A13" s="6" t="s">
        <v>227</v>
      </c>
      <c r="B13" s="5" t="s">
        <v>30</v>
      </c>
      <c r="C13" s="90"/>
      <c r="D13" s="107">
        <f>投入係数表!AO13</f>
        <v>1.461038961038961E-2</v>
      </c>
      <c r="E13" s="110">
        <f t="shared" si="9"/>
        <v>1.4610389610389609</v>
      </c>
      <c r="F13" s="85">
        <f>分析係数表!C16</f>
        <v>1.385979049153907E-2</v>
      </c>
      <c r="G13" s="110">
        <f t="shared" si="0"/>
        <v>2.0249693899975912E-2</v>
      </c>
      <c r="H13" s="110">
        <v>2.545398941611671E-2</v>
      </c>
      <c r="I13" s="110">
        <f t="shared" si="1"/>
        <v>2.545398941611671E-2</v>
      </c>
      <c r="J13" s="85">
        <f>分析係数表!G16</f>
        <v>3.1914893617021274E-2</v>
      </c>
      <c r="K13" s="111">
        <f t="shared" si="2"/>
        <v>8.1236136434415028E-4</v>
      </c>
      <c r="L13" s="79"/>
      <c r="M13" s="80"/>
      <c r="N13" s="81">
        <f>分析係数表!H16</f>
        <v>1.6877258846272378E-2</v>
      </c>
      <c r="O13" s="82">
        <f t="shared" si="3"/>
        <v>0.13739773357296498</v>
      </c>
      <c r="P13" s="76">
        <f>分析係数表!C16</f>
        <v>1.385979049153907E-2</v>
      </c>
      <c r="Q13" s="82">
        <f t="shared" si="4"/>
        <v>1.9043038013335984E-3</v>
      </c>
      <c r="R13" s="83">
        <v>2.1583682616438523E-3</v>
      </c>
      <c r="S13" s="84">
        <f t="shared" si="5"/>
        <v>2.7612357677760564E-2</v>
      </c>
      <c r="T13" s="85">
        <f>分析係数表!F16</f>
        <v>0.28191489361702127</v>
      </c>
      <c r="U13" s="86">
        <f t="shared" si="6"/>
        <v>7.7843348772410094E-3</v>
      </c>
      <c r="V13" s="87">
        <f>分析係数表!D16</f>
        <v>0</v>
      </c>
      <c r="W13" s="167">
        <f t="shared" si="7"/>
        <v>0</v>
      </c>
      <c r="X13" s="76">
        <f>分析係数表!E16</f>
        <v>0</v>
      </c>
      <c r="Y13" s="166">
        <f t="shared" si="8"/>
        <v>0</v>
      </c>
    </row>
    <row r="14" spans="1:25" x14ac:dyDescent="0.2">
      <c r="A14" s="6" t="s">
        <v>2</v>
      </c>
      <c r="B14" s="5" t="s">
        <v>365</v>
      </c>
      <c r="C14" s="90"/>
      <c r="D14" s="107">
        <f>投入係数表!AO14</f>
        <v>1.2987012987012988E-2</v>
      </c>
      <c r="E14" s="110">
        <f t="shared" si="9"/>
        <v>1.2987012987012987</v>
      </c>
      <c r="F14" s="85">
        <f>分析係数表!C17</f>
        <v>0.32300986464785497</v>
      </c>
      <c r="G14" s="110">
        <f t="shared" si="0"/>
        <v>0.41949333071149997</v>
      </c>
      <c r="H14" s="110">
        <v>0.54071919589140771</v>
      </c>
      <c r="I14" s="110">
        <f t="shared" si="1"/>
        <v>0.54071919589140771</v>
      </c>
      <c r="J14" s="85">
        <f>分析係数表!G17</f>
        <v>0.21187484602118747</v>
      </c>
      <c r="K14" s="111">
        <f t="shared" si="2"/>
        <v>0.11456479637019232</v>
      </c>
      <c r="L14" s="79"/>
      <c r="M14" s="80"/>
      <c r="N14" s="81">
        <f>分析係数表!H17</f>
        <v>2.8857198890538762E-3</v>
      </c>
      <c r="O14" s="82">
        <f t="shared" si="3"/>
        <v>2.3492640368551452E-2</v>
      </c>
      <c r="P14" s="76">
        <f>分析係数表!C17</f>
        <v>0.32300986464785497</v>
      </c>
      <c r="Q14" s="82">
        <f t="shared" si="4"/>
        <v>7.5883545856665381E-3</v>
      </c>
      <c r="R14" s="83">
        <v>1.604686493602819E-2</v>
      </c>
      <c r="S14" s="84">
        <f t="shared" si="5"/>
        <v>0.55676606082743585</v>
      </c>
      <c r="T14" s="85">
        <f>分析係数表!F17</f>
        <v>0.32156935205715692</v>
      </c>
      <c r="U14" s="86">
        <f t="shared" si="6"/>
        <v>0.17903890142769416</v>
      </c>
      <c r="V14" s="87">
        <f>分析係数表!D17</f>
        <v>5.6541019955654102E-2</v>
      </c>
      <c r="W14" s="167">
        <f t="shared" si="7"/>
        <v>0</v>
      </c>
      <c r="X14" s="76">
        <f>分析係数表!E17</f>
        <v>5.444690810544469E-2</v>
      </c>
      <c r="Y14" s="166">
        <f t="shared" si="8"/>
        <v>0</v>
      </c>
    </row>
    <row r="15" spans="1:25" x14ac:dyDescent="0.2">
      <c r="A15" s="6" t="s">
        <v>3</v>
      </c>
      <c r="B15" s="5" t="s">
        <v>31</v>
      </c>
      <c r="C15" s="90"/>
      <c r="D15" s="107">
        <f>投入係数表!AO15</f>
        <v>4.87012987012987E-3</v>
      </c>
      <c r="E15" s="110">
        <f t="shared" si="9"/>
        <v>0.48701298701298701</v>
      </c>
      <c r="F15" s="85">
        <f>分析係数表!C18</f>
        <v>9.2469018112488088E-2</v>
      </c>
      <c r="G15" s="110">
        <f t="shared" si="0"/>
        <v>4.5033612717120822E-2</v>
      </c>
      <c r="H15" s="110">
        <v>4.8939982401595403E-2</v>
      </c>
      <c r="I15" s="110">
        <f t="shared" si="1"/>
        <v>4.8939982401595403E-2</v>
      </c>
      <c r="J15" s="85">
        <f>分析係数表!G18</f>
        <v>0.21541950113378686</v>
      </c>
      <c r="K15" s="111">
        <f t="shared" si="2"/>
        <v>1.054262659444799E-2</v>
      </c>
      <c r="L15" s="79"/>
      <c r="M15" s="80"/>
      <c r="N15" s="81">
        <f>分析係数表!H18</f>
        <v>4.5387050682206597E-4</v>
      </c>
      <c r="O15" s="82">
        <f t="shared" si="3"/>
        <v>3.6949589705877039E-3</v>
      </c>
      <c r="P15" s="76">
        <f>分析係数表!C18</f>
        <v>9.2469018112488088E-2</v>
      </c>
      <c r="Q15" s="82">
        <f t="shared" si="4"/>
        <v>3.4166922797617473E-4</v>
      </c>
      <c r="R15" s="83">
        <v>7.7460586770560782E-4</v>
      </c>
      <c r="S15" s="84">
        <f t="shared" si="5"/>
        <v>4.9714588269301009E-2</v>
      </c>
      <c r="T15" s="85">
        <f>分析係数表!F18</f>
        <v>0.45918367346938777</v>
      </c>
      <c r="U15" s="86">
        <f t="shared" si="6"/>
        <v>2.2828127266515771E-2</v>
      </c>
      <c r="V15" s="87">
        <f>分析係数表!D18</f>
        <v>0.12244897959183673</v>
      </c>
      <c r="W15" s="167">
        <f t="shared" si="7"/>
        <v>0</v>
      </c>
      <c r="X15" s="76">
        <f>分析係数表!E18</f>
        <v>0.11734693877551021</v>
      </c>
      <c r="Y15" s="166">
        <f t="shared" si="8"/>
        <v>0</v>
      </c>
    </row>
    <row r="16" spans="1:25" x14ac:dyDescent="0.2">
      <c r="A16" s="6" t="s">
        <v>4</v>
      </c>
      <c r="B16" s="5" t="s">
        <v>32</v>
      </c>
      <c r="C16" s="90"/>
      <c r="D16" s="107">
        <f>投入係数表!AO16</f>
        <v>3.246753246753247E-3</v>
      </c>
      <c r="E16" s="110">
        <f t="shared" si="9"/>
        <v>0.32467532467532467</v>
      </c>
      <c r="F16" s="85">
        <f>分析係数表!C19</f>
        <v>3.1628366691376364E-2</v>
      </c>
      <c r="G16" s="110">
        <f t="shared" si="0"/>
        <v>1.0268950224472845E-2</v>
      </c>
      <c r="H16" s="110">
        <v>1.194650517264303E-2</v>
      </c>
      <c r="I16" s="110">
        <f t="shared" si="1"/>
        <v>1.194650517264303E-2</v>
      </c>
      <c r="J16" s="85">
        <f>分析係数表!G19</f>
        <v>5.8098591549295774E-2</v>
      </c>
      <c r="K16" s="111">
        <f t="shared" si="2"/>
        <v>6.9407512446693659E-4</v>
      </c>
      <c r="L16" s="79"/>
      <c r="M16" s="80"/>
      <c r="N16" s="81">
        <f>分析係数表!H19</f>
        <v>-1.1767013139831339E-4</v>
      </c>
      <c r="O16" s="82">
        <f t="shared" si="3"/>
        <v>-9.5795232570792318E-4</v>
      </c>
      <c r="P16" s="76">
        <f>分析係数表!C19</f>
        <v>3.1628366691376364E-2</v>
      </c>
      <c r="Q16" s="82">
        <f t="shared" si="4"/>
        <v>-3.0298467430346999E-5</v>
      </c>
      <c r="R16" s="83">
        <v>7.7530426164224906E-5</v>
      </c>
      <c r="S16" s="84">
        <f t="shared" si="5"/>
        <v>1.2024035598807254E-2</v>
      </c>
      <c r="T16" s="85">
        <f>分析係数表!F19</f>
        <v>0.23943661971830985</v>
      </c>
      <c r="U16" s="86">
        <f t="shared" si="6"/>
        <v>2.8789944391510325E-3</v>
      </c>
      <c r="V16" s="87">
        <f>分析係数表!D19</f>
        <v>5.9859154929577461E-2</v>
      </c>
      <c r="W16" s="167">
        <f t="shared" si="7"/>
        <v>0</v>
      </c>
      <c r="X16" s="76">
        <f>分析係数表!E19</f>
        <v>4.5774647887323945E-2</v>
      </c>
      <c r="Y16" s="166">
        <f t="shared" si="8"/>
        <v>0</v>
      </c>
    </row>
    <row r="17" spans="1:25" x14ac:dyDescent="0.2">
      <c r="A17" s="6" t="s">
        <v>5</v>
      </c>
      <c r="B17" s="5" t="s">
        <v>33</v>
      </c>
      <c r="C17" s="90"/>
      <c r="D17" s="107">
        <f>投入係数表!AO17</f>
        <v>3.246753246753247E-3</v>
      </c>
      <c r="E17" s="110">
        <f t="shared" si="9"/>
        <v>0.32467532467532467</v>
      </c>
      <c r="F17" s="85">
        <f>分析係数表!C20</f>
        <v>9.0136054421768752E-2</v>
      </c>
      <c r="G17" s="110">
        <f t="shared" si="0"/>
        <v>2.9264952734340502E-2</v>
      </c>
      <c r="H17" s="110">
        <v>3.4027682441530191E-2</v>
      </c>
      <c r="I17" s="110">
        <f t="shared" si="1"/>
        <v>3.4027682441530191E-2</v>
      </c>
      <c r="J17" s="85">
        <f>分析係数表!G20</f>
        <v>0.10038610038610038</v>
      </c>
      <c r="K17" s="111">
        <f t="shared" si="2"/>
        <v>3.4159063454817949E-3</v>
      </c>
      <c r="L17" s="79"/>
      <c r="M17" s="80"/>
      <c r="N17" s="81">
        <f>分析係数表!H20</f>
        <v>5.6033395903958764E-4</v>
      </c>
      <c r="O17" s="82">
        <f t="shared" si="3"/>
        <v>4.5616777414663016E-3</v>
      </c>
      <c r="P17" s="76">
        <f>分析係数表!C20</f>
        <v>9.0136054421768752E-2</v>
      </c>
      <c r="Q17" s="82">
        <f t="shared" si="4"/>
        <v>4.1117163315937774E-4</v>
      </c>
      <c r="R17" s="83">
        <v>7.9556088923382021E-4</v>
      </c>
      <c r="S17" s="84">
        <f t="shared" si="5"/>
        <v>3.482324333076401E-2</v>
      </c>
      <c r="T17" s="85">
        <f>分析係数表!F20</f>
        <v>0.22393822393822393</v>
      </c>
      <c r="U17" s="86">
        <f t="shared" si="6"/>
        <v>7.7982552632598944E-3</v>
      </c>
      <c r="V17" s="87">
        <f>分析係数表!D20</f>
        <v>0.27258687258687259</v>
      </c>
      <c r="W17" s="167">
        <f t="shared" si="7"/>
        <v>0</v>
      </c>
      <c r="X17" s="76">
        <f>分析係数表!E20</f>
        <v>0.29498069498069496</v>
      </c>
      <c r="Y17" s="166">
        <f t="shared" si="8"/>
        <v>0</v>
      </c>
    </row>
    <row r="18" spans="1:25" x14ac:dyDescent="0.2">
      <c r="A18" s="6" t="s">
        <v>6</v>
      </c>
      <c r="B18" s="5" t="s">
        <v>34</v>
      </c>
      <c r="C18" s="90"/>
      <c r="D18" s="107">
        <f>投入係数表!AO18</f>
        <v>4.87012987012987E-3</v>
      </c>
      <c r="E18" s="110">
        <f t="shared" si="9"/>
        <v>0.48701298701298701</v>
      </c>
      <c r="F18" s="85">
        <f>分析係数表!C21</f>
        <v>0.16689993002099368</v>
      </c>
      <c r="G18" s="110">
        <f t="shared" si="0"/>
        <v>8.128243345178264E-2</v>
      </c>
      <c r="H18" s="110">
        <v>0.10856779828537444</v>
      </c>
      <c r="I18" s="110">
        <f t="shared" si="1"/>
        <v>0.10856779828537444</v>
      </c>
      <c r="J18" s="85">
        <f>分析係数表!G21</f>
        <v>0.28496229904680609</v>
      </c>
      <c r="K18" s="111">
        <f t="shared" si="2"/>
        <v>3.0937729401850193E-2</v>
      </c>
      <c r="L18" s="79"/>
      <c r="M18" s="80"/>
      <c r="N18" s="81">
        <f>分析係数表!H21</f>
        <v>9.3015437200571539E-4</v>
      </c>
      <c r="O18" s="82">
        <f t="shared" si="3"/>
        <v>7.5723850508340601E-3</v>
      </c>
      <c r="P18" s="76">
        <f>分析係数表!C21</f>
        <v>0.16689993002099368</v>
      </c>
      <c r="Q18" s="82">
        <f t="shared" si="4"/>
        <v>1.2638305350762232E-3</v>
      </c>
      <c r="R18" s="83">
        <v>2.7649010556772104E-3</v>
      </c>
      <c r="S18" s="84">
        <f t="shared" si="5"/>
        <v>0.11133269934105165</v>
      </c>
      <c r="T18" s="85">
        <f>分析係数表!F21</f>
        <v>0.42580736946934128</v>
      </c>
      <c r="U18" s="86">
        <f t="shared" si="6"/>
        <v>4.7406283842334272E-2</v>
      </c>
      <c r="V18" s="87">
        <f>分析係数表!D21</f>
        <v>9.4323516858728126E-2</v>
      </c>
      <c r="W18" s="167">
        <f t="shared" si="7"/>
        <v>0</v>
      </c>
      <c r="X18" s="76">
        <f>分析係数表!E21</f>
        <v>8.3795703514013373E-2</v>
      </c>
      <c r="Y18" s="166">
        <f t="shared" si="8"/>
        <v>0</v>
      </c>
    </row>
    <row r="19" spans="1:25" x14ac:dyDescent="0.2">
      <c r="A19" s="6" t="s">
        <v>7</v>
      </c>
      <c r="B19" s="5" t="s">
        <v>269</v>
      </c>
      <c r="C19" s="90"/>
      <c r="D19" s="107">
        <f>投入係数表!AO19</f>
        <v>0</v>
      </c>
      <c r="E19" s="110">
        <f t="shared" si="9"/>
        <v>0</v>
      </c>
      <c r="F19" s="85">
        <f>分析係数表!C22</f>
        <v>5.390334572490707E-2</v>
      </c>
      <c r="G19" s="110">
        <f t="shared" si="0"/>
        <v>0</v>
      </c>
      <c r="H19" s="110">
        <v>2.1518703389284562E-3</v>
      </c>
      <c r="I19" s="110">
        <f t="shared" si="1"/>
        <v>2.1518703389284562E-3</v>
      </c>
      <c r="J19" s="85">
        <f>分析係数表!G22</f>
        <v>0.19475277497477295</v>
      </c>
      <c r="K19" s="111">
        <f t="shared" si="2"/>
        <v>4.1908271989222204E-4</v>
      </c>
      <c r="L19" s="79"/>
      <c r="M19" s="80"/>
      <c r="N19" s="81">
        <f>分析係数表!H22</f>
        <v>4.4826716723167009E-5</v>
      </c>
      <c r="O19" s="82">
        <f t="shared" si="3"/>
        <v>3.6493421931730409E-4</v>
      </c>
      <c r="P19" s="76">
        <f>分析係数表!C22</f>
        <v>5.390334572490707E-2</v>
      </c>
      <c r="Q19" s="82">
        <f t="shared" si="4"/>
        <v>1.9671175390709702E-5</v>
      </c>
      <c r="R19" s="83">
        <v>2.1316771380829345E-4</v>
      </c>
      <c r="S19" s="84">
        <f t="shared" si="5"/>
        <v>2.3650380527367497E-3</v>
      </c>
      <c r="T19" s="85">
        <f>分析係数表!F22</f>
        <v>0.41305079044735959</v>
      </c>
      <c r="U19" s="86">
        <f t="shared" si="6"/>
        <v>9.7688083712099867E-4</v>
      </c>
      <c r="V19" s="87">
        <f>分析係数表!D22</f>
        <v>5.2808610830810628E-2</v>
      </c>
      <c r="W19" s="167">
        <f t="shared" si="7"/>
        <v>0</v>
      </c>
      <c r="X19" s="76">
        <f>分析係数表!E22</f>
        <v>5.6844937773292969E-2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0.21585244267198406</v>
      </c>
      <c r="K20" s="111">
        <f t="shared" si="2"/>
        <v>0</v>
      </c>
      <c r="L20" s="79"/>
      <c r="M20" s="80"/>
      <c r="N20" s="81">
        <f>分析係数表!H23</f>
        <v>2.8016697951979378E-5</v>
      </c>
      <c r="O20" s="82">
        <f t="shared" si="3"/>
        <v>2.2808388707331505E-4</v>
      </c>
      <c r="P20" s="76">
        <f>分析係数表!C23</f>
        <v>0</v>
      </c>
      <c r="Q20" s="82">
        <f t="shared" si="4"/>
        <v>0</v>
      </c>
      <c r="R20" s="83">
        <v>0</v>
      </c>
      <c r="S20" s="84">
        <f t="shared" si="5"/>
        <v>0</v>
      </c>
      <c r="T20" s="85">
        <f>分析係数表!F23</f>
        <v>0.44067796610169491</v>
      </c>
      <c r="U20" s="86">
        <f t="shared" si="6"/>
        <v>0</v>
      </c>
      <c r="V20" s="87">
        <f>分析係数表!D23</f>
        <v>9.3220338983050849E-2</v>
      </c>
      <c r="W20" s="167">
        <f t="shared" si="7"/>
        <v>0</v>
      </c>
      <c r="X20" s="76">
        <f>分析係数表!E23</f>
        <v>9.3220338983050849E-2</v>
      </c>
      <c r="Y20" s="166">
        <f t="shared" si="8"/>
        <v>0</v>
      </c>
    </row>
    <row r="21" spans="1:25" x14ac:dyDescent="0.2">
      <c r="A21" s="6" t="s">
        <v>9</v>
      </c>
      <c r="B21" s="5" t="s">
        <v>271</v>
      </c>
      <c r="C21" s="90"/>
      <c r="D21" s="107">
        <f>投入係数表!AO21</f>
        <v>4.87012987012987E-3</v>
      </c>
      <c r="E21" s="110">
        <f t="shared" si="9"/>
        <v>0.48701298701298701</v>
      </c>
      <c r="F21" s="85">
        <f>分析係数表!C24</f>
        <v>5.4415700267618217E-2</v>
      </c>
      <c r="G21" s="110">
        <f t="shared" si="0"/>
        <v>2.6501152727736146E-2</v>
      </c>
      <c r="H21" s="110">
        <v>3.1017840701274633E-2</v>
      </c>
      <c r="I21" s="110">
        <f t="shared" si="1"/>
        <v>3.1017840701274633E-2</v>
      </c>
      <c r="J21" s="85">
        <f>分析係数表!G24</f>
        <v>0.2097560975609756</v>
      </c>
      <c r="K21" s="111">
        <f t="shared" si="2"/>
        <v>6.5061812202673623E-3</v>
      </c>
      <c r="L21" s="79"/>
      <c r="M21" s="80"/>
      <c r="N21" s="81">
        <f>分析係数表!H24</f>
        <v>3.5301039419494021E-4</v>
      </c>
      <c r="O21" s="82">
        <f t="shared" si="3"/>
        <v>2.8738569771237701E-3</v>
      </c>
      <c r="P21" s="76">
        <f>分析係数表!C24</f>
        <v>5.4415700267618217E-2</v>
      </c>
      <c r="Q21" s="82">
        <f t="shared" si="4"/>
        <v>1.5638293987917042E-4</v>
      </c>
      <c r="R21" s="83">
        <v>5.0728472064062735E-4</v>
      </c>
      <c r="S21" s="84">
        <f t="shared" si="5"/>
        <v>3.1525125421915261E-2</v>
      </c>
      <c r="T21" s="85">
        <f>分析係数表!F24</f>
        <v>0.39512195121951221</v>
      </c>
      <c r="U21" s="86">
        <f t="shared" si="6"/>
        <v>1.2456269069147007E-2</v>
      </c>
      <c r="V21" s="87">
        <f>分析係数表!D24</f>
        <v>0.89756097560975612</v>
      </c>
      <c r="W21" s="167">
        <f t="shared" si="7"/>
        <v>0</v>
      </c>
      <c r="X21" s="76">
        <f>分析係数表!E24</f>
        <v>0.92682926829268297</v>
      </c>
      <c r="Y21" s="166">
        <f t="shared" si="8"/>
        <v>0</v>
      </c>
    </row>
    <row r="22" spans="1:25" x14ac:dyDescent="0.2">
      <c r="A22" s="6" t="s">
        <v>10</v>
      </c>
      <c r="B22" s="5" t="s">
        <v>272</v>
      </c>
      <c r="C22" s="90"/>
      <c r="D22" s="107">
        <f>投入係数表!AO22</f>
        <v>9.74025974025974E-3</v>
      </c>
      <c r="E22" s="110">
        <f t="shared" si="9"/>
        <v>0.97402597402597402</v>
      </c>
      <c r="F22" s="85">
        <f>分析係数表!C25</f>
        <v>0.20008027292795505</v>
      </c>
      <c r="G22" s="110">
        <f t="shared" si="0"/>
        <v>0.19488338272203415</v>
      </c>
      <c r="H22" s="110">
        <v>0.23010570527667135</v>
      </c>
      <c r="I22" s="110">
        <f t="shared" si="1"/>
        <v>0.23010570527667135</v>
      </c>
      <c r="J22" s="85">
        <f>分析係数表!G25</f>
        <v>0.19693654266958424</v>
      </c>
      <c r="K22" s="111">
        <f t="shared" si="2"/>
        <v>4.5316222045733962E-2</v>
      </c>
      <c r="L22" s="79"/>
      <c r="M22" s="80"/>
      <c r="N22" s="81">
        <f>分析係数表!H25</f>
        <v>5.2111058190681644E-4</v>
      </c>
      <c r="O22" s="82">
        <f t="shared" si="3"/>
        <v>4.24236029956366E-3</v>
      </c>
      <c r="P22" s="76">
        <f>分析係数表!C25</f>
        <v>0.20008027292795505</v>
      </c>
      <c r="Q22" s="82">
        <f t="shared" si="4"/>
        <v>8.4881260659541821E-4</v>
      </c>
      <c r="R22" s="83">
        <v>3.8501924271415852E-3</v>
      </c>
      <c r="S22" s="84">
        <f t="shared" si="5"/>
        <v>0.23395589770381292</v>
      </c>
      <c r="T22" s="85">
        <f>分析係数表!F25</f>
        <v>0.35081275398562051</v>
      </c>
      <c r="U22" s="86">
        <f t="shared" si="6"/>
        <v>8.2074712784652726E-2</v>
      </c>
      <c r="V22" s="87">
        <f>分析係数表!D25</f>
        <v>2.0787746170678335E-2</v>
      </c>
      <c r="W22" s="167">
        <f t="shared" si="7"/>
        <v>0</v>
      </c>
      <c r="X22" s="76">
        <f>分析係数表!E25</f>
        <v>2.031884964051266E-2</v>
      </c>
      <c r="Y22" s="166">
        <f t="shared" si="8"/>
        <v>0</v>
      </c>
    </row>
    <row r="23" spans="1:25" x14ac:dyDescent="0.2">
      <c r="A23" s="6" t="s">
        <v>11</v>
      </c>
      <c r="B23" s="5" t="s">
        <v>35</v>
      </c>
      <c r="C23" s="90"/>
      <c r="D23" s="107">
        <f>投入係数表!AO23</f>
        <v>1.6233766233766235E-3</v>
      </c>
      <c r="E23" s="110">
        <f t="shared" si="9"/>
        <v>0.16233766233766234</v>
      </c>
      <c r="F23" s="85">
        <f>分析係数表!C26</f>
        <v>0.134685598377282</v>
      </c>
      <c r="G23" s="110">
        <f t="shared" si="0"/>
        <v>2.1864545191117208E-2</v>
      </c>
      <c r="H23" s="110">
        <v>3.1588011149627393E-2</v>
      </c>
      <c r="I23" s="110">
        <f t="shared" si="1"/>
        <v>3.1588011149627393E-2</v>
      </c>
      <c r="J23" s="85">
        <f>分析係数表!G26</f>
        <v>0.19653333333333334</v>
      </c>
      <c r="K23" s="111">
        <f t="shared" si="2"/>
        <v>6.2080971246067703E-3</v>
      </c>
      <c r="L23" s="79"/>
      <c r="M23" s="80"/>
      <c r="N23" s="81">
        <f>分析係数表!H26</f>
        <v>1.0932115540862354E-2</v>
      </c>
      <c r="O23" s="82">
        <f t="shared" si="3"/>
        <v>8.8998332736007532E-2</v>
      </c>
      <c r="P23" s="76">
        <f>分析係数表!C26</f>
        <v>0.134685598377282</v>
      </c>
      <c r="Q23" s="82">
        <f t="shared" si="4"/>
        <v>1.198679369912962E-2</v>
      </c>
      <c r="R23" s="83">
        <v>1.271943802188707E-2</v>
      </c>
      <c r="S23" s="84">
        <f t="shared" si="5"/>
        <v>4.4307449171514461E-2</v>
      </c>
      <c r="T23" s="85">
        <f>分析係数表!F26</f>
        <v>0.3352</v>
      </c>
      <c r="U23" s="86">
        <f t="shared" si="6"/>
        <v>1.4851856962291647E-2</v>
      </c>
      <c r="V23" s="87">
        <f>分析係数表!D26</f>
        <v>6.5333333333333327E-2</v>
      </c>
      <c r="W23" s="167">
        <f t="shared" si="7"/>
        <v>0</v>
      </c>
      <c r="X23" s="76">
        <f>分析係数表!E26</f>
        <v>6.826666666666667E-2</v>
      </c>
      <c r="Y23" s="166">
        <f t="shared" si="8"/>
        <v>0</v>
      </c>
    </row>
    <row r="24" spans="1:25" x14ac:dyDescent="0.2">
      <c r="A24" s="6" t="s">
        <v>12</v>
      </c>
      <c r="B24" s="5" t="s">
        <v>366</v>
      </c>
      <c r="C24" s="90"/>
      <c r="D24" s="107">
        <f>投入係数表!AO24</f>
        <v>0</v>
      </c>
      <c r="E24" s="110">
        <f t="shared" si="9"/>
        <v>0</v>
      </c>
      <c r="F24" s="85">
        <f>分析係数表!C27</f>
        <v>0.20855231724796941</v>
      </c>
      <c r="G24" s="110">
        <f t="shared" si="0"/>
        <v>0</v>
      </c>
      <c r="H24" s="110">
        <v>8.0565849417390083E-3</v>
      </c>
      <c r="I24" s="110">
        <f t="shared" si="1"/>
        <v>8.0565849417390083E-3</v>
      </c>
      <c r="J24" s="85">
        <f>分析係数表!G27</f>
        <v>0.17064698219713417</v>
      </c>
      <c r="K24" s="111">
        <f t="shared" si="2"/>
        <v>1.3748319071226359E-3</v>
      </c>
      <c r="L24" s="79"/>
      <c r="M24" s="80"/>
      <c r="N24" s="81">
        <f>分析係数表!H27</f>
        <v>1.1100215728574231E-2</v>
      </c>
      <c r="O24" s="82">
        <f t="shared" si="3"/>
        <v>9.0366836058447433E-2</v>
      </c>
      <c r="P24" s="76">
        <f>分析係数表!C27</f>
        <v>0.20855231724796941</v>
      </c>
      <c r="Q24" s="82">
        <f t="shared" si="4"/>
        <v>1.8846213062356572E-2</v>
      </c>
      <c r="R24" s="83">
        <v>1.9159472129130963E-2</v>
      </c>
      <c r="S24" s="84">
        <f t="shared" si="5"/>
        <v>2.7216057070869971E-2</v>
      </c>
      <c r="T24" s="85">
        <f>分析係数表!F27</f>
        <v>0.32175423360833694</v>
      </c>
      <c r="U24" s="86">
        <f t="shared" si="6"/>
        <v>8.7568815846785272E-3</v>
      </c>
      <c r="V24" s="87">
        <f>分析係数表!D27</f>
        <v>5.2105948762483714E-3</v>
      </c>
      <c r="W24" s="167">
        <f t="shared" si="7"/>
        <v>0</v>
      </c>
      <c r="X24" s="76">
        <f>分析係数表!E27</f>
        <v>3.9079461571862786E-3</v>
      </c>
      <c r="Y24" s="166">
        <f t="shared" si="8"/>
        <v>0</v>
      </c>
    </row>
    <row r="25" spans="1:25" x14ac:dyDescent="0.2">
      <c r="A25" s="6" t="s">
        <v>13</v>
      </c>
      <c r="B25" s="5" t="s">
        <v>192</v>
      </c>
      <c r="C25" s="90"/>
      <c r="D25" s="107">
        <f>投入係数表!AO25</f>
        <v>0</v>
      </c>
      <c r="E25" s="110">
        <f t="shared" si="9"/>
        <v>0</v>
      </c>
      <c r="F25" s="85">
        <f>分析係数表!C28</f>
        <v>0.10397098484143963</v>
      </c>
      <c r="G25" s="110">
        <f t="shared" si="0"/>
        <v>0</v>
      </c>
      <c r="H25" s="110">
        <v>3.4554326123971517E-2</v>
      </c>
      <c r="I25" s="110">
        <f t="shared" si="1"/>
        <v>3.4554326123971517E-2</v>
      </c>
      <c r="J25" s="85">
        <f>分析係数表!G28</f>
        <v>0.12478854912166558</v>
      </c>
      <c r="K25" s="111">
        <f t="shared" si="2"/>
        <v>4.3119842228872716E-3</v>
      </c>
      <c r="L25" s="79"/>
      <c r="M25" s="80"/>
      <c r="N25" s="81">
        <f>分析係数表!H28</f>
        <v>2.0592272994704845E-2</v>
      </c>
      <c r="O25" s="82">
        <f t="shared" si="3"/>
        <v>0.16764165699888656</v>
      </c>
      <c r="P25" s="76">
        <f>分析係数表!C28</f>
        <v>0.10397098484143963</v>
      </c>
      <c r="Q25" s="82">
        <f t="shared" si="4"/>
        <v>1.7429868178625057E-2</v>
      </c>
      <c r="R25" s="83">
        <v>2.0099591512650582E-2</v>
      </c>
      <c r="S25" s="84">
        <f t="shared" si="5"/>
        <v>5.4653917636622099E-2</v>
      </c>
      <c r="T25" s="85">
        <f>分析係数表!F28</f>
        <v>0.21353285621340273</v>
      </c>
      <c r="U25" s="86">
        <f t="shared" si="6"/>
        <v>1.1670407136199983E-2</v>
      </c>
      <c r="V25" s="87">
        <f>分析係数表!D28</f>
        <v>3.7345478204294076E-2</v>
      </c>
      <c r="W25" s="167">
        <f t="shared" si="7"/>
        <v>0</v>
      </c>
      <c r="X25" s="76">
        <f>分析係数表!E28</f>
        <v>3.5653871177618736E-2</v>
      </c>
      <c r="Y25" s="166">
        <f t="shared" si="8"/>
        <v>0</v>
      </c>
    </row>
    <row r="26" spans="1:25" x14ac:dyDescent="0.2">
      <c r="A26" s="6" t="s">
        <v>14</v>
      </c>
      <c r="B26" s="5" t="s">
        <v>50</v>
      </c>
      <c r="C26" s="90"/>
      <c r="D26" s="107">
        <f>投入係数表!AO26</f>
        <v>3.7337662337662336E-2</v>
      </c>
      <c r="E26" s="110">
        <f t="shared" si="9"/>
        <v>3.7337662337662336</v>
      </c>
      <c r="F26" s="85">
        <f>分析係数表!C29</f>
        <v>0.1743148003132341</v>
      </c>
      <c r="G26" s="110">
        <f t="shared" si="0"/>
        <v>0.65085071545525719</v>
      </c>
      <c r="H26" s="110">
        <v>0.72110934451016817</v>
      </c>
      <c r="I26" s="110">
        <f t="shared" si="1"/>
        <v>0.72110934451016817</v>
      </c>
      <c r="J26" s="85">
        <f>分析係数表!G29</f>
        <v>0.23934053439454236</v>
      </c>
      <c r="K26" s="111">
        <f t="shared" si="2"/>
        <v>0.1725906958719618</v>
      </c>
      <c r="L26" s="79"/>
      <c r="M26" s="80"/>
      <c r="N26" s="81">
        <f>分析係数表!H29</f>
        <v>9.9683411313142636E-3</v>
      </c>
      <c r="O26" s="82">
        <f t="shared" si="3"/>
        <v>8.1152247020685506E-2</v>
      </c>
      <c r="P26" s="76">
        <f>分析係数表!C29</f>
        <v>0.1743148003132341</v>
      </c>
      <c r="Q26" s="82">
        <f t="shared" si="4"/>
        <v>1.4146037734381041E-2</v>
      </c>
      <c r="R26" s="83">
        <v>2.0228351601490929E-2</v>
      </c>
      <c r="S26" s="84">
        <f t="shared" si="5"/>
        <v>0.74133769611165912</v>
      </c>
      <c r="T26" s="85">
        <f>分析係数表!F29</f>
        <v>0.40112076666937385</v>
      </c>
      <c r="U26" s="86">
        <f t="shared" si="6"/>
        <v>0.29736594502521602</v>
      </c>
      <c r="V26" s="87">
        <f>分析係数表!D29</f>
        <v>0.235523430520588</v>
      </c>
      <c r="W26" s="167">
        <f t="shared" si="7"/>
        <v>0</v>
      </c>
      <c r="X26" s="76">
        <f>分析係数表!E29</f>
        <v>0.17006415983107284</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0.24940927945628721</v>
      </c>
      <c r="I27" s="110">
        <f t="shared" si="1"/>
        <v>0.24940927945628721</v>
      </c>
      <c r="J27" s="85">
        <f>分析係数表!G30</f>
        <v>0.34450555746533745</v>
      </c>
      <c r="K27" s="111">
        <f t="shared" si="2"/>
        <v>8.5922882856116364E-2</v>
      </c>
      <c r="L27" s="79"/>
      <c r="M27" s="80"/>
      <c r="N27" s="81">
        <f>分析係数表!H30</f>
        <v>0</v>
      </c>
      <c r="O27" s="82">
        <f t="shared" si="3"/>
        <v>0</v>
      </c>
      <c r="P27" s="76">
        <f>分析係数表!C30</f>
        <v>1</v>
      </c>
      <c r="Q27" s="82">
        <f t="shared" si="4"/>
        <v>0</v>
      </c>
      <c r="R27" s="83">
        <v>2.3744489863554104E-2</v>
      </c>
      <c r="S27" s="84">
        <f t="shared" si="5"/>
        <v>0.27315376931984131</v>
      </c>
      <c r="T27" s="85">
        <f>分析係数表!F30</f>
        <v>0.44067262518620376</v>
      </c>
      <c r="U27" s="86">
        <f t="shared" si="6"/>
        <v>0.1203713886056812</v>
      </c>
      <c r="V27" s="87">
        <f>分析係数表!D30</f>
        <v>0.12002979259768534</v>
      </c>
      <c r="W27" s="167">
        <f t="shared" si="7"/>
        <v>0</v>
      </c>
      <c r="X27" s="76">
        <f>分析係数表!E30</f>
        <v>8.482296321760055E-2</v>
      </c>
      <c r="Y27" s="166">
        <f t="shared" si="8"/>
        <v>0</v>
      </c>
    </row>
    <row r="28" spans="1:25" x14ac:dyDescent="0.2">
      <c r="A28" s="6" t="s">
        <v>16</v>
      </c>
      <c r="B28" s="5" t="s">
        <v>193</v>
      </c>
      <c r="C28" s="90"/>
      <c r="D28" s="107">
        <f>投入係数表!AO28</f>
        <v>3.246753246753247E-3</v>
      </c>
      <c r="E28" s="110">
        <f t="shared" si="9"/>
        <v>0.32467532467532467</v>
      </c>
      <c r="F28" s="85">
        <f>分析係数表!C31</f>
        <v>0.25008451656524677</v>
      </c>
      <c r="G28" s="110">
        <f t="shared" si="0"/>
        <v>8.1196271612093113E-2</v>
      </c>
      <c r="H28" s="110">
        <v>0.24277554825236777</v>
      </c>
      <c r="I28" s="110">
        <f t="shared" si="1"/>
        <v>0.24277554825236777</v>
      </c>
      <c r="J28" s="85">
        <f>分析係数表!G31</f>
        <v>7.0035460992907805E-2</v>
      </c>
      <c r="K28" s="111">
        <f t="shared" si="2"/>
        <v>1.7002897439660509E-2</v>
      </c>
      <c r="L28" s="79"/>
      <c r="M28" s="80"/>
      <c r="N28" s="81">
        <f>分析係数表!H31</f>
        <v>2.3007312358165468E-2</v>
      </c>
      <c r="O28" s="82">
        <f t="shared" si="3"/>
        <v>0.18730248806460634</v>
      </c>
      <c r="P28" s="76">
        <f>分析係数表!C31</f>
        <v>0.25008451656524677</v>
      </c>
      <c r="Q28" s="82">
        <f t="shared" si="4"/>
        <v>4.684145217910498E-2</v>
      </c>
      <c r="R28" s="83">
        <v>6.3242537783986016E-2</v>
      </c>
      <c r="S28" s="84">
        <f t="shared" si="5"/>
        <v>0.30601808603635378</v>
      </c>
      <c r="T28" s="85">
        <f>分析係数表!F31</f>
        <v>0.24143026004728133</v>
      </c>
      <c r="U28" s="86">
        <f t="shared" si="6"/>
        <v>7.3882026090928199E-2</v>
      </c>
      <c r="V28" s="87">
        <f>分析係数表!D31</f>
        <v>9.653270291568164E-3</v>
      </c>
      <c r="W28" s="167">
        <f t="shared" si="7"/>
        <v>0</v>
      </c>
      <c r="X28" s="76">
        <f>分析係数表!E31</f>
        <v>8.2249802994483843E-3</v>
      </c>
      <c r="Y28" s="166">
        <f t="shared" si="8"/>
        <v>0</v>
      </c>
    </row>
    <row r="29" spans="1:25" x14ac:dyDescent="0.2">
      <c r="A29" s="6" t="s">
        <v>17</v>
      </c>
      <c r="B29" s="5" t="s">
        <v>273</v>
      </c>
      <c r="C29" s="90"/>
      <c r="D29" s="107">
        <f>投入係数表!AO29</f>
        <v>1.6233766233766235E-3</v>
      </c>
      <c r="E29" s="110">
        <f t="shared" si="9"/>
        <v>0.16233766233766234</v>
      </c>
      <c r="F29" s="85">
        <f>分析係数表!C32</f>
        <v>0.62913385826771662</v>
      </c>
      <c r="G29" s="110">
        <f t="shared" si="0"/>
        <v>0.10213211984865529</v>
      </c>
      <c r="H29" s="110">
        <v>0.1879785707916406</v>
      </c>
      <c r="I29" s="110">
        <f t="shared" si="1"/>
        <v>0.1879785707916406</v>
      </c>
      <c r="J29" s="85">
        <f>分析係数表!G32</f>
        <v>0.14045991298943444</v>
      </c>
      <c r="K29" s="111">
        <f t="shared" si="2"/>
        <v>2.6403453697272081E-2</v>
      </c>
      <c r="L29" s="79"/>
      <c r="M29" s="80"/>
      <c r="N29" s="81">
        <f>分析係数表!H32</f>
        <v>6.5503039811727788E-3</v>
      </c>
      <c r="O29" s="82">
        <f t="shared" si="3"/>
        <v>5.332601279774106E-2</v>
      </c>
      <c r="P29" s="76">
        <f>分析係数表!C32</f>
        <v>0.62913385826771662</v>
      </c>
      <c r="Q29" s="82">
        <f t="shared" si="4"/>
        <v>3.3549200177476465E-2</v>
      </c>
      <c r="R29" s="83">
        <v>4.3888119405619729E-2</v>
      </c>
      <c r="S29" s="84">
        <f t="shared" si="5"/>
        <v>0.23186669019726033</v>
      </c>
      <c r="T29" s="85">
        <f>分析係数表!F32</f>
        <v>0.48353014294592916</v>
      </c>
      <c r="U29" s="86">
        <f t="shared" si="6"/>
        <v>0.11211453385548076</v>
      </c>
      <c r="V29" s="87">
        <f>分析係数表!D32</f>
        <v>2.2374145431945307E-2</v>
      </c>
      <c r="W29" s="167">
        <f t="shared" si="7"/>
        <v>0</v>
      </c>
      <c r="X29" s="76">
        <f>分析係数表!E32</f>
        <v>3.3561218147917959E-2</v>
      </c>
      <c r="Y29" s="166">
        <f t="shared" si="8"/>
        <v>0</v>
      </c>
    </row>
    <row r="30" spans="1:25" x14ac:dyDescent="0.2">
      <c r="A30" s="6" t="s">
        <v>18</v>
      </c>
      <c r="B30" s="5" t="s">
        <v>274</v>
      </c>
      <c r="C30" s="90"/>
      <c r="D30" s="107">
        <f>投入係数表!AO30</f>
        <v>1.1363636363636364E-2</v>
      </c>
      <c r="E30" s="110">
        <f t="shared" si="9"/>
        <v>1.1363636363636365</v>
      </c>
      <c r="F30" s="85">
        <f>分析係数表!C33</f>
        <v>0.63745757482258569</v>
      </c>
      <c r="G30" s="110">
        <f t="shared" si="0"/>
        <v>0.72438360775293831</v>
      </c>
      <c r="H30" s="110">
        <v>1.0954846452825997</v>
      </c>
      <c r="I30" s="110">
        <f t="shared" si="1"/>
        <v>1.0954846452825997</v>
      </c>
      <c r="J30" s="85">
        <f>分析係数表!G33</f>
        <v>0.50772946859903378</v>
      </c>
      <c r="K30" s="111">
        <f t="shared" si="2"/>
        <v>0.55620983680773539</v>
      </c>
      <c r="L30" s="79"/>
      <c r="M30" s="80"/>
      <c r="N30" s="81">
        <f>分析係数表!H33</f>
        <v>9.749810887288824E-4</v>
      </c>
      <c r="O30" s="82">
        <f t="shared" si="3"/>
        <v>7.9373192701513631E-3</v>
      </c>
      <c r="P30" s="76">
        <f>分析係数表!C33</f>
        <v>0.63745757482258569</v>
      </c>
      <c r="Q30" s="82">
        <f t="shared" si="4"/>
        <v>5.0597042925432639E-3</v>
      </c>
      <c r="R30" s="83">
        <v>2.0196698831551081E-2</v>
      </c>
      <c r="S30" s="84">
        <f t="shared" si="5"/>
        <v>1.1156813441141509</v>
      </c>
      <c r="T30" s="85">
        <f>分析係数表!F33</f>
        <v>0.6463768115942029</v>
      </c>
      <c r="U30" s="86">
        <f t="shared" si="6"/>
        <v>0.72115054996363959</v>
      </c>
      <c r="V30" s="87">
        <f>分析係数表!D33</f>
        <v>0.10676328502415459</v>
      </c>
      <c r="W30" s="167">
        <f t="shared" si="7"/>
        <v>0</v>
      </c>
      <c r="X30" s="76">
        <f>分析係数表!E33</f>
        <v>8.9371980676328497E-2</v>
      </c>
      <c r="Y30" s="166">
        <f t="shared" si="8"/>
        <v>0</v>
      </c>
    </row>
    <row r="31" spans="1:25" x14ac:dyDescent="0.2">
      <c r="A31" s="6" t="s">
        <v>19</v>
      </c>
      <c r="B31" s="5" t="s">
        <v>275</v>
      </c>
      <c r="C31" s="90"/>
      <c r="D31" s="107">
        <f>投入係数表!AO31</f>
        <v>6.3311688311688305E-2</v>
      </c>
      <c r="E31" s="110">
        <f t="shared" si="9"/>
        <v>6.3311688311688306</v>
      </c>
      <c r="F31" s="85">
        <f>分析係数表!C34</f>
        <v>0.37050679800509079</v>
      </c>
      <c r="G31" s="110">
        <f t="shared" si="0"/>
        <v>2.3457410912659968</v>
      </c>
      <c r="H31" s="110">
        <v>2.5885842731330624</v>
      </c>
      <c r="I31" s="110">
        <f t="shared" si="1"/>
        <v>2.5885842731330624</v>
      </c>
      <c r="J31" s="85">
        <f>分析係数表!G34</f>
        <v>0.42483593457785029</v>
      </c>
      <c r="K31" s="111">
        <f t="shared" si="2"/>
        <v>1.0997236189100099</v>
      </c>
      <c r="L31" s="79"/>
      <c r="M31" s="80"/>
      <c r="N31" s="81">
        <f>分析係数表!H34</f>
        <v>0.16269856834673466</v>
      </c>
      <c r="O31" s="82">
        <f t="shared" si="3"/>
        <v>1.3245287490121551</v>
      </c>
      <c r="P31" s="76">
        <f>分析係数表!C34</f>
        <v>0.37050679800509079</v>
      </c>
      <c r="Q31" s="82">
        <f t="shared" si="4"/>
        <v>0.49074690566218215</v>
      </c>
      <c r="R31" s="83">
        <v>0.53299922574205139</v>
      </c>
      <c r="S31" s="84">
        <f t="shared" si="5"/>
        <v>3.1215834988751139</v>
      </c>
      <c r="T31" s="85">
        <f>分析係数表!F34</f>
        <v>0.70009180863001119</v>
      </c>
      <c r="U31" s="86">
        <f t="shared" si="6"/>
        <v>2.1853950375170772</v>
      </c>
      <c r="V31" s="87">
        <f>分析係数表!D34</f>
        <v>0.29654187493624401</v>
      </c>
      <c r="W31" s="167">
        <f t="shared" si="7"/>
        <v>1</v>
      </c>
      <c r="X31" s="76">
        <f>分析係数表!E34</f>
        <v>0.20143493488387909</v>
      </c>
      <c r="Y31" s="166">
        <f t="shared" si="8"/>
        <v>1</v>
      </c>
    </row>
    <row r="32" spans="1:25" x14ac:dyDescent="0.2">
      <c r="A32" s="6" t="s">
        <v>20</v>
      </c>
      <c r="B32" s="5" t="s">
        <v>37</v>
      </c>
      <c r="C32" s="90"/>
      <c r="D32" s="107">
        <f>投入係数表!AO32</f>
        <v>1.6233766233766235E-3</v>
      </c>
      <c r="E32" s="110">
        <f t="shared" si="9"/>
        <v>0.16233766233766234</v>
      </c>
      <c r="F32" s="85">
        <f>分析係数表!C35</f>
        <v>0.91764041772509175</v>
      </c>
      <c r="G32" s="110">
        <f t="shared" si="0"/>
        <v>0.14896760028004735</v>
      </c>
      <c r="H32" s="110">
        <v>0.93883029394363882</v>
      </c>
      <c r="I32" s="110">
        <f t="shared" si="1"/>
        <v>0.93883029394363882</v>
      </c>
      <c r="J32" s="85">
        <f>分析係数表!G35</f>
        <v>0.31368591037545418</v>
      </c>
      <c r="K32" s="111">
        <f t="shared" si="2"/>
        <v>0.29449783544376557</v>
      </c>
      <c r="L32" s="79"/>
      <c r="M32" s="80"/>
      <c r="N32" s="81">
        <f>分析係数表!H35</f>
        <v>6.1244501723026923E-2</v>
      </c>
      <c r="O32" s="82">
        <f t="shared" si="3"/>
        <v>0.4985913771422667</v>
      </c>
      <c r="P32" s="76">
        <f>分析係数表!C35</f>
        <v>0.91764041772509175</v>
      </c>
      <c r="Q32" s="82">
        <f t="shared" si="4"/>
        <v>0.45752759959495837</v>
      </c>
      <c r="R32" s="83">
        <v>0.59804231637011718</v>
      </c>
      <c r="S32" s="84">
        <f t="shared" si="5"/>
        <v>1.536872610313756</v>
      </c>
      <c r="T32" s="85">
        <f>分析係数表!F35</f>
        <v>0.64438548935924789</v>
      </c>
      <c r="U32" s="86">
        <f t="shared" si="6"/>
        <v>0.99033840907985438</v>
      </c>
      <c r="V32" s="87">
        <f>分析係数表!D35</f>
        <v>7.3937366630140153E-2</v>
      </c>
      <c r="W32" s="167">
        <f t="shared" si="7"/>
        <v>0</v>
      </c>
      <c r="X32" s="76">
        <f>分析係数表!E35</f>
        <v>6.5228675240786668E-2</v>
      </c>
      <c r="Y32" s="166">
        <f t="shared" si="8"/>
        <v>0</v>
      </c>
    </row>
    <row r="33" spans="1:25" x14ac:dyDescent="0.2">
      <c r="A33" s="6" t="s">
        <v>21</v>
      </c>
      <c r="B33" s="5" t="s">
        <v>38</v>
      </c>
      <c r="C33" s="90"/>
      <c r="D33" s="107">
        <f>投入係数表!AO33</f>
        <v>2.4350649350649352E-2</v>
      </c>
      <c r="E33" s="110">
        <f t="shared" si="9"/>
        <v>2.4350649350649354</v>
      </c>
      <c r="F33" s="85">
        <f>分析係数表!C36</f>
        <v>0.797599795727296</v>
      </c>
      <c r="G33" s="110">
        <f t="shared" si="0"/>
        <v>1.9422072947904938</v>
      </c>
      <c r="H33" s="110">
        <v>2.1228479506963813</v>
      </c>
      <c r="I33" s="110">
        <f t="shared" si="1"/>
        <v>2.1228479506963813</v>
      </c>
      <c r="J33" s="85">
        <f>分析係数表!G36</f>
        <v>2.1812378081220076E-2</v>
      </c>
      <c r="K33" s="111">
        <f t="shared" si="2"/>
        <v>4.6304362109532704E-2</v>
      </c>
      <c r="L33" s="79"/>
      <c r="M33" s="80"/>
      <c r="N33" s="81">
        <f>分析係数表!H36</f>
        <v>0.17613537668450396</v>
      </c>
      <c r="O33" s="82">
        <f t="shared" si="3"/>
        <v>1.433917781252517</v>
      </c>
      <c r="P33" s="76">
        <f>分析係数表!C36</f>
        <v>0.797599795727296</v>
      </c>
      <c r="Q33" s="82">
        <f t="shared" si="4"/>
        <v>1.143692529416745</v>
      </c>
      <c r="R33" s="83">
        <v>1.1925507441419858</v>
      </c>
      <c r="S33" s="84">
        <f t="shared" si="5"/>
        <v>3.3153986948383674</v>
      </c>
      <c r="T33" s="85">
        <f>分析係数表!F36</f>
        <v>0.87948217769107995</v>
      </c>
      <c r="U33" s="86">
        <f t="shared" si="6"/>
        <v>2.9158340640506117</v>
      </c>
      <c r="V33" s="87">
        <f>分析係数表!D36</f>
        <v>1.4967192764674588E-2</v>
      </c>
      <c r="W33" s="167">
        <f t="shared" si="7"/>
        <v>0</v>
      </c>
      <c r="X33" s="76">
        <f>分析係数表!E36</f>
        <v>4.4334101791097709E-3</v>
      </c>
      <c r="Y33" s="166">
        <f t="shared" si="8"/>
        <v>0</v>
      </c>
    </row>
    <row r="34" spans="1:25" x14ac:dyDescent="0.2">
      <c r="A34" s="6" t="s">
        <v>22</v>
      </c>
      <c r="B34" s="5" t="s">
        <v>378</v>
      </c>
      <c r="C34" s="90"/>
      <c r="D34" s="107">
        <f>投入係数表!AO34</f>
        <v>7.9545454545454544E-2</v>
      </c>
      <c r="E34" s="110">
        <f t="shared" si="9"/>
        <v>7.9545454545454541</v>
      </c>
      <c r="F34" s="85">
        <f>分析係数表!C37</f>
        <v>0.41107468497080213</v>
      </c>
      <c r="G34" s="110">
        <f t="shared" si="0"/>
        <v>3.2699122668131988</v>
      </c>
      <c r="H34" s="110">
        <v>3.6689179078842975</v>
      </c>
      <c r="I34" s="110">
        <f t="shared" si="1"/>
        <v>3.6689179078842975</v>
      </c>
      <c r="J34" s="85">
        <f>分析係数表!G37</f>
        <v>0.35489014883061659</v>
      </c>
      <c r="K34" s="111">
        <f t="shared" si="2"/>
        <v>1.3020628223763728</v>
      </c>
      <c r="L34" s="79"/>
      <c r="M34" s="80"/>
      <c r="N34" s="81">
        <f>分析係数表!H37</f>
        <v>4.9102064830639058E-2</v>
      </c>
      <c r="O34" s="82">
        <f t="shared" si="3"/>
        <v>0.39973982048469192</v>
      </c>
      <c r="P34" s="76">
        <f>分析係数表!C37</f>
        <v>0.41107468497080213</v>
      </c>
      <c r="Q34" s="82">
        <f t="shared" si="4"/>
        <v>0.16432292077602972</v>
      </c>
      <c r="R34" s="83">
        <v>0.20221072655147104</v>
      </c>
      <c r="S34" s="84">
        <f t="shared" si="5"/>
        <v>3.8711286344357685</v>
      </c>
      <c r="T34" s="85">
        <f>分析係数表!F37</f>
        <v>0.67103708953460905</v>
      </c>
      <c r="U34" s="86">
        <f t="shared" si="6"/>
        <v>2.5976708920658638</v>
      </c>
      <c r="V34" s="87">
        <f>分析係数表!D37</f>
        <v>6.9513347507677764E-2</v>
      </c>
      <c r="W34" s="167">
        <f t="shared" si="7"/>
        <v>0</v>
      </c>
      <c r="X34" s="76">
        <f>分析係数表!E37</f>
        <v>6.27214741318214E-2</v>
      </c>
      <c r="Y34" s="166">
        <f t="shared" si="8"/>
        <v>0</v>
      </c>
    </row>
    <row r="35" spans="1:25" x14ac:dyDescent="0.2">
      <c r="A35" s="6" t="s">
        <v>23</v>
      </c>
      <c r="B35" s="5" t="s">
        <v>194</v>
      </c>
      <c r="C35" s="90"/>
      <c r="D35" s="107">
        <f>投入係数表!AO35</f>
        <v>5.6818181818181816E-2</v>
      </c>
      <c r="E35" s="110">
        <f t="shared" si="9"/>
        <v>5.6818181818181817</v>
      </c>
      <c r="F35" s="85">
        <f>分析係数表!C38</f>
        <v>8.5657149205643823E-2</v>
      </c>
      <c r="G35" s="110">
        <f t="shared" si="0"/>
        <v>0.48668834775933989</v>
      </c>
      <c r="H35" s="110">
        <v>0.58165498189876685</v>
      </c>
      <c r="I35" s="110">
        <f t="shared" si="1"/>
        <v>0.58165498189876685</v>
      </c>
      <c r="J35" s="85">
        <f>分析係数表!G38</f>
        <v>0.23768844221105528</v>
      </c>
      <c r="K35" s="111">
        <f t="shared" si="2"/>
        <v>0.13825266655181745</v>
      </c>
      <c r="L35" s="79"/>
      <c r="M35" s="80"/>
      <c r="N35" s="81">
        <f>分析係数表!H38</f>
        <v>4.3280194996217748E-2</v>
      </c>
      <c r="O35" s="82">
        <f t="shared" si="3"/>
        <v>0.3523439887508571</v>
      </c>
      <c r="P35" s="76">
        <f>分析係数表!C38</f>
        <v>8.5657149205643823E-2</v>
      </c>
      <c r="Q35" s="82">
        <f t="shared" si="4"/>
        <v>3.0180781616143855E-2</v>
      </c>
      <c r="R35" s="83">
        <v>3.9939681972410712E-2</v>
      </c>
      <c r="S35" s="84">
        <f t="shared" si="5"/>
        <v>0.62159466387117757</v>
      </c>
      <c r="T35" s="85">
        <f>分析係数表!F38</f>
        <v>0.42412060301507537</v>
      </c>
      <c r="U35" s="86">
        <f t="shared" si="6"/>
        <v>0.26363110367199694</v>
      </c>
      <c r="V35" s="87">
        <f>分析係数表!D38</f>
        <v>0.14221105527638192</v>
      </c>
      <c r="W35" s="167">
        <f t="shared" si="7"/>
        <v>0</v>
      </c>
      <c r="X35" s="76">
        <f>分析係数表!E38</f>
        <v>0.14572864321608039</v>
      </c>
      <c r="Y35" s="166">
        <f t="shared" si="8"/>
        <v>0</v>
      </c>
    </row>
    <row r="36" spans="1:25" x14ac:dyDescent="0.2">
      <c r="A36" s="6" t="s">
        <v>24</v>
      </c>
      <c r="B36" s="5" t="s">
        <v>39</v>
      </c>
      <c r="C36" s="90"/>
      <c r="D36" s="107">
        <f>投入係数表!AO36</f>
        <v>0.18831168831168832</v>
      </c>
      <c r="E36" s="110">
        <f t="shared" si="9"/>
        <v>18.831168831168831</v>
      </c>
      <c r="F36" s="85">
        <f>分析係数表!C39</f>
        <v>1</v>
      </c>
      <c r="G36" s="110">
        <f t="shared" si="0"/>
        <v>18.831168831168831</v>
      </c>
      <c r="H36" s="110">
        <v>18.834992719074052</v>
      </c>
      <c r="I36" s="110">
        <f t="shared" si="1"/>
        <v>18.834992719074052</v>
      </c>
      <c r="J36" s="85">
        <f>分析係数表!G39</f>
        <v>0.35357454228421969</v>
      </c>
      <c r="K36" s="111">
        <f t="shared" si="2"/>
        <v>6.6595739295732184</v>
      </c>
      <c r="L36" s="79"/>
      <c r="M36" s="80"/>
      <c r="N36" s="81">
        <f>分析係数表!H39</f>
        <v>3.8775109965539459E-3</v>
      </c>
      <c r="O36" s="82">
        <f t="shared" si="3"/>
        <v>3.1566809970946803E-2</v>
      </c>
      <c r="P36" s="76">
        <f>分析係数表!C39</f>
        <v>1</v>
      </c>
      <c r="Q36" s="82">
        <f t="shared" si="4"/>
        <v>3.1566809970946803E-2</v>
      </c>
      <c r="R36" s="83">
        <v>3.5284648136387563E-2</v>
      </c>
      <c r="S36" s="84">
        <f t="shared" si="5"/>
        <v>18.870277367210438</v>
      </c>
      <c r="T36" s="85">
        <f>分析係数表!F39</f>
        <v>0.70431560592850917</v>
      </c>
      <c r="U36" s="86">
        <f t="shared" si="6"/>
        <v>13.290630837925852</v>
      </c>
      <c r="V36" s="87">
        <f>分析係数表!D39</f>
        <v>6.3426329555361816E-2</v>
      </c>
      <c r="W36" s="167">
        <f t="shared" si="7"/>
        <v>1</v>
      </c>
      <c r="X36" s="76">
        <f>分析係数表!E39</f>
        <v>8.0383609415867474E-2</v>
      </c>
      <c r="Y36" s="166">
        <f t="shared" si="8"/>
        <v>2</v>
      </c>
    </row>
    <row r="37" spans="1:25" x14ac:dyDescent="0.2">
      <c r="A37" s="6" t="s">
        <v>25</v>
      </c>
      <c r="B37" s="5" t="s">
        <v>40</v>
      </c>
      <c r="C37" s="90"/>
      <c r="D37" s="107">
        <f>投入係数表!AO37</f>
        <v>0</v>
      </c>
      <c r="E37" s="110">
        <f t="shared" si="9"/>
        <v>0</v>
      </c>
      <c r="F37" s="85">
        <f>分析係数表!C40</f>
        <v>0.65826444414328944</v>
      </c>
      <c r="G37" s="110">
        <f t="shared" si="0"/>
        <v>0</v>
      </c>
      <c r="H37" s="110">
        <v>1.3165772603394655E-2</v>
      </c>
      <c r="I37" s="110">
        <f t="shared" si="1"/>
        <v>1.3165772603394655E-2</v>
      </c>
      <c r="J37" s="85">
        <f>分析係数表!G40</f>
        <v>0.50866941886313111</v>
      </c>
      <c r="K37" s="111">
        <f t="shared" si="2"/>
        <v>6.6970258990528917E-3</v>
      </c>
      <c r="L37" s="79"/>
      <c r="M37" s="80"/>
      <c r="N37" s="81">
        <f>分析係数表!H40</f>
        <v>2.9977866808617935E-2</v>
      </c>
      <c r="O37" s="82">
        <f t="shared" si="3"/>
        <v>0.24404975916844709</v>
      </c>
      <c r="P37" s="76">
        <f>分析係数表!C40</f>
        <v>0.65826444414328944</v>
      </c>
      <c r="Q37" s="82">
        <f t="shared" si="4"/>
        <v>0.16064927906232149</v>
      </c>
      <c r="R37" s="83">
        <v>0.16151575735388601</v>
      </c>
      <c r="S37" s="84">
        <f t="shared" si="5"/>
        <v>0.17468152995728067</v>
      </c>
      <c r="T37" s="85">
        <f>分析係数表!F40</f>
        <v>0.70612892981899011</v>
      </c>
      <c r="U37" s="86">
        <f t="shared" si="6"/>
        <v>0.12334768180787846</v>
      </c>
      <c r="V37" s="87">
        <f>分析係数表!D40</f>
        <v>0.15706573515401714</v>
      </c>
      <c r="W37" s="167">
        <f t="shared" si="7"/>
        <v>0</v>
      </c>
      <c r="X37" s="76">
        <f>分析係数表!E40</f>
        <v>8.8345506510003169E-2</v>
      </c>
      <c r="Y37" s="166">
        <f t="shared" si="8"/>
        <v>0</v>
      </c>
    </row>
    <row r="38" spans="1:25" x14ac:dyDescent="0.2">
      <c r="A38" s="6" t="s">
        <v>26</v>
      </c>
      <c r="B38" s="5" t="s">
        <v>277</v>
      </c>
      <c r="C38" s="90"/>
      <c r="D38" s="107">
        <f>投入係数表!AO38</f>
        <v>1.6233766233766235E-3</v>
      </c>
      <c r="E38" s="110">
        <f t="shared" si="9"/>
        <v>0.16233766233766234</v>
      </c>
      <c r="F38" s="85">
        <f>分析係数表!C41</f>
        <v>0.70759650636187188</v>
      </c>
      <c r="G38" s="110">
        <f t="shared" si="0"/>
        <v>0.11486956272108309</v>
      </c>
      <c r="H38" s="110">
        <v>0.11783690709318573</v>
      </c>
      <c r="I38" s="110">
        <f t="shared" si="1"/>
        <v>0.11783690709318573</v>
      </c>
      <c r="J38" s="85">
        <f>分析係数表!G41</f>
        <v>0.45936542752335213</v>
      </c>
      <c r="K38" s="111">
        <f t="shared" si="2"/>
        <v>5.4130201204890788E-2</v>
      </c>
      <c r="L38" s="79"/>
      <c r="M38" s="80"/>
      <c r="N38" s="81">
        <f>分析係数表!H41</f>
        <v>5.1332193987616619E-2</v>
      </c>
      <c r="O38" s="82">
        <f t="shared" si="3"/>
        <v>0.41789529789572782</v>
      </c>
      <c r="P38" s="76">
        <f>分析係数表!C41</f>
        <v>0.70759650636187188</v>
      </c>
      <c r="Q38" s="82">
        <f t="shared" si="4"/>
        <v>0.29570125281607074</v>
      </c>
      <c r="R38" s="83">
        <v>0.30016666101565098</v>
      </c>
      <c r="S38" s="84">
        <f t="shared" si="5"/>
        <v>0.41800356810883671</v>
      </c>
      <c r="T38" s="85">
        <f>分析係数表!F41</f>
        <v>0.56264417804333855</v>
      </c>
      <c r="U38" s="86">
        <f t="shared" si="6"/>
        <v>0.23518727399777911</v>
      </c>
      <c r="V38" s="87">
        <f>分析係数表!D41</f>
        <v>0.18265703588851492</v>
      </c>
      <c r="W38" s="167">
        <f t="shared" si="7"/>
        <v>0</v>
      </c>
      <c r="X38" s="76">
        <f>分析係数表!E41</f>
        <v>0.17271111447263926</v>
      </c>
      <c r="Y38" s="166">
        <f t="shared" si="8"/>
        <v>0</v>
      </c>
    </row>
    <row r="39" spans="1:25" x14ac:dyDescent="0.2">
      <c r="A39" s="6" t="s">
        <v>51</v>
      </c>
      <c r="B39" s="5" t="s">
        <v>368</v>
      </c>
      <c r="C39" s="90"/>
      <c r="D39" s="107">
        <f>投入係数表!AO39</f>
        <v>3.246753246753247E-3</v>
      </c>
      <c r="E39" s="110">
        <f t="shared" si="9"/>
        <v>0.32467532467532467</v>
      </c>
      <c r="F39" s="85">
        <f>分析係数表!C42</f>
        <v>0.74805928016937195</v>
      </c>
      <c r="G39" s="110">
        <f>E39*F39</f>
        <v>0.2428763896653805</v>
      </c>
      <c r="H39" s="110">
        <v>0.25792568511837644</v>
      </c>
      <c r="I39" s="110">
        <f>C39+H39</f>
        <v>0.25792568511837644</v>
      </c>
      <c r="J39" s="85">
        <f>分析係数表!G42</f>
        <v>0.48689138576779029</v>
      </c>
      <c r="K39" s="111">
        <f>I39*J39</f>
        <v>0.12558179425239302</v>
      </c>
      <c r="L39" s="79"/>
      <c r="M39" s="80"/>
      <c r="N39" s="81">
        <f>分析係数表!H42</f>
        <v>1.3363964923094164E-2</v>
      </c>
      <c r="O39" s="82">
        <f t="shared" si="3"/>
        <v>0.10879601413397129</v>
      </c>
      <c r="P39" s="76">
        <f>分析係数表!C42</f>
        <v>0.74805928016937195</v>
      </c>
      <c r="Q39" s="82">
        <f>O39*P39</f>
        <v>8.1385868018355373E-2</v>
      </c>
      <c r="R39" s="83">
        <v>8.5299964845969453E-2</v>
      </c>
      <c r="S39" s="84">
        <f>I39+R39</f>
        <v>0.3432256499643459</v>
      </c>
      <c r="T39" s="85">
        <f>分析係数表!F42</f>
        <v>0.55945692883895126</v>
      </c>
      <c r="U39" s="86">
        <f>S39*T39</f>
        <v>0.19201996802780585</v>
      </c>
      <c r="V39" s="87">
        <f>分析係数表!D42</f>
        <v>0.33754681647940077</v>
      </c>
      <c r="W39" s="167">
        <f>ROUND(S39*V39,0)</f>
        <v>0</v>
      </c>
      <c r="X39" s="76">
        <f>分析係数表!E42</f>
        <v>0.2612359550561798</v>
      </c>
      <c r="Y39" s="166">
        <f>ROUND(S39*X39,0)</f>
        <v>0</v>
      </c>
    </row>
    <row r="40" spans="1:25" x14ac:dyDescent="0.2">
      <c r="A40" s="6" t="s">
        <v>195</v>
      </c>
      <c r="B40" s="5" t="s">
        <v>41</v>
      </c>
      <c r="C40" s="90"/>
      <c r="D40" s="107">
        <f>投入係数表!AO40</f>
        <v>2.922077922077922E-2</v>
      </c>
      <c r="E40" s="110">
        <f t="shared" si="9"/>
        <v>2.9220779220779218</v>
      </c>
      <c r="F40" s="85">
        <f>分析係数表!C43</f>
        <v>0.45392782766037354</v>
      </c>
      <c r="G40" s="110">
        <f>E40*F40</f>
        <v>1.3264124834231694</v>
      </c>
      <c r="H40" s="110">
        <v>2.6844026558588734</v>
      </c>
      <c r="I40" s="110">
        <f>C40+H40</f>
        <v>2.6844026558588734</v>
      </c>
      <c r="J40" s="85">
        <f>分析係数表!G43</f>
        <v>0.33057238224749658</v>
      </c>
      <c r="K40" s="111">
        <f>I40*J40</f>
        <v>0.8873893808587745</v>
      </c>
      <c r="L40" s="79"/>
      <c r="M40" s="80"/>
      <c r="N40" s="81">
        <f>分析係数表!H43</f>
        <v>3.6399293979211607E-2</v>
      </c>
      <c r="O40" s="82">
        <f t="shared" si="3"/>
        <v>0.29632658608565088</v>
      </c>
      <c r="P40" s="76">
        <f>分析係数表!C43</f>
        <v>0.45392782766037354</v>
      </c>
      <c r="Q40" s="82">
        <f>O40*P40</f>
        <v>0.13451088349987417</v>
      </c>
      <c r="R40" s="83">
        <v>0.24811835117759265</v>
      </c>
      <c r="S40" s="84">
        <f>I40+R40</f>
        <v>2.932521007036466</v>
      </c>
      <c r="T40" s="85">
        <f>分析係数表!F43</f>
        <v>0.59568549882556554</v>
      </c>
      <c r="U40" s="86">
        <f>S40*T40</f>
        <v>1.746860238892967</v>
      </c>
      <c r="V40" s="87">
        <f>分析係数表!D43</f>
        <v>0.1984794164915317</v>
      </c>
      <c r="W40" s="167">
        <f>ROUND(S40*V40,0)</f>
        <v>1</v>
      </c>
      <c r="X40" s="76">
        <f>分析係数表!E43</f>
        <v>0.16343182099146988</v>
      </c>
      <c r="Y40" s="166">
        <f>ROUND(S40*X40,0)</f>
        <v>0</v>
      </c>
    </row>
    <row r="41" spans="1:25" x14ac:dyDescent="0.2">
      <c r="A41" s="6" t="s">
        <v>341</v>
      </c>
      <c r="B41" s="5" t="s">
        <v>42</v>
      </c>
      <c r="C41" s="90"/>
      <c r="D41" s="107">
        <f>投入係数表!AO41</f>
        <v>1.6233766233766235E-3</v>
      </c>
      <c r="E41" s="110">
        <f t="shared" si="9"/>
        <v>0.16233766233766234</v>
      </c>
      <c r="F41" s="85">
        <f>分析係数表!C44</f>
        <v>0.56717687074829937</v>
      </c>
      <c r="G41" s="110">
        <f>E41*F41</f>
        <v>9.2074167329269374E-2</v>
      </c>
      <c r="H41" s="110">
        <v>0.11115035972914852</v>
      </c>
      <c r="I41" s="110">
        <f>C41+H41</f>
        <v>0.11115035972914852</v>
      </c>
      <c r="J41" s="85">
        <f>分析係数表!G44</f>
        <v>0.26470888557600014</v>
      </c>
      <c r="K41" s="111">
        <f>I41*J41</f>
        <v>2.9422487855274432E-2</v>
      </c>
      <c r="L41" s="79"/>
      <c r="M41" s="80"/>
      <c r="N41" s="81">
        <f>分析係数表!H44</f>
        <v>0.11401115064578489</v>
      </c>
      <c r="O41" s="82">
        <f t="shared" si="3"/>
        <v>0.92816457005614827</v>
      </c>
      <c r="P41" s="76">
        <f>分析係数表!C44</f>
        <v>0.56717687074829937</v>
      </c>
      <c r="Q41" s="82">
        <f>O41*P41</f>
        <v>0.52643347638388682</v>
      </c>
      <c r="R41" s="83">
        <v>0.53649855637129207</v>
      </c>
      <c r="S41" s="84">
        <f>I41+R41</f>
        <v>0.64764891610044062</v>
      </c>
      <c r="T41" s="85">
        <f>分析係数表!F44</f>
        <v>0.48034390507893071</v>
      </c>
      <c r="U41" s="86">
        <f>S41*T41</f>
        <v>0.31109420947982241</v>
      </c>
      <c r="V41" s="87">
        <f>分析係数表!D44</f>
        <v>0.15906630996385321</v>
      </c>
      <c r="W41" s="167">
        <f>ROUND(S41*V41,0)</f>
        <v>0</v>
      </c>
      <c r="X41" s="76">
        <f>分析係数表!E44</f>
        <v>0.10558130986174362</v>
      </c>
      <c r="Y41" s="166">
        <f>ROUND(S41*X41,0)</f>
        <v>0</v>
      </c>
    </row>
    <row r="42" spans="1:25" x14ac:dyDescent="0.2">
      <c r="A42" s="6" t="s">
        <v>342</v>
      </c>
      <c r="B42" s="5" t="s">
        <v>279</v>
      </c>
      <c r="C42" s="90"/>
      <c r="D42" s="107">
        <f>投入係数表!AO42</f>
        <v>0</v>
      </c>
      <c r="E42" s="110">
        <f t="shared" si="9"/>
        <v>0</v>
      </c>
      <c r="F42" s="85">
        <f>分析係数表!C45</f>
        <v>1</v>
      </c>
      <c r="G42" s="110">
        <f>E42*F42</f>
        <v>0</v>
      </c>
      <c r="H42" s="110">
        <v>7.0146116238356593E-2</v>
      </c>
      <c r="I42" s="110">
        <f>C42+H42</f>
        <v>7.0146116238356593E-2</v>
      </c>
      <c r="J42" s="85">
        <f>分析係数表!G45</f>
        <v>0</v>
      </c>
      <c r="K42" s="111">
        <f>I42*J42</f>
        <v>0</v>
      </c>
      <c r="L42" s="79"/>
      <c r="M42" s="80"/>
      <c r="N42" s="81">
        <f>分析係数表!H45</f>
        <v>0</v>
      </c>
      <c r="O42" s="82">
        <f t="shared" si="3"/>
        <v>0</v>
      </c>
      <c r="P42" s="76">
        <f>分析係数表!C45</f>
        <v>1</v>
      </c>
      <c r="Q42" s="82">
        <f>O42*P42</f>
        <v>0</v>
      </c>
      <c r="R42" s="83">
        <v>6.3188222654870941E-3</v>
      </c>
      <c r="S42" s="84">
        <f>I42+R42</f>
        <v>7.6464938503843685E-2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0</v>
      </c>
      <c r="E43" s="110">
        <f t="shared" si="9"/>
        <v>0</v>
      </c>
      <c r="F43" s="85">
        <f>分析係数表!C46</f>
        <v>9.5571095571095555E-2</v>
      </c>
      <c r="G43" s="110">
        <f>E43*F43</f>
        <v>0</v>
      </c>
      <c r="H43" s="110">
        <v>2.0306163358761078E-2</v>
      </c>
      <c r="I43" s="110">
        <f>C43+H43</f>
        <v>100.02030616335877</v>
      </c>
      <c r="J43" s="85">
        <f>分析係数表!G46</f>
        <v>9.74025974025974E-3</v>
      </c>
      <c r="K43" s="111">
        <f>I43*J43</f>
        <v>0.97422376133141653</v>
      </c>
      <c r="L43" s="79"/>
      <c r="M43" s="80"/>
      <c r="N43" s="81">
        <f>分析係数表!H46</f>
        <v>2.2385341663631524E-2</v>
      </c>
      <c r="O43" s="82">
        <f t="shared" si="3"/>
        <v>0.18223902577157872</v>
      </c>
      <c r="P43" s="76">
        <f>分析係数表!C46</f>
        <v>9.5571095571095555E-2</v>
      </c>
      <c r="Q43" s="82">
        <f>O43*P43</f>
        <v>1.7416783348798894E-2</v>
      </c>
      <c r="R43" s="83">
        <v>1.9743002671650901E-2</v>
      </c>
      <c r="S43" s="84">
        <f>I43+R43</f>
        <v>100.04004916603041</v>
      </c>
      <c r="T43" s="85">
        <f>分析係数表!F46</f>
        <v>0.31493506493506496</v>
      </c>
      <c r="U43" s="86">
        <f>S43*T43</f>
        <v>31.50611938021088</v>
      </c>
      <c r="V43" s="87">
        <f>分析係数表!D46</f>
        <v>1.461038961038961E-2</v>
      </c>
      <c r="W43" s="167">
        <f>ROUND(S43*V43,0)</f>
        <v>1</v>
      </c>
      <c r="X43" s="76">
        <f>分析係数表!E46</f>
        <v>3.7337662337662336E-2</v>
      </c>
      <c r="Y43" s="166">
        <f>ROUND(S43*X43,0)</f>
        <v>4</v>
      </c>
    </row>
    <row r="44" spans="1:25" x14ac:dyDescent="0.2">
      <c r="A44" s="192">
        <v>40</v>
      </c>
      <c r="B44" s="14" t="s">
        <v>151</v>
      </c>
      <c r="C44" s="197">
        <f>SUM(C5:C43)</f>
        <v>100</v>
      </c>
      <c r="D44" s="108">
        <f>投入係数表!AO44</f>
        <v>0.68181818181818177</v>
      </c>
      <c r="E44" s="96">
        <f>SUM(E5:E43)</f>
        <v>68.181818181818173</v>
      </c>
      <c r="F44" s="98">
        <f>分析係数表!C47</f>
        <v>0.47742146938417629</v>
      </c>
      <c r="G44" s="96">
        <f>SUM(G5:G43)</f>
        <v>32.640729050791492</v>
      </c>
      <c r="H44" s="96">
        <f>SUM(H5:H43)</f>
        <v>37.259395058821184</v>
      </c>
      <c r="I44" s="96">
        <f>SUM(I5:I43)</f>
        <v>137.25939505882118</v>
      </c>
      <c r="J44" s="98">
        <f>分析係数表!G47</f>
        <v>0.27235298925258467</v>
      </c>
      <c r="K44" s="112">
        <f>SUM(K5:K43)</f>
        <v>12.977149066909405</v>
      </c>
      <c r="L44" s="94">
        <f>最終需要_まとめ!$L$33</f>
        <v>0.62733333333333341</v>
      </c>
      <c r="M44" s="91">
        <f>K44*L44</f>
        <v>8.1409981813078343</v>
      </c>
      <c r="N44" s="95">
        <f>分析係数表!H47</f>
        <v>1</v>
      </c>
      <c r="O44" s="96">
        <f>SUM(O5:O43)</f>
        <v>8.1409981813078343</v>
      </c>
      <c r="P44" s="92">
        <f>分析係数表!C47</f>
        <v>0.47742146938417629</v>
      </c>
      <c r="Q44" s="96">
        <f>SUM(Q5:Q43)</f>
        <v>3.8384907130947745</v>
      </c>
      <c r="R44" s="91">
        <f>SUM(R5:R43)</f>
        <v>4.4055995245411896</v>
      </c>
      <c r="S44" s="97">
        <f>SUM(S5:S43)</f>
        <v>141.66499458336239</v>
      </c>
      <c r="T44" s="98">
        <f>分析係数表!F47</f>
        <v>0.52570900249274655</v>
      </c>
      <c r="U44" s="99">
        <f>SUM(U5:U43)</f>
        <v>58.757884039769678</v>
      </c>
      <c r="V44" s="100">
        <f>分析係数表!D47</f>
        <v>0.1239937068366638</v>
      </c>
      <c r="W44" s="164">
        <f>SUM(W5:W43)</f>
        <v>4</v>
      </c>
      <c r="X44" s="92">
        <f>分析係数表!E47</f>
        <v>9.5199419721302761E-2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T8" activePane="bottomRight" state="frozen"/>
      <selection activeCell="F63" sqref="F63"/>
      <selection pane="topRight" activeCell="F63" sqref="F63"/>
      <selection pane="bottomLeft" activeCell="F63" sqref="F63"/>
      <selection pane="bottomRight" activeCell="AE2" sqref="AE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548</v>
      </c>
      <c r="K1" s="393"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77" t="s">
        <v>440</v>
      </c>
      <c r="U6" s="378" t="s">
        <v>351</v>
      </c>
      <c r="V6" s="379" t="s">
        <v>352</v>
      </c>
      <c r="W6" s="218" t="s">
        <v>212</v>
      </c>
      <c r="X6" s="218" t="s">
        <v>214</v>
      </c>
      <c r="Z6" s="213" t="s">
        <v>1</v>
      </c>
      <c r="AA6" s="158" t="s">
        <v>350</v>
      </c>
      <c r="AB6" s="372" t="s">
        <v>53</v>
      </c>
      <c r="AC6" s="372" t="s">
        <v>54</v>
      </c>
      <c r="AD6" s="372" t="s">
        <v>55</v>
      </c>
      <c r="AE6" s="372" t="s">
        <v>56</v>
      </c>
      <c r="AF6" s="372" t="s">
        <v>57</v>
      </c>
      <c r="AG6" s="372"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2">
        <f t="shared" ref="C8:C41" si="0">P8</f>
        <v>0.95102319236016375</v>
      </c>
      <c r="D8" s="403">
        <f t="shared" ref="D8:E41" si="1">W8</f>
        <v>0.18719347931201216</v>
      </c>
      <c r="E8" s="403">
        <f t="shared" si="1"/>
        <v>0.11238516267182427</v>
      </c>
      <c r="F8" s="403">
        <f t="shared" ref="F8:G41" si="2">AH8</f>
        <v>0.45161290322580644</v>
      </c>
      <c r="G8" s="403">
        <f t="shared" si="2"/>
        <v>0.119707121641224</v>
      </c>
      <c r="H8" s="404">
        <f t="shared" ref="H8:H41" si="3">AN8</f>
        <v>1.1795029837783319E-2</v>
      </c>
      <c r="K8" s="224" t="s">
        <v>264</v>
      </c>
      <c r="L8" s="158" t="s">
        <v>265</v>
      </c>
      <c r="M8" s="383">
        <f>取引基本表!AX5</f>
        <v>7330</v>
      </c>
      <c r="N8" s="367">
        <f>ABS(取引基本表!BB5)</f>
        <v>359</v>
      </c>
      <c r="O8" s="411">
        <f t="shared" ref="O8:O41" si="4">N8/M8</f>
        <v>4.8976807639836292E-2</v>
      </c>
      <c r="P8" s="407">
        <f t="shared" ref="P8:P43" si="5">1-O8</f>
        <v>0.95102319236016375</v>
      </c>
      <c r="R8" s="224" t="s">
        <v>264</v>
      </c>
      <c r="S8" s="158" t="s">
        <v>265</v>
      </c>
      <c r="T8" s="365">
        <f>取引基本表!BD5</f>
        <v>14477</v>
      </c>
      <c r="U8" s="446">
        <f>雇用表!M5</f>
        <v>2710</v>
      </c>
      <c r="V8" s="447">
        <f>雇用表!M51</f>
        <v>1627</v>
      </c>
      <c r="W8" s="413">
        <f>U8/T8</f>
        <v>0.18719347931201216</v>
      </c>
      <c r="X8" s="413">
        <f>V8/T8</f>
        <v>0.11238516267182427</v>
      </c>
      <c r="Z8" s="224" t="s">
        <v>264</v>
      </c>
      <c r="AA8" s="48" t="s">
        <v>265</v>
      </c>
      <c r="AB8" s="450">
        <f t="array" ref="AB8:AF47">TRANSPOSE(取引基本表!C46:AP50)</f>
        <v>1733</v>
      </c>
      <c r="AC8" s="451">
        <v>2922</v>
      </c>
      <c r="AD8" s="451">
        <v>2314</v>
      </c>
      <c r="AE8" s="451">
        <v>575</v>
      </c>
      <c r="AF8" s="451">
        <v>-1006</v>
      </c>
      <c r="AG8" s="368">
        <f t="array" ref="AG8:AG47">TRANSPOSE(取引基本表!C52:AP52)</f>
        <v>14477</v>
      </c>
      <c r="AH8" s="404">
        <f>SUM(AB8:AF8)/AG8</f>
        <v>0.45161290322580644</v>
      </c>
      <c r="AI8" s="415">
        <f>AB8/AG8</f>
        <v>0.119707121641224</v>
      </c>
      <c r="AK8" s="224" t="s">
        <v>264</v>
      </c>
      <c r="AL8" s="158" t="s">
        <v>265</v>
      </c>
      <c r="AM8" s="383">
        <f>取引基本表!AR5</f>
        <v>2105</v>
      </c>
      <c r="AN8" s="407">
        <f t="shared" ref="AN8:AN47" si="6">AM8/AM$47</f>
        <v>1.1795029837783319E-2</v>
      </c>
      <c r="AP8" s="224" t="s">
        <v>264</v>
      </c>
      <c r="AQ8" s="158" t="s">
        <v>265</v>
      </c>
      <c r="AR8" s="386">
        <f>取引基本表!AX5</f>
        <v>7330</v>
      </c>
      <c r="AS8" s="387">
        <f>取引基本表!AY5</f>
        <v>7506</v>
      </c>
      <c r="AT8" s="387">
        <f>ABS(取引基本表!BB5)</f>
        <v>359</v>
      </c>
      <c r="AU8" s="388">
        <f>AS8-AT8</f>
        <v>7147</v>
      </c>
      <c r="AV8" s="411">
        <v>0.83011676085593211</v>
      </c>
      <c r="AW8" s="407">
        <v>0.16988323914406789</v>
      </c>
    </row>
    <row r="9" spans="1:49" x14ac:dyDescent="0.2">
      <c r="A9" s="225" t="s">
        <v>220</v>
      </c>
      <c r="B9" s="158" t="s">
        <v>266</v>
      </c>
      <c r="C9" s="405">
        <f t="shared" si="0"/>
        <v>1</v>
      </c>
      <c r="D9" s="406">
        <f t="shared" si="1"/>
        <v>0.14590747330960854</v>
      </c>
      <c r="E9" s="406">
        <f t="shared" si="1"/>
        <v>0.10201660735468565</v>
      </c>
      <c r="F9" s="406">
        <f t="shared" si="2"/>
        <v>0.6773428232502966</v>
      </c>
      <c r="G9" s="406">
        <f t="shared" si="2"/>
        <v>0.24911032028469751</v>
      </c>
      <c r="H9" s="407">
        <f t="shared" si="3"/>
        <v>6.1636735494354639E-4</v>
      </c>
      <c r="K9" s="225" t="s">
        <v>220</v>
      </c>
      <c r="L9" s="158" t="s">
        <v>266</v>
      </c>
      <c r="M9" s="383">
        <f>取引基本表!AX6</f>
        <v>768</v>
      </c>
      <c r="N9" s="367">
        <f>ABS(取引基本表!BB6)</f>
        <v>0</v>
      </c>
      <c r="O9" s="411">
        <f t="shared" si="4"/>
        <v>0</v>
      </c>
      <c r="P9" s="407">
        <f t="shared" si="5"/>
        <v>1</v>
      </c>
      <c r="R9" s="225" t="s">
        <v>220</v>
      </c>
      <c r="S9" s="158" t="s">
        <v>266</v>
      </c>
      <c r="T9" s="365">
        <f>取引基本表!BD6</f>
        <v>843</v>
      </c>
      <c r="U9" s="446">
        <f>雇用表!M6</f>
        <v>123</v>
      </c>
      <c r="V9" s="447">
        <f>雇用表!M52</f>
        <v>86</v>
      </c>
      <c r="W9" s="413">
        <f t="shared" ref="W9:W47" si="7">U9/T9</f>
        <v>0.14590747330960854</v>
      </c>
      <c r="X9" s="413">
        <f t="shared" ref="X9:X47" si="8">V9/T9</f>
        <v>0.10201660735468565</v>
      </c>
      <c r="Z9" s="225" t="s">
        <v>220</v>
      </c>
      <c r="AA9" s="48" t="s">
        <v>266</v>
      </c>
      <c r="AB9" s="452">
        <v>210</v>
      </c>
      <c r="AC9" s="387">
        <v>324</v>
      </c>
      <c r="AD9" s="387">
        <v>51</v>
      </c>
      <c r="AE9" s="387">
        <v>20</v>
      </c>
      <c r="AF9" s="387">
        <v>-34</v>
      </c>
      <c r="AG9" s="369">
        <v>843</v>
      </c>
      <c r="AH9" s="407">
        <f t="shared" ref="AH9:AH41" si="9">SUM(AB9:AF9)/AG9</f>
        <v>0.6773428232502966</v>
      </c>
      <c r="AI9" s="411">
        <f t="shared" ref="AI9:AI41" si="10">AB9/AG9</f>
        <v>0.24911032028469751</v>
      </c>
      <c r="AK9" s="225" t="s">
        <v>220</v>
      </c>
      <c r="AL9" s="158" t="s">
        <v>266</v>
      </c>
      <c r="AM9" s="383">
        <f>取引基本表!AR6</f>
        <v>110</v>
      </c>
      <c r="AN9" s="407">
        <f t="shared" si="6"/>
        <v>6.1636735494354639E-4</v>
      </c>
      <c r="AP9" s="225" t="s">
        <v>220</v>
      </c>
      <c r="AQ9" s="158" t="s">
        <v>266</v>
      </c>
      <c r="AR9" s="386">
        <f>取引基本表!AX6</f>
        <v>768</v>
      </c>
      <c r="AS9" s="387">
        <f>取引基本表!AY6</f>
        <v>75</v>
      </c>
      <c r="AT9" s="387">
        <f>ABS(取引基本表!BB6)</f>
        <v>0</v>
      </c>
      <c r="AU9" s="388">
        <f t="shared" ref="AU9:AU47" si="11">AS9-AT9</f>
        <v>75</v>
      </c>
      <c r="AV9" s="411">
        <v>0.59023354564755837</v>
      </c>
      <c r="AW9" s="407">
        <v>0.40976645435244163</v>
      </c>
    </row>
    <row r="10" spans="1:49" x14ac:dyDescent="0.2">
      <c r="A10" s="225" t="s">
        <v>221</v>
      </c>
      <c r="B10" s="158" t="s">
        <v>267</v>
      </c>
      <c r="C10" s="405">
        <f t="shared" si="0"/>
        <v>1</v>
      </c>
      <c r="D10" s="406">
        <f t="shared" si="1"/>
        <v>0.10062111801242236</v>
      </c>
      <c r="E10" s="406">
        <f t="shared" si="1"/>
        <v>6.273291925465839E-2</v>
      </c>
      <c r="F10" s="406">
        <f t="shared" si="2"/>
        <v>0.51863354037267084</v>
      </c>
      <c r="G10" s="406">
        <f t="shared" si="2"/>
        <v>0.17950310559006211</v>
      </c>
      <c r="H10" s="407">
        <f t="shared" si="3"/>
        <v>1.1935113327543217E-3</v>
      </c>
      <c r="K10" s="225" t="s">
        <v>221</v>
      </c>
      <c r="L10" s="158" t="s">
        <v>267</v>
      </c>
      <c r="M10" s="383">
        <f>取引基本表!AX7</f>
        <v>904</v>
      </c>
      <c r="N10" s="367">
        <f>ABS(取引基本表!BB7)</f>
        <v>0</v>
      </c>
      <c r="O10" s="411">
        <f t="shared" si="4"/>
        <v>0</v>
      </c>
      <c r="P10" s="407">
        <f t="shared" si="5"/>
        <v>1</v>
      </c>
      <c r="R10" s="225" t="s">
        <v>221</v>
      </c>
      <c r="S10" s="158" t="s">
        <v>267</v>
      </c>
      <c r="T10" s="365">
        <f>取引基本表!BD7</f>
        <v>1610</v>
      </c>
      <c r="U10" s="446">
        <f>雇用表!M7</f>
        <v>162</v>
      </c>
      <c r="V10" s="447">
        <f>雇用表!M53</f>
        <v>101</v>
      </c>
      <c r="W10" s="413">
        <f t="shared" si="7"/>
        <v>0.10062111801242236</v>
      </c>
      <c r="X10" s="413">
        <f t="shared" si="8"/>
        <v>6.273291925465839E-2</v>
      </c>
      <c r="Z10" s="225" t="s">
        <v>221</v>
      </c>
      <c r="AA10" s="48" t="s">
        <v>267</v>
      </c>
      <c r="AB10" s="452">
        <v>289</v>
      </c>
      <c r="AC10" s="387">
        <v>238</v>
      </c>
      <c r="AD10" s="387">
        <v>226</v>
      </c>
      <c r="AE10" s="387">
        <v>83</v>
      </c>
      <c r="AF10" s="387">
        <v>-1</v>
      </c>
      <c r="AG10" s="369">
        <v>1610</v>
      </c>
      <c r="AH10" s="407">
        <f t="shared" si="9"/>
        <v>0.51863354037267084</v>
      </c>
      <c r="AI10" s="411">
        <f t="shared" si="10"/>
        <v>0.17950310559006211</v>
      </c>
      <c r="AK10" s="225" t="s">
        <v>221</v>
      </c>
      <c r="AL10" s="158" t="s">
        <v>267</v>
      </c>
      <c r="AM10" s="383">
        <f>取引基本表!AR7</f>
        <v>213</v>
      </c>
      <c r="AN10" s="407">
        <f t="shared" si="6"/>
        <v>1.1935113327543217E-3</v>
      </c>
      <c r="AP10" s="225" t="s">
        <v>221</v>
      </c>
      <c r="AQ10" s="158" t="s">
        <v>267</v>
      </c>
      <c r="AR10" s="386">
        <f>取引基本表!AX7</f>
        <v>904</v>
      </c>
      <c r="AS10" s="387">
        <f>取引基本表!AY7</f>
        <v>706</v>
      </c>
      <c r="AT10" s="387">
        <f>ABS(取引基本表!BB7)</f>
        <v>0</v>
      </c>
      <c r="AU10" s="388">
        <f t="shared" si="11"/>
        <v>706</v>
      </c>
      <c r="AV10" s="411">
        <v>0.31992289294256238</v>
      </c>
      <c r="AW10" s="407">
        <v>0.68007710705743762</v>
      </c>
    </row>
    <row r="11" spans="1:49" x14ac:dyDescent="0.2">
      <c r="A11" s="225" t="s">
        <v>222</v>
      </c>
      <c r="B11" s="158" t="s">
        <v>27</v>
      </c>
      <c r="C11" s="405">
        <f t="shared" si="0"/>
        <v>5.7355893318034035E-4</v>
      </c>
      <c r="D11" s="406">
        <f t="shared" si="1"/>
        <v>1.2</v>
      </c>
      <c r="E11" s="406">
        <f t="shared" si="1"/>
        <v>0</v>
      </c>
      <c r="F11" s="406">
        <f t="shared" si="2"/>
        <v>0.7</v>
      </c>
      <c r="G11" s="406">
        <f t="shared" si="2"/>
        <v>0.5</v>
      </c>
      <c r="H11" s="407">
        <f t="shared" si="3"/>
        <v>-2.2413358361583505E-5</v>
      </c>
      <c r="K11" s="225" t="s">
        <v>222</v>
      </c>
      <c r="L11" s="158" t="s">
        <v>27</v>
      </c>
      <c r="M11" s="383">
        <f>取引基本表!AX8</f>
        <v>10461</v>
      </c>
      <c r="N11" s="367">
        <f>ABS(取引基本表!BB8)</f>
        <v>10455</v>
      </c>
      <c r="O11" s="411">
        <f t="shared" si="4"/>
        <v>0.99942644106681966</v>
      </c>
      <c r="P11" s="407">
        <f t="shared" si="5"/>
        <v>5.7355893318034035E-4</v>
      </c>
      <c r="R11" s="225" t="s">
        <v>222</v>
      </c>
      <c r="S11" s="158" t="s">
        <v>27</v>
      </c>
      <c r="T11" s="365">
        <f>取引基本表!BD8</f>
        <v>10</v>
      </c>
      <c r="U11" s="446">
        <f>雇用表!M8</f>
        <v>12</v>
      </c>
      <c r="V11" s="447">
        <f>雇用表!M54</f>
        <v>0</v>
      </c>
      <c r="W11" s="413">
        <f t="shared" si="7"/>
        <v>1.2</v>
      </c>
      <c r="X11" s="413">
        <f t="shared" si="8"/>
        <v>0</v>
      </c>
      <c r="Z11" s="225" t="s">
        <v>222</v>
      </c>
      <c r="AA11" s="48" t="s">
        <v>27</v>
      </c>
      <c r="AB11" s="452">
        <v>5</v>
      </c>
      <c r="AC11" s="387">
        <v>0</v>
      </c>
      <c r="AD11" s="387">
        <v>1</v>
      </c>
      <c r="AE11" s="387">
        <v>1</v>
      </c>
      <c r="AF11" s="387">
        <v>0</v>
      </c>
      <c r="AG11" s="369">
        <v>10</v>
      </c>
      <c r="AH11" s="407">
        <f t="shared" si="9"/>
        <v>0.7</v>
      </c>
      <c r="AI11" s="411">
        <f t="shared" si="10"/>
        <v>0.5</v>
      </c>
      <c r="AK11" s="225" t="s">
        <v>222</v>
      </c>
      <c r="AL11" s="158" t="s">
        <v>27</v>
      </c>
      <c r="AM11" s="383">
        <f>取引基本表!AR8</f>
        <v>-4</v>
      </c>
      <c r="AN11" s="407">
        <f t="shared" si="6"/>
        <v>-2.2413358361583505E-5</v>
      </c>
      <c r="AP11" s="225" t="s">
        <v>222</v>
      </c>
      <c r="AQ11" s="158" t="s">
        <v>27</v>
      </c>
      <c r="AR11" s="386">
        <f>取引基本表!AX8</f>
        <v>10461</v>
      </c>
      <c r="AS11" s="387">
        <f>取引基本表!AY8</f>
        <v>4</v>
      </c>
      <c r="AT11" s="387">
        <f>ABS(取引基本表!BB8)</f>
        <v>10455</v>
      </c>
      <c r="AU11" s="388">
        <f t="shared" si="11"/>
        <v>-10451</v>
      </c>
      <c r="AV11" s="411">
        <v>0.97885279843965589</v>
      </c>
      <c r="AW11" s="407">
        <v>2.1147201560344109E-2</v>
      </c>
    </row>
    <row r="12" spans="1:49" x14ac:dyDescent="0.2">
      <c r="A12" s="225" t="s">
        <v>223</v>
      </c>
      <c r="B12" s="158" t="s">
        <v>191</v>
      </c>
      <c r="C12" s="405">
        <f t="shared" si="0"/>
        <v>4.8423187189707062E-2</v>
      </c>
      <c r="D12" s="406">
        <f t="shared" si="1"/>
        <v>0.1115143516991092</v>
      </c>
      <c r="E12" s="406">
        <f t="shared" si="1"/>
        <v>0.10909490817112064</v>
      </c>
      <c r="F12" s="406">
        <f t="shared" si="2"/>
        <v>0.28846365335972729</v>
      </c>
      <c r="G12" s="406">
        <f t="shared" si="2"/>
        <v>0.1441768393269548</v>
      </c>
      <c r="H12" s="407">
        <f t="shared" si="3"/>
        <v>9.2936990446306003E-2</v>
      </c>
      <c r="K12" s="225" t="s">
        <v>223</v>
      </c>
      <c r="L12" s="158" t="s">
        <v>191</v>
      </c>
      <c r="M12" s="383">
        <f>取引基本表!AX9</f>
        <v>28602</v>
      </c>
      <c r="N12" s="367">
        <f>ABS(取引基本表!BB9)</f>
        <v>27217</v>
      </c>
      <c r="O12" s="411">
        <f t="shared" si="4"/>
        <v>0.95157681281029294</v>
      </c>
      <c r="P12" s="407">
        <f t="shared" si="5"/>
        <v>4.8423187189707062E-2</v>
      </c>
      <c r="R12" s="225" t="s">
        <v>223</v>
      </c>
      <c r="S12" s="158" t="s">
        <v>191</v>
      </c>
      <c r="T12" s="365">
        <f>取引基本表!BD9</f>
        <v>9093</v>
      </c>
      <c r="U12" s="446">
        <f>雇用表!M9</f>
        <v>1014</v>
      </c>
      <c r="V12" s="447">
        <f>雇用表!M55</f>
        <v>992</v>
      </c>
      <c r="W12" s="413">
        <f t="shared" si="7"/>
        <v>0.1115143516991092</v>
      </c>
      <c r="X12" s="413">
        <f t="shared" si="8"/>
        <v>0.10909490817112064</v>
      </c>
      <c r="Z12" s="225" t="s">
        <v>223</v>
      </c>
      <c r="AA12" s="48" t="s">
        <v>191</v>
      </c>
      <c r="AB12" s="452">
        <v>1311</v>
      </c>
      <c r="AC12" s="387">
        <v>663</v>
      </c>
      <c r="AD12" s="387">
        <v>449</v>
      </c>
      <c r="AE12" s="387">
        <v>242</v>
      </c>
      <c r="AF12" s="387">
        <v>-42</v>
      </c>
      <c r="AG12" s="369">
        <v>9093</v>
      </c>
      <c r="AH12" s="407">
        <f t="shared" si="9"/>
        <v>0.28846365335972729</v>
      </c>
      <c r="AI12" s="411">
        <f t="shared" si="10"/>
        <v>0.1441768393269548</v>
      </c>
      <c r="AK12" s="225" t="s">
        <v>223</v>
      </c>
      <c r="AL12" s="158" t="s">
        <v>191</v>
      </c>
      <c r="AM12" s="383">
        <f>取引基本表!AR9</f>
        <v>16586</v>
      </c>
      <c r="AN12" s="407">
        <f t="shared" si="6"/>
        <v>9.2936990446306003E-2</v>
      </c>
      <c r="AP12" s="225" t="s">
        <v>223</v>
      </c>
      <c r="AQ12" s="158" t="s">
        <v>191</v>
      </c>
      <c r="AR12" s="386">
        <f>取引基本表!AX9</f>
        <v>28602</v>
      </c>
      <c r="AS12" s="387">
        <f>取引基本表!AY9</f>
        <v>7708</v>
      </c>
      <c r="AT12" s="387">
        <f>ABS(取引基本表!BB9)</f>
        <v>27217</v>
      </c>
      <c r="AU12" s="388">
        <f t="shared" si="11"/>
        <v>-19509</v>
      </c>
      <c r="AV12" s="411">
        <v>0.73020703224841943</v>
      </c>
      <c r="AW12" s="407">
        <v>0.26979296775158057</v>
      </c>
    </row>
    <row r="13" spans="1:49" x14ac:dyDescent="0.2">
      <c r="A13" s="225" t="s">
        <v>224</v>
      </c>
      <c r="B13" s="158" t="s">
        <v>28</v>
      </c>
      <c r="C13" s="405">
        <f t="shared" si="0"/>
        <v>0</v>
      </c>
      <c r="D13" s="406">
        <f t="shared" si="1"/>
        <v>0.44532803180914515</v>
      </c>
      <c r="E13" s="406">
        <f t="shared" si="1"/>
        <v>0.32206759443339961</v>
      </c>
      <c r="F13" s="406">
        <f t="shared" si="2"/>
        <v>0.38170974155069581</v>
      </c>
      <c r="G13" s="406">
        <f t="shared" si="2"/>
        <v>0.24353876739562624</v>
      </c>
      <c r="H13" s="407">
        <f t="shared" si="3"/>
        <v>1.4282912615919088E-2</v>
      </c>
      <c r="K13" s="225" t="s">
        <v>224</v>
      </c>
      <c r="L13" s="158" t="s">
        <v>28</v>
      </c>
      <c r="M13" s="383">
        <f>取引基本表!AX10</f>
        <v>4328</v>
      </c>
      <c r="N13" s="367">
        <f>ABS(取引基本表!BB10)</f>
        <v>4328</v>
      </c>
      <c r="O13" s="411">
        <f t="shared" si="4"/>
        <v>1</v>
      </c>
      <c r="P13" s="407">
        <f t="shared" si="5"/>
        <v>0</v>
      </c>
      <c r="R13" s="225" t="s">
        <v>224</v>
      </c>
      <c r="S13" s="158" t="s">
        <v>28</v>
      </c>
      <c r="T13" s="365">
        <f>取引基本表!BD10</f>
        <v>1006</v>
      </c>
      <c r="U13" s="446">
        <f>雇用表!M10</f>
        <v>448</v>
      </c>
      <c r="V13" s="447">
        <f>雇用表!M56</f>
        <v>324</v>
      </c>
      <c r="W13" s="413">
        <f t="shared" si="7"/>
        <v>0.44532803180914515</v>
      </c>
      <c r="X13" s="413">
        <f t="shared" si="8"/>
        <v>0.32206759443339961</v>
      </c>
      <c r="Z13" s="225" t="s">
        <v>224</v>
      </c>
      <c r="AA13" s="48" t="s">
        <v>28</v>
      </c>
      <c r="AB13" s="452">
        <v>245</v>
      </c>
      <c r="AC13" s="387">
        <v>-19</v>
      </c>
      <c r="AD13" s="387">
        <v>114</v>
      </c>
      <c r="AE13" s="387">
        <v>44</v>
      </c>
      <c r="AF13" s="387">
        <v>0</v>
      </c>
      <c r="AG13" s="369">
        <v>1006</v>
      </c>
      <c r="AH13" s="407">
        <f t="shared" si="9"/>
        <v>0.38170974155069581</v>
      </c>
      <c r="AI13" s="411">
        <f t="shared" si="10"/>
        <v>0.24353876739562624</v>
      </c>
      <c r="AK13" s="225" t="s">
        <v>224</v>
      </c>
      <c r="AL13" s="158" t="s">
        <v>28</v>
      </c>
      <c r="AM13" s="383">
        <f>取引基本表!AR10</f>
        <v>2549</v>
      </c>
      <c r="AN13" s="407">
        <f t="shared" si="6"/>
        <v>1.4282912615919088E-2</v>
      </c>
      <c r="AP13" s="225" t="s">
        <v>224</v>
      </c>
      <c r="AQ13" s="158" t="s">
        <v>28</v>
      </c>
      <c r="AR13" s="386">
        <f>取引基本表!AX10</f>
        <v>4328</v>
      </c>
      <c r="AS13" s="387">
        <f>取引基本表!AY10</f>
        <v>1006</v>
      </c>
      <c r="AT13" s="387">
        <f>ABS(取引基本表!BB10)</f>
        <v>4328</v>
      </c>
      <c r="AU13" s="388">
        <f t="shared" si="11"/>
        <v>-3322</v>
      </c>
      <c r="AV13" s="411">
        <v>0.93315766467397665</v>
      </c>
      <c r="AW13" s="407">
        <v>6.684233532602335E-2</v>
      </c>
    </row>
    <row r="14" spans="1:49" x14ac:dyDescent="0.2">
      <c r="A14" s="225" t="s">
        <v>225</v>
      </c>
      <c r="B14" s="158" t="s">
        <v>268</v>
      </c>
      <c r="C14" s="405">
        <f t="shared" si="0"/>
        <v>0.13711248892825512</v>
      </c>
      <c r="D14" s="406">
        <f t="shared" si="1"/>
        <v>0.17491749174917492</v>
      </c>
      <c r="E14" s="406">
        <f t="shared" si="1"/>
        <v>0.13458012467913458</v>
      </c>
      <c r="F14" s="406">
        <f t="shared" si="2"/>
        <v>0.337000366703337</v>
      </c>
      <c r="G14" s="406">
        <f t="shared" si="2"/>
        <v>0.16281628162816281</v>
      </c>
      <c r="H14" s="407">
        <f t="shared" si="3"/>
        <v>1.1654946348023422E-3</v>
      </c>
      <c r="K14" s="225" t="s">
        <v>225</v>
      </c>
      <c r="L14" s="158" t="s">
        <v>268</v>
      </c>
      <c r="M14" s="383">
        <f>取引基本表!AX11</f>
        <v>5645</v>
      </c>
      <c r="N14" s="367">
        <f>ABS(取引基本表!BB11)</f>
        <v>4871</v>
      </c>
      <c r="O14" s="411">
        <f t="shared" si="4"/>
        <v>0.86288751107174488</v>
      </c>
      <c r="P14" s="407">
        <f t="shared" si="5"/>
        <v>0.13711248892825512</v>
      </c>
      <c r="R14" s="225" t="s">
        <v>225</v>
      </c>
      <c r="S14" s="158" t="s">
        <v>268</v>
      </c>
      <c r="T14" s="365">
        <f>取引基本表!BD11</f>
        <v>2727</v>
      </c>
      <c r="U14" s="446">
        <f>雇用表!M11</f>
        <v>477</v>
      </c>
      <c r="V14" s="447">
        <f>雇用表!M57</f>
        <v>367</v>
      </c>
      <c r="W14" s="413">
        <f t="shared" si="7"/>
        <v>0.17491749174917492</v>
      </c>
      <c r="X14" s="413">
        <f t="shared" si="8"/>
        <v>0.13458012467913458</v>
      </c>
      <c r="Z14" s="225" t="s">
        <v>225</v>
      </c>
      <c r="AA14" s="48" t="s">
        <v>268</v>
      </c>
      <c r="AB14" s="452">
        <v>444</v>
      </c>
      <c r="AC14" s="387">
        <v>239</v>
      </c>
      <c r="AD14" s="387">
        <v>161</v>
      </c>
      <c r="AE14" s="387">
        <v>75</v>
      </c>
      <c r="AF14" s="387">
        <v>0</v>
      </c>
      <c r="AG14" s="369">
        <v>2727</v>
      </c>
      <c r="AH14" s="407">
        <f t="shared" si="9"/>
        <v>0.337000366703337</v>
      </c>
      <c r="AI14" s="411">
        <f t="shared" si="10"/>
        <v>0.16281628162816281</v>
      </c>
      <c r="AK14" s="225" t="s">
        <v>225</v>
      </c>
      <c r="AL14" s="158" t="s">
        <v>268</v>
      </c>
      <c r="AM14" s="383">
        <f>取引基本表!AR11</f>
        <v>208</v>
      </c>
      <c r="AN14" s="407">
        <f t="shared" si="6"/>
        <v>1.1654946348023422E-3</v>
      </c>
      <c r="AP14" s="225" t="s">
        <v>225</v>
      </c>
      <c r="AQ14" s="158" t="s">
        <v>268</v>
      </c>
      <c r="AR14" s="386">
        <f>取引基本表!AX11</f>
        <v>5645</v>
      </c>
      <c r="AS14" s="387">
        <f>取引基本表!AY11</f>
        <v>1953</v>
      </c>
      <c r="AT14" s="387">
        <f>ABS(取引基本表!BB11)</f>
        <v>4871</v>
      </c>
      <c r="AU14" s="388">
        <f t="shared" si="11"/>
        <v>-2918</v>
      </c>
      <c r="AV14" s="411">
        <v>0.78289172072298208</v>
      </c>
      <c r="AW14" s="407">
        <v>0.21710827927701792</v>
      </c>
    </row>
    <row r="15" spans="1:49" x14ac:dyDescent="0.2">
      <c r="A15" s="225" t="s">
        <v>226</v>
      </c>
      <c r="B15" s="158" t="s">
        <v>29</v>
      </c>
      <c r="C15" s="405">
        <f t="shared" si="0"/>
        <v>0</v>
      </c>
      <c r="D15" s="406">
        <f t="shared" si="1"/>
        <v>3.7502858449576952E-2</v>
      </c>
      <c r="E15" s="406">
        <f t="shared" si="1"/>
        <v>3.5216098788017382E-2</v>
      </c>
      <c r="F15" s="406">
        <f t="shared" si="2"/>
        <v>0.3036816830551109</v>
      </c>
      <c r="G15" s="406">
        <f t="shared" si="2"/>
        <v>9.5586553853190023E-2</v>
      </c>
      <c r="H15" s="407">
        <f t="shared" si="3"/>
        <v>8.5619028941248988E-3</v>
      </c>
      <c r="K15" s="225" t="s">
        <v>226</v>
      </c>
      <c r="L15" s="158" t="s">
        <v>29</v>
      </c>
      <c r="M15" s="383">
        <f>取引基本表!AX12</f>
        <v>14202</v>
      </c>
      <c r="N15" s="367">
        <f>ABS(取引基本表!BB12)</f>
        <v>14202</v>
      </c>
      <c r="O15" s="411">
        <f t="shared" si="4"/>
        <v>1</v>
      </c>
      <c r="P15" s="407">
        <f t="shared" si="5"/>
        <v>0</v>
      </c>
      <c r="R15" s="225" t="s">
        <v>226</v>
      </c>
      <c r="S15" s="158" t="s">
        <v>29</v>
      </c>
      <c r="T15" s="365">
        <f>取引基本表!BD12</f>
        <v>4373</v>
      </c>
      <c r="U15" s="446">
        <f>雇用表!M12</f>
        <v>164</v>
      </c>
      <c r="V15" s="447">
        <f>雇用表!M58</f>
        <v>154</v>
      </c>
      <c r="W15" s="413">
        <f t="shared" si="7"/>
        <v>3.7502858449576952E-2</v>
      </c>
      <c r="X15" s="413">
        <f t="shared" si="8"/>
        <v>3.5216098788017382E-2</v>
      </c>
      <c r="Z15" s="225" t="s">
        <v>226</v>
      </c>
      <c r="AA15" s="48" t="s">
        <v>29</v>
      </c>
      <c r="AB15" s="452">
        <v>418</v>
      </c>
      <c r="AC15" s="387">
        <v>265</v>
      </c>
      <c r="AD15" s="387">
        <v>560</v>
      </c>
      <c r="AE15" s="387">
        <v>85</v>
      </c>
      <c r="AF15" s="387">
        <v>0</v>
      </c>
      <c r="AG15" s="369">
        <v>4373</v>
      </c>
      <c r="AH15" s="407">
        <f t="shared" si="9"/>
        <v>0.3036816830551109</v>
      </c>
      <c r="AI15" s="411">
        <f t="shared" si="10"/>
        <v>9.5586553853190023E-2</v>
      </c>
      <c r="AK15" s="225" t="s">
        <v>226</v>
      </c>
      <c r="AL15" s="158" t="s">
        <v>29</v>
      </c>
      <c r="AM15" s="383">
        <f>取引基本表!AR12</f>
        <v>1528</v>
      </c>
      <c r="AN15" s="407">
        <f t="shared" si="6"/>
        <v>8.5619028941248988E-3</v>
      </c>
      <c r="AP15" s="225" t="s">
        <v>226</v>
      </c>
      <c r="AQ15" s="158" t="s">
        <v>29</v>
      </c>
      <c r="AR15" s="386">
        <f>取引基本表!AX12</f>
        <v>14202</v>
      </c>
      <c r="AS15" s="387">
        <f>取引基本表!AY12</f>
        <v>4373</v>
      </c>
      <c r="AT15" s="387">
        <f>ABS(取引基本表!BB12)</f>
        <v>14202</v>
      </c>
      <c r="AU15" s="388">
        <f t="shared" si="11"/>
        <v>-9829</v>
      </c>
      <c r="AV15" s="411">
        <v>0.8222762164835401</v>
      </c>
      <c r="AW15" s="407">
        <v>0.1777237835164599</v>
      </c>
    </row>
    <row r="16" spans="1:49" x14ac:dyDescent="0.2">
      <c r="A16" s="225" t="s">
        <v>227</v>
      </c>
      <c r="B16" s="158" t="s">
        <v>30</v>
      </c>
      <c r="C16" s="405">
        <f t="shared" si="0"/>
        <v>1.385979049153907E-2</v>
      </c>
      <c r="D16" s="406">
        <f t="shared" si="1"/>
        <v>0</v>
      </c>
      <c r="E16" s="406">
        <f t="shared" si="1"/>
        <v>0</v>
      </c>
      <c r="F16" s="406">
        <f t="shared" si="2"/>
        <v>0.28191489361702127</v>
      </c>
      <c r="G16" s="406">
        <f t="shared" si="2"/>
        <v>3.1914893617021274E-2</v>
      </c>
      <c r="H16" s="407">
        <f t="shared" si="3"/>
        <v>1.6877258846272378E-2</v>
      </c>
      <c r="K16" s="225" t="s">
        <v>227</v>
      </c>
      <c r="L16" s="158" t="s">
        <v>30</v>
      </c>
      <c r="M16" s="383">
        <f>取引基本表!AX13</f>
        <v>6205</v>
      </c>
      <c r="N16" s="367">
        <f>ABS(取引基本表!BB13)</f>
        <v>6119</v>
      </c>
      <c r="O16" s="411">
        <f t="shared" si="4"/>
        <v>0.98614020950846093</v>
      </c>
      <c r="P16" s="407">
        <f t="shared" si="5"/>
        <v>1.385979049153907E-2</v>
      </c>
      <c r="R16" s="225" t="s">
        <v>227</v>
      </c>
      <c r="S16" s="158" t="s">
        <v>30</v>
      </c>
      <c r="T16" s="365">
        <f>取引基本表!BD13</f>
        <v>188</v>
      </c>
      <c r="U16" s="446">
        <f>雇用表!M13</f>
        <v>0</v>
      </c>
      <c r="V16" s="447">
        <f>雇用表!M59</f>
        <v>0</v>
      </c>
      <c r="W16" s="413">
        <f t="shared" si="7"/>
        <v>0</v>
      </c>
      <c r="X16" s="413">
        <f t="shared" si="8"/>
        <v>0</v>
      </c>
      <c r="Z16" s="225" t="s">
        <v>227</v>
      </c>
      <c r="AA16" s="48" t="s">
        <v>30</v>
      </c>
      <c r="AB16" s="452">
        <v>6</v>
      </c>
      <c r="AC16" s="387">
        <v>5</v>
      </c>
      <c r="AD16" s="387">
        <v>17</v>
      </c>
      <c r="AE16" s="387">
        <v>26</v>
      </c>
      <c r="AF16" s="387">
        <v>-1</v>
      </c>
      <c r="AG16" s="369">
        <v>188</v>
      </c>
      <c r="AH16" s="407">
        <f t="shared" si="9"/>
        <v>0.28191489361702127</v>
      </c>
      <c r="AI16" s="411">
        <f t="shared" si="10"/>
        <v>3.1914893617021274E-2</v>
      </c>
      <c r="AK16" s="225" t="s">
        <v>227</v>
      </c>
      <c r="AL16" s="158" t="s">
        <v>30</v>
      </c>
      <c r="AM16" s="383">
        <f>取引基本表!AR13</f>
        <v>3012</v>
      </c>
      <c r="AN16" s="407">
        <f t="shared" si="6"/>
        <v>1.6877258846272378E-2</v>
      </c>
      <c r="AP16" s="225" t="s">
        <v>227</v>
      </c>
      <c r="AQ16" s="158" t="s">
        <v>30</v>
      </c>
      <c r="AR16" s="386">
        <f>取引基本表!AX13</f>
        <v>6205</v>
      </c>
      <c r="AS16" s="387">
        <f>取引基本表!AY13</f>
        <v>102</v>
      </c>
      <c r="AT16" s="387">
        <f>ABS(取引基本表!BB13)</f>
        <v>6119</v>
      </c>
      <c r="AU16" s="388">
        <f t="shared" si="11"/>
        <v>-6017</v>
      </c>
      <c r="AV16" s="411">
        <v>0.87631747448336361</v>
      </c>
      <c r="AW16" s="407">
        <v>0.12368252551663639</v>
      </c>
    </row>
    <row r="17" spans="1:49" x14ac:dyDescent="0.2">
      <c r="A17" s="225" t="s">
        <v>2</v>
      </c>
      <c r="B17" s="158" t="s">
        <v>375</v>
      </c>
      <c r="C17" s="405">
        <f t="shared" si="0"/>
        <v>0.32300986464785497</v>
      </c>
      <c r="D17" s="406">
        <f t="shared" si="1"/>
        <v>5.6541019955654102E-2</v>
      </c>
      <c r="E17" s="406">
        <f t="shared" si="1"/>
        <v>5.444690810544469E-2</v>
      </c>
      <c r="F17" s="406">
        <f t="shared" si="2"/>
        <v>0.32156935205715692</v>
      </c>
      <c r="G17" s="406">
        <f t="shared" si="2"/>
        <v>0.21187484602118747</v>
      </c>
      <c r="H17" s="407">
        <f t="shared" si="3"/>
        <v>2.8857198890538762E-3</v>
      </c>
      <c r="K17" s="225" t="s">
        <v>2</v>
      </c>
      <c r="L17" s="158" t="s">
        <v>375</v>
      </c>
      <c r="M17" s="383">
        <f>取引基本表!AX14</f>
        <v>8718</v>
      </c>
      <c r="N17" s="367">
        <f>ABS(取引基本表!BB14)</f>
        <v>5902</v>
      </c>
      <c r="O17" s="411">
        <f t="shared" si="4"/>
        <v>0.67699013535214503</v>
      </c>
      <c r="P17" s="407">
        <f t="shared" si="5"/>
        <v>0.32300986464785497</v>
      </c>
      <c r="R17" s="225" t="s">
        <v>2</v>
      </c>
      <c r="S17" s="158" t="s">
        <v>375</v>
      </c>
      <c r="T17" s="365">
        <f>取引基本表!BD14</f>
        <v>16236</v>
      </c>
      <c r="U17" s="446">
        <f>雇用表!M14</f>
        <v>918</v>
      </c>
      <c r="V17" s="447">
        <f>雇用表!M60</f>
        <v>884</v>
      </c>
      <c r="W17" s="413">
        <f t="shared" si="7"/>
        <v>5.6541019955654102E-2</v>
      </c>
      <c r="X17" s="413">
        <f t="shared" si="8"/>
        <v>5.444690810544469E-2</v>
      </c>
      <c r="Z17" s="225" t="s">
        <v>2</v>
      </c>
      <c r="AA17" s="48" t="s">
        <v>375</v>
      </c>
      <c r="AB17" s="452">
        <v>3440</v>
      </c>
      <c r="AC17" s="387">
        <v>-108</v>
      </c>
      <c r="AD17" s="387">
        <v>1296</v>
      </c>
      <c r="AE17" s="387">
        <v>593</v>
      </c>
      <c r="AF17" s="387">
        <v>0</v>
      </c>
      <c r="AG17" s="369">
        <v>16236</v>
      </c>
      <c r="AH17" s="407">
        <f t="shared" si="9"/>
        <v>0.32156935205715692</v>
      </c>
      <c r="AI17" s="411">
        <f t="shared" si="10"/>
        <v>0.21187484602118747</v>
      </c>
      <c r="AK17" s="225" t="s">
        <v>2</v>
      </c>
      <c r="AL17" s="158" t="s">
        <v>375</v>
      </c>
      <c r="AM17" s="383">
        <f>取引基本表!AR14</f>
        <v>515</v>
      </c>
      <c r="AN17" s="407">
        <f t="shared" si="6"/>
        <v>2.8857198890538762E-3</v>
      </c>
      <c r="AP17" s="225" t="s">
        <v>2</v>
      </c>
      <c r="AQ17" s="158" t="s">
        <v>365</v>
      </c>
      <c r="AR17" s="386">
        <f>取引基本表!AX14</f>
        <v>8718</v>
      </c>
      <c r="AS17" s="387">
        <f>取引基本表!AY14</f>
        <v>13420</v>
      </c>
      <c r="AT17" s="387">
        <f>ABS(取引基本表!BB14)</f>
        <v>5902</v>
      </c>
      <c r="AU17" s="388">
        <f t="shared" si="11"/>
        <v>7518</v>
      </c>
      <c r="AV17" s="411">
        <v>0.80716043298169571</v>
      </c>
      <c r="AW17" s="407">
        <v>0.19283956701830429</v>
      </c>
    </row>
    <row r="18" spans="1:49" x14ac:dyDescent="0.2">
      <c r="A18" s="225" t="s">
        <v>3</v>
      </c>
      <c r="B18" s="158" t="s">
        <v>31</v>
      </c>
      <c r="C18" s="405">
        <f t="shared" si="0"/>
        <v>9.2469018112488088E-2</v>
      </c>
      <c r="D18" s="406">
        <f t="shared" si="1"/>
        <v>0.12244897959183673</v>
      </c>
      <c r="E18" s="406">
        <f t="shared" si="1"/>
        <v>0.11734693877551021</v>
      </c>
      <c r="F18" s="406">
        <f t="shared" si="2"/>
        <v>0.45918367346938777</v>
      </c>
      <c r="G18" s="406">
        <f t="shared" si="2"/>
        <v>0.21541950113378686</v>
      </c>
      <c r="H18" s="407">
        <f t="shared" si="3"/>
        <v>4.5387050682206597E-4</v>
      </c>
      <c r="K18" s="225" t="s">
        <v>3</v>
      </c>
      <c r="L18" s="158" t="s">
        <v>31</v>
      </c>
      <c r="M18" s="383">
        <f>取引基本表!AX15</f>
        <v>3147</v>
      </c>
      <c r="N18" s="367">
        <f>ABS(取引基本表!BB15)</f>
        <v>2856</v>
      </c>
      <c r="O18" s="411">
        <f t="shared" si="4"/>
        <v>0.90753098188751191</v>
      </c>
      <c r="P18" s="407">
        <f t="shared" si="5"/>
        <v>9.2469018112488088E-2</v>
      </c>
      <c r="R18" s="225" t="s">
        <v>3</v>
      </c>
      <c r="S18" s="158" t="s">
        <v>31</v>
      </c>
      <c r="T18" s="365">
        <f>取引基本表!BD15</f>
        <v>1764</v>
      </c>
      <c r="U18" s="446">
        <f>雇用表!M15</f>
        <v>216</v>
      </c>
      <c r="V18" s="447">
        <f>雇用表!M61</f>
        <v>207</v>
      </c>
      <c r="W18" s="413">
        <f t="shared" si="7"/>
        <v>0.12244897959183673</v>
      </c>
      <c r="X18" s="413">
        <f t="shared" si="8"/>
        <v>0.11734693877551021</v>
      </c>
      <c r="Z18" s="225" t="s">
        <v>3</v>
      </c>
      <c r="AA18" s="48" t="s">
        <v>31</v>
      </c>
      <c r="AB18" s="452">
        <v>380</v>
      </c>
      <c r="AC18" s="387">
        <v>171</v>
      </c>
      <c r="AD18" s="387">
        <v>205</v>
      </c>
      <c r="AE18" s="387">
        <v>54</v>
      </c>
      <c r="AF18" s="387">
        <v>0</v>
      </c>
      <c r="AG18" s="369">
        <v>1764</v>
      </c>
      <c r="AH18" s="407">
        <f t="shared" si="9"/>
        <v>0.45918367346938777</v>
      </c>
      <c r="AI18" s="411">
        <f t="shared" si="10"/>
        <v>0.21541950113378686</v>
      </c>
      <c r="AK18" s="225" t="s">
        <v>3</v>
      </c>
      <c r="AL18" s="158" t="s">
        <v>31</v>
      </c>
      <c r="AM18" s="383">
        <f>取引基本表!AR15</f>
        <v>81</v>
      </c>
      <c r="AN18" s="407">
        <f t="shared" si="6"/>
        <v>4.5387050682206597E-4</v>
      </c>
      <c r="AP18" s="225" t="s">
        <v>3</v>
      </c>
      <c r="AQ18" s="158" t="s">
        <v>31</v>
      </c>
      <c r="AR18" s="386">
        <f>取引基本表!AX15</f>
        <v>3147</v>
      </c>
      <c r="AS18" s="387">
        <f>取引基本表!AY15</f>
        <v>1473</v>
      </c>
      <c r="AT18" s="387">
        <f>ABS(取引基本表!BB15)</f>
        <v>2856</v>
      </c>
      <c r="AU18" s="388">
        <f t="shared" si="11"/>
        <v>-1383</v>
      </c>
      <c r="AV18" s="411">
        <v>0.69369460950567885</v>
      </c>
      <c r="AW18" s="407">
        <v>0.30630539049432115</v>
      </c>
    </row>
    <row r="19" spans="1:49" x14ac:dyDescent="0.2">
      <c r="A19" s="225" t="s">
        <v>4</v>
      </c>
      <c r="B19" s="158" t="s">
        <v>32</v>
      </c>
      <c r="C19" s="405">
        <f t="shared" si="0"/>
        <v>3.1628366691376364E-2</v>
      </c>
      <c r="D19" s="406">
        <f t="shared" si="1"/>
        <v>5.9859154929577461E-2</v>
      </c>
      <c r="E19" s="406">
        <f t="shared" si="1"/>
        <v>4.5774647887323945E-2</v>
      </c>
      <c r="F19" s="406">
        <f t="shared" si="2"/>
        <v>0.23943661971830985</v>
      </c>
      <c r="G19" s="406">
        <f t="shared" si="2"/>
        <v>5.8098591549295774E-2</v>
      </c>
      <c r="H19" s="407">
        <f t="shared" si="3"/>
        <v>-1.1767013139831339E-4</v>
      </c>
      <c r="K19" s="225" t="s">
        <v>4</v>
      </c>
      <c r="L19" s="158" t="s">
        <v>32</v>
      </c>
      <c r="M19" s="383">
        <f>取引基本表!AX16</f>
        <v>4047</v>
      </c>
      <c r="N19" s="367">
        <f>ABS(取引基本表!BB16)</f>
        <v>3919</v>
      </c>
      <c r="O19" s="411">
        <f t="shared" si="4"/>
        <v>0.96837163330862364</v>
      </c>
      <c r="P19" s="407">
        <f t="shared" si="5"/>
        <v>3.1628366691376364E-2</v>
      </c>
      <c r="R19" s="225" t="s">
        <v>4</v>
      </c>
      <c r="S19" s="158" t="s">
        <v>32</v>
      </c>
      <c r="T19" s="365">
        <f>取引基本表!BD16</f>
        <v>568</v>
      </c>
      <c r="U19" s="446">
        <f>雇用表!M16</f>
        <v>34</v>
      </c>
      <c r="V19" s="447">
        <f>雇用表!M62</f>
        <v>26</v>
      </c>
      <c r="W19" s="413">
        <f t="shared" si="7"/>
        <v>5.9859154929577461E-2</v>
      </c>
      <c r="X19" s="413">
        <f t="shared" si="8"/>
        <v>4.5774647887323945E-2</v>
      </c>
      <c r="Z19" s="225" t="s">
        <v>4</v>
      </c>
      <c r="AA19" s="48" t="s">
        <v>32</v>
      </c>
      <c r="AB19" s="452">
        <v>33</v>
      </c>
      <c r="AC19" s="387">
        <v>62</v>
      </c>
      <c r="AD19" s="387">
        <v>31</v>
      </c>
      <c r="AE19" s="387">
        <v>10</v>
      </c>
      <c r="AF19" s="387">
        <v>0</v>
      </c>
      <c r="AG19" s="369">
        <v>568</v>
      </c>
      <c r="AH19" s="407">
        <f t="shared" si="9"/>
        <v>0.23943661971830985</v>
      </c>
      <c r="AI19" s="411">
        <f t="shared" si="10"/>
        <v>5.8098591549295774E-2</v>
      </c>
      <c r="AK19" s="225" t="s">
        <v>4</v>
      </c>
      <c r="AL19" s="158" t="s">
        <v>32</v>
      </c>
      <c r="AM19" s="383">
        <f>取引基本表!AR16</f>
        <v>-21</v>
      </c>
      <c r="AN19" s="407">
        <f t="shared" si="6"/>
        <v>-1.1767013139831339E-4</v>
      </c>
      <c r="AP19" s="225" t="s">
        <v>4</v>
      </c>
      <c r="AQ19" s="158" t="s">
        <v>32</v>
      </c>
      <c r="AR19" s="386">
        <f>取引基本表!AX16</f>
        <v>4047</v>
      </c>
      <c r="AS19" s="387">
        <f>取引基本表!AY16</f>
        <v>440</v>
      </c>
      <c r="AT19" s="387">
        <f>ABS(取引基本表!BB16)</f>
        <v>3919</v>
      </c>
      <c r="AU19" s="388">
        <f t="shared" si="11"/>
        <v>-3479</v>
      </c>
      <c r="AV19" s="411">
        <v>0.63033685044372512</v>
      </c>
      <c r="AW19" s="407">
        <v>0.36966314955627488</v>
      </c>
    </row>
    <row r="20" spans="1:49" x14ac:dyDescent="0.2">
      <c r="A20" s="225" t="s">
        <v>5</v>
      </c>
      <c r="B20" s="158" t="s">
        <v>33</v>
      </c>
      <c r="C20" s="405">
        <f t="shared" si="0"/>
        <v>9.0136054421768752E-2</v>
      </c>
      <c r="D20" s="406">
        <f t="shared" si="1"/>
        <v>0.27258687258687259</v>
      </c>
      <c r="E20" s="406">
        <f t="shared" si="1"/>
        <v>0.29498069498069496</v>
      </c>
      <c r="F20" s="406">
        <f t="shared" si="2"/>
        <v>0.22393822393822393</v>
      </c>
      <c r="G20" s="406">
        <f t="shared" si="2"/>
        <v>0.10038610038610038</v>
      </c>
      <c r="H20" s="407">
        <f t="shared" si="3"/>
        <v>5.6033395903958764E-4</v>
      </c>
      <c r="K20" s="225" t="s">
        <v>5</v>
      </c>
      <c r="L20" s="158" t="s">
        <v>33</v>
      </c>
      <c r="M20" s="383">
        <f>取引基本表!AX17</f>
        <v>2940</v>
      </c>
      <c r="N20" s="367">
        <f>ABS(取引基本表!BB17)</f>
        <v>2675</v>
      </c>
      <c r="O20" s="411">
        <f t="shared" si="4"/>
        <v>0.90986394557823125</v>
      </c>
      <c r="P20" s="407">
        <f t="shared" si="5"/>
        <v>9.0136054421768752E-2</v>
      </c>
      <c r="R20" s="225" t="s">
        <v>5</v>
      </c>
      <c r="S20" s="158" t="s">
        <v>33</v>
      </c>
      <c r="T20" s="365">
        <f>取引基本表!BD17</f>
        <v>1295</v>
      </c>
      <c r="U20" s="446">
        <f>雇用表!M17</f>
        <v>353</v>
      </c>
      <c r="V20" s="447">
        <f>雇用表!M63</f>
        <v>382</v>
      </c>
      <c r="W20" s="413">
        <f t="shared" si="7"/>
        <v>0.27258687258687259</v>
      </c>
      <c r="X20" s="413">
        <f t="shared" si="8"/>
        <v>0.29498069498069496</v>
      </c>
      <c r="Z20" s="225" t="s">
        <v>5</v>
      </c>
      <c r="AA20" s="48" t="s">
        <v>33</v>
      </c>
      <c r="AB20" s="452">
        <v>130</v>
      </c>
      <c r="AC20" s="387">
        <v>112</v>
      </c>
      <c r="AD20" s="387">
        <v>39</v>
      </c>
      <c r="AE20" s="387">
        <v>9</v>
      </c>
      <c r="AF20" s="387">
        <v>0</v>
      </c>
      <c r="AG20" s="369">
        <v>1295</v>
      </c>
      <c r="AH20" s="407">
        <f t="shared" si="9"/>
        <v>0.22393822393822393</v>
      </c>
      <c r="AI20" s="411">
        <f t="shared" si="10"/>
        <v>0.10038610038610038</v>
      </c>
      <c r="AK20" s="225" t="s">
        <v>5</v>
      </c>
      <c r="AL20" s="158" t="s">
        <v>33</v>
      </c>
      <c r="AM20" s="383">
        <f>取引基本表!AR17</f>
        <v>100</v>
      </c>
      <c r="AN20" s="407">
        <f t="shared" si="6"/>
        <v>5.6033395903958764E-4</v>
      </c>
      <c r="AP20" s="225" t="s">
        <v>5</v>
      </c>
      <c r="AQ20" s="158" t="s">
        <v>33</v>
      </c>
      <c r="AR20" s="386">
        <f>取引基本表!AX17</f>
        <v>2940</v>
      </c>
      <c r="AS20" s="387">
        <f>取引基本表!AY17</f>
        <v>1030</v>
      </c>
      <c r="AT20" s="387">
        <f>ABS(取引基本表!BB17)</f>
        <v>2675</v>
      </c>
      <c r="AU20" s="388">
        <f t="shared" si="11"/>
        <v>-1645</v>
      </c>
      <c r="AV20" s="411">
        <v>0.88159848319713086</v>
      </c>
      <c r="AW20" s="407">
        <v>0.11840151680286914</v>
      </c>
    </row>
    <row r="21" spans="1:49" x14ac:dyDescent="0.2">
      <c r="A21" s="225" t="s">
        <v>6</v>
      </c>
      <c r="B21" s="158" t="s">
        <v>34</v>
      </c>
      <c r="C21" s="405">
        <f t="shared" si="0"/>
        <v>0.16689993002099368</v>
      </c>
      <c r="D21" s="406">
        <f t="shared" si="1"/>
        <v>9.4323516858728126E-2</v>
      </c>
      <c r="E21" s="406">
        <f t="shared" si="1"/>
        <v>8.3795703514013373E-2</v>
      </c>
      <c r="F21" s="406">
        <f t="shared" si="2"/>
        <v>0.42580736946934128</v>
      </c>
      <c r="G21" s="406">
        <f t="shared" si="2"/>
        <v>0.28496229904680609</v>
      </c>
      <c r="H21" s="407">
        <f t="shared" si="3"/>
        <v>9.3015437200571539E-4</v>
      </c>
      <c r="K21" s="225" t="s">
        <v>6</v>
      </c>
      <c r="L21" s="158" t="s">
        <v>34</v>
      </c>
      <c r="M21" s="383">
        <f>取引基本表!AX18</f>
        <v>5716</v>
      </c>
      <c r="N21" s="367">
        <f>ABS(取引基本表!BB18)</f>
        <v>4762</v>
      </c>
      <c r="O21" s="411">
        <f t="shared" si="4"/>
        <v>0.83310006997900632</v>
      </c>
      <c r="P21" s="407">
        <f t="shared" si="5"/>
        <v>0.16689993002099368</v>
      </c>
      <c r="R21" s="225" t="s">
        <v>6</v>
      </c>
      <c r="S21" s="158" t="s">
        <v>34</v>
      </c>
      <c r="T21" s="365">
        <f>取引基本表!BD18</f>
        <v>7029</v>
      </c>
      <c r="U21" s="446">
        <f>雇用表!M18</f>
        <v>663</v>
      </c>
      <c r="V21" s="447">
        <f>雇用表!M64</f>
        <v>589</v>
      </c>
      <c r="W21" s="413">
        <f t="shared" si="7"/>
        <v>9.4323516858728126E-2</v>
      </c>
      <c r="X21" s="413">
        <f t="shared" si="8"/>
        <v>8.3795703514013373E-2</v>
      </c>
      <c r="Z21" s="225" t="s">
        <v>6</v>
      </c>
      <c r="AA21" s="48" t="s">
        <v>34</v>
      </c>
      <c r="AB21" s="452">
        <v>2003</v>
      </c>
      <c r="AC21" s="387">
        <v>211</v>
      </c>
      <c r="AD21" s="387">
        <v>585</v>
      </c>
      <c r="AE21" s="387">
        <v>194</v>
      </c>
      <c r="AF21" s="387">
        <v>0</v>
      </c>
      <c r="AG21" s="369">
        <v>7029</v>
      </c>
      <c r="AH21" s="407">
        <f t="shared" si="9"/>
        <v>0.42580736946934128</v>
      </c>
      <c r="AI21" s="411">
        <f t="shared" si="10"/>
        <v>0.28496229904680609</v>
      </c>
      <c r="AK21" s="225" t="s">
        <v>6</v>
      </c>
      <c r="AL21" s="158" t="s">
        <v>34</v>
      </c>
      <c r="AM21" s="383">
        <f>取引基本表!AR18</f>
        <v>166</v>
      </c>
      <c r="AN21" s="407">
        <f t="shared" si="6"/>
        <v>9.3015437200571539E-4</v>
      </c>
      <c r="AP21" s="225" t="s">
        <v>6</v>
      </c>
      <c r="AQ21" s="158" t="s">
        <v>34</v>
      </c>
      <c r="AR21" s="386">
        <f>取引基本表!AX18</f>
        <v>5716</v>
      </c>
      <c r="AS21" s="387">
        <f>取引基本表!AY18</f>
        <v>6075</v>
      </c>
      <c r="AT21" s="387">
        <f>ABS(取引基本表!BB18)</f>
        <v>4762</v>
      </c>
      <c r="AU21" s="388">
        <f t="shared" si="11"/>
        <v>1313</v>
      </c>
      <c r="AV21" s="411">
        <v>0.73741787363403832</v>
      </c>
      <c r="AW21" s="407">
        <v>0.26258212636596168</v>
      </c>
    </row>
    <row r="22" spans="1:49" x14ac:dyDescent="0.2">
      <c r="A22" s="225" t="s">
        <v>7</v>
      </c>
      <c r="B22" s="158" t="s">
        <v>269</v>
      </c>
      <c r="C22" s="405">
        <f t="shared" si="0"/>
        <v>5.390334572490707E-2</v>
      </c>
      <c r="D22" s="406">
        <f t="shared" si="1"/>
        <v>5.2808610830810628E-2</v>
      </c>
      <c r="E22" s="406">
        <f t="shared" si="1"/>
        <v>5.6844937773292969E-2</v>
      </c>
      <c r="F22" s="406">
        <f t="shared" si="2"/>
        <v>0.41305079044735959</v>
      </c>
      <c r="G22" s="406">
        <f t="shared" si="2"/>
        <v>0.19475277497477295</v>
      </c>
      <c r="H22" s="407">
        <f t="shared" si="3"/>
        <v>4.4826716723167009E-5</v>
      </c>
      <c r="K22" s="225" t="s">
        <v>7</v>
      </c>
      <c r="L22" s="158" t="s">
        <v>269</v>
      </c>
      <c r="M22" s="383">
        <f>取引基本表!AX19</f>
        <v>2152</v>
      </c>
      <c r="N22" s="367">
        <f>ABS(取引基本表!BB19)</f>
        <v>2036</v>
      </c>
      <c r="O22" s="411">
        <f t="shared" si="4"/>
        <v>0.94609665427509293</v>
      </c>
      <c r="P22" s="407">
        <f t="shared" si="5"/>
        <v>5.390334572490707E-2</v>
      </c>
      <c r="R22" s="225" t="s">
        <v>7</v>
      </c>
      <c r="S22" s="158" t="s">
        <v>269</v>
      </c>
      <c r="T22" s="365">
        <f>取引基本表!BD19</f>
        <v>2973</v>
      </c>
      <c r="U22" s="446">
        <f>雇用表!M19</f>
        <v>157</v>
      </c>
      <c r="V22" s="447">
        <f>雇用表!M65</f>
        <v>169</v>
      </c>
      <c r="W22" s="413">
        <f t="shared" si="7"/>
        <v>5.2808610830810628E-2</v>
      </c>
      <c r="X22" s="413">
        <f t="shared" si="8"/>
        <v>5.6844937773292969E-2</v>
      </c>
      <c r="Z22" s="225" t="s">
        <v>7</v>
      </c>
      <c r="AA22" s="48" t="s">
        <v>269</v>
      </c>
      <c r="AB22" s="452">
        <v>579</v>
      </c>
      <c r="AC22" s="387">
        <v>317</v>
      </c>
      <c r="AD22" s="387">
        <v>313</v>
      </c>
      <c r="AE22" s="387">
        <v>19</v>
      </c>
      <c r="AF22" s="387">
        <v>0</v>
      </c>
      <c r="AG22" s="369">
        <v>2973</v>
      </c>
      <c r="AH22" s="407">
        <f t="shared" si="9"/>
        <v>0.41305079044735959</v>
      </c>
      <c r="AI22" s="411">
        <f t="shared" si="10"/>
        <v>0.19475277497477295</v>
      </c>
      <c r="AK22" s="225" t="s">
        <v>7</v>
      </c>
      <c r="AL22" s="158" t="s">
        <v>269</v>
      </c>
      <c r="AM22" s="383">
        <f>取引基本表!AR19</f>
        <v>8</v>
      </c>
      <c r="AN22" s="407">
        <f t="shared" si="6"/>
        <v>4.4826716723167009E-5</v>
      </c>
      <c r="AP22" s="225" t="s">
        <v>7</v>
      </c>
      <c r="AQ22" s="158" t="s">
        <v>269</v>
      </c>
      <c r="AR22" s="386">
        <f>取引基本表!AX19</f>
        <v>2152</v>
      </c>
      <c r="AS22" s="387">
        <f>取引基本表!AY19</f>
        <v>2857</v>
      </c>
      <c r="AT22" s="387">
        <f>ABS(取引基本表!BB19)</f>
        <v>2036</v>
      </c>
      <c r="AU22" s="388">
        <f t="shared" si="11"/>
        <v>821</v>
      </c>
      <c r="AV22" s="411">
        <v>0.80743251432126495</v>
      </c>
      <c r="AW22" s="407">
        <v>0.19256748567873505</v>
      </c>
    </row>
    <row r="23" spans="1:49" x14ac:dyDescent="0.2">
      <c r="A23" s="225" t="s">
        <v>8</v>
      </c>
      <c r="B23" s="158" t="s">
        <v>270</v>
      </c>
      <c r="C23" s="405">
        <f t="shared" si="0"/>
        <v>0</v>
      </c>
      <c r="D23" s="406">
        <f t="shared" si="1"/>
        <v>9.3220338983050849E-2</v>
      </c>
      <c r="E23" s="406">
        <f t="shared" si="1"/>
        <v>9.3220338983050849E-2</v>
      </c>
      <c r="F23" s="406">
        <f t="shared" si="2"/>
        <v>0.44067796610169491</v>
      </c>
      <c r="G23" s="406">
        <f t="shared" si="2"/>
        <v>0.21585244267198406</v>
      </c>
      <c r="H23" s="407">
        <f t="shared" si="3"/>
        <v>2.8016697951979378E-5</v>
      </c>
      <c r="K23" s="225" t="s">
        <v>8</v>
      </c>
      <c r="L23" s="158" t="s">
        <v>270</v>
      </c>
      <c r="M23" s="383">
        <f>取引基本表!AX20</f>
        <v>1933</v>
      </c>
      <c r="N23" s="367">
        <f>ABS(取引基本表!BB20)</f>
        <v>1933</v>
      </c>
      <c r="O23" s="411">
        <f t="shared" si="4"/>
        <v>1</v>
      </c>
      <c r="P23" s="407">
        <f t="shared" si="5"/>
        <v>0</v>
      </c>
      <c r="R23" s="225" t="s">
        <v>8</v>
      </c>
      <c r="S23" s="158" t="s">
        <v>270</v>
      </c>
      <c r="T23" s="365">
        <f>取引基本表!BD20</f>
        <v>2006</v>
      </c>
      <c r="U23" s="446">
        <f>雇用表!M20</f>
        <v>187</v>
      </c>
      <c r="V23" s="447">
        <f>雇用表!M66</f>
        <v>187</v>
      </c>
      <c r="W23" s="413">
        <f t="shared" si="7"/>
        <v>9.3220338983050849E-2</v>
      </c>
      <c r="X23" s="413">
        <f t="shared" si="8"/>
        <v>9.3220338983050849E-2</v>
      </c>
      <c r="Z23" s="225" t="s">
        <v>8</v>
      </c>
      <c r="AA23" s="48" t="s">
        <v>270</v>
      </c>
      <c r="AB23" s="452">
        <v>433</v>
      </c>
      <c r="AC23" s="387">
        <v>225</v>
      </c>
      <c r="AD23" s="387">
        <v>207</v>
      </c>
      <c r="AE23" s="387">
        <v>19</v>
      </c>
      <c r="AF23" s="387">
        <v>0</v>
      </c>
      <c r="AG23" s="369">
        <v>2006</v>
      </c>
      <c r="AH23" s="407">
        <f t="shared" si="9"/>
        <v>0.44067796610169491</v>
      </c>
      <c r="AI23" s="411">
        <f t="shared" si="10"/>
        <v>0.21585244267198406</v>
      </c>
      <c r="AK23" s="225" t="s">
        <v>8</v>
      </c>
      <c r="AL23" s="158" t="s">
        <v>270</v>
      </c>
      <c r="AM23" s="383">
        <f>取引基本表!AR20</f>
        <v>5</v>
      </c>
      <c r="AN23" s="407">
        <f t="shared" si="6"/>
        <v>2.8016697951979378E-5</v>
      </c>
      <c r="AP23" s="225" t="s">
        <v>8</v>
      </c>
      <c r="AQ23" s="158" t="s">
        <v>270</v>
      </c>
      <c r="AR23" s="386">
        <f>取引基本表!AX20</f>
        <v>1933</v>
      </c>
      <c r="AS23" s="387">
        <f>取引基本表!AY20</f>
        <v>2006</v>
      </c>
      <c r="AT23" s="387">
        <f>ABS(取引基本表!BB20)</f>
        <v>1933</v>
      </c>
      <c r="AU23" s="388">
        <f t="shared" si="11"/>
        <v>73</v>
      </c>
      <c r="AV23" s="411">
        <v>0.79883567479416906</v>
      </c>
      <c r="AW23" s="407">
        <v>0.20116432520583094</v>
      </c>
    </row>
    <row r="24" spans="1:49" x14ac:dyDescent="0.2">
      <c r="A24" s="225" t="s">
        <v>9</v>
      </c>
      <c r="B24" s="158" t="s">
        <v>271</v>
      </c>
      <c r="C24" s="405">
        <f t="shared" si="0"/>
        <v>5.4415700267618217E-2</v>
      </c>
      <c r="D24" s="406">
        <f t="shared" si="1"/>
        <v>0.89756097560975612</v>
      </c>
      <c r="E24" s="406">
        <f t="shared" si="1"/>
        <v>0.92682926829268297</v>
      </c>
      <c r="F24" s="406">
        <f t="shared" si="2"/>
        <v>0.39512195121951221</v>
      </c>
      <c r="G24" s="406">
        <f t="shared" si="2"/>
        <v>0.2097560975609756</v>
      </c>
      <c r="H24" s="407">
        <f t="shared" si="3"/>
        <v>3.5301039419494021E-4</v>
      </c>
      <c r="K24" s="225" t="s">
        <v>9</v>
      </c>
      <c r="L24" s="158" t="s">
        <v>271</v>
      </c>
      <c r="M24" s="383">
        <f>取引基本表!AX21</f>
        <v>2242</v>
      </c>
      <c r="N24" s="367">
        <f>ABS(取引基本表!BB21)</f>
        <v>2120</v>
      </c>
      <c r="O24" s="411">
        <f t="shared" si="4"/>
        <v>0.94558429973238178</v>
      </c>
      <c r="P24" s="407">
        <f t="shared" si="5"/>
        <v>5.4415700267618217E-2</v>
      </c>
      <c r="R24" s="225" t="s">
        <v>9</v>
      </c>
      <c r="S24" s="158" t="s">
        <v>271</v>
      </c>
      <c r="T24" s="365">
        <f>取引基本表!BD21</f>
        <v>205</v>
      </c>
      <c r="U24" s="446">
        <f>雇用表!M21</f>
        <v>184</v>
      </c>
      <c r="V24" s="447">
        <f>雇用表!M67</f>
        <v>190</v>
      </c>
      <c r="W24" s="413">
        <f t="shared" si="7"/>
        <v>0.89756097560975612</v>
      </c>
      <c r="X24" s="413">
        <f t="shared" si="8"/>
        <v>0.92682926829268297</v>
      </c>
      <c r="Z24" s="225" t="s">
        <v>9</v>
      </c>
      <c r="AA24" s="48" t="s">
        <v>271</v>
      </c>
      <c r="AB24" s="452">
        <v>43</v>
      </c>
      <c r="AC24" s="387">
        <v>5</v>
      </c>
      <c r="AD24" s="387">
        <v>30</v>
      </c>
      <c r="AE24" s="387">
        <v>3</v>
      </c>
      <c r="AF24" s="387">
        <v>0</v>
      </c>
      <c r="AG24" s="369">
        <v>205</v>
      </c>
      <c r="AH24" s="407">
        <f t="shared" si="9"/>
        <v>0.39512195121951221</v>
      </c>
      <c r="AI24" s="411">
        <f t="shared" si="10"/>
        <v>0.2097560975609756</v>
      </c>
      <c r="AK24" s="225" t="s">
        <v>9</v>
      </c>
      <c r="AL24" s="158" t="s">
        <v>271</v>
      </c>
      <c r="AM24" s="383">
        <f>取引基本表!AR21</f>
        <v>63</v>
      </c>
      <c r="AN24" s="407">
        <f t="shared" si="6"/>
        <v>3.5301039419494021E-4</v>
      </c>
      <c r="AP24" s="225" t="s">
        <v>9</v>
      </c>
      <c r="AQ24" s="158" t="s">
        <v>271</v>
      </c>
      <c r="AR24" s="386">
        <f>取引基本表!AX21</f>
        <v>2242</v>
      </c>
      <c r="AS24" s="387">
        <f>取引基本表!AY21</f>
        <v>83</v>
      </c>
      <c r="AT24" s="387">
        <f>ABS(取引基本表!BB21)</f>
        <v>2120</v>
      </c>
      <c r="AU24" s="388">
        <f t="shared" si="11"/>
        <v>-2037</v>
      </c>
      <c r="AV24" s="411">
        <v>0.53203541493025519</v>
      </c>
      <c r="AW24" s="407">
        <v>0.46796458506974481</v>
      </c>
    </row>
    <row r="25" spans="1:49" x14ac:dyDescent="0.2">
      <c r="A25" s="225" t="s">
        <v>10</v>
      </c>
      <c r="B25" s="158" t="s">
        <v>272</v>
      </c>
      <c r="C25" s="405">
        <f t="shared" si="0"/>
        <v>0.20008027292795505</v>
      </c>
      <c r="D25" s="406">
        <f t="shared" si="1"/>
        <v>2.0787746170678335E-2</v>
      </c>
      <c r="E25" s="406">
        <f t="shared" si="1"/>
        <v>2.031884964051266E-2</v>
      </c>
      <c r="F25" s="406">
        <f t="shared" si="2"/>
        <v>0.35081275398562051</v>
      </c>
      <c r="G25" s="406">
        <f t="shared" si="2"/>
        <v>0.19693654266958424</v>
      </c>
      <c r="H25" s="407">
        <f t="shared" si="3"/>
        <v>5.2111058190681644E-4</v>
      </c>
      <c r="K25" s="225" t="s">
        <v>10</v>
      </c>
      <c r="L25" s="158" t="s">
        <v>272</v>
      </c>
      <c r="M25" s="383">
        <f>取引基本表!AX22</f>
        <v>4983</v>
      </c>
      <c r="N25" s="367">
        <f>ABS(取引基本表!BB22)</f>
        <v>3986</v>
      </c>
      <c r="O25" s="411">
        <f t="shared" si="4"/>
        <v>0.79991972707204495</v>
      </c>
      <c r="P25" s="407">
        <f t="shared" si="5"/>
        <v>0.20008027292795505</v>
      </c>
      <c r="R25" s="225" t="s">
        <v>10</v>
      </c>
      <c r="S25" s="158" t="s">
        <v>272</v>
      </c>
      <c r="T25" s="365">
        <f>取引基本表!BD22</f>
        <v>12796</v>
      </c>
      <c r="U25" s="446">
        <f>雇用表!M22</f>
        <v>266</v>
      </c>
      <c r="V25" s="447">
        <f>雇用表!M68</f>
        <v>260</v>
      </c>
      <c r="W25" s="413">
        <f t="shared" si="7"/>
        <v>2.0787746170678335E-2</v>
      </c>
      <c r="X25" s="413">
        <f t="shared" si="8"/>
        <v>2.031884964051266E-2</v>
      </c>
      <c r="Z25" s="225" t="s">
        <v>10</v>
      </c>
      <c r="AA25" s="48" t="s">
        <v>272</v>
      </c>
      <c r="AB25" s="452">
        <v>2520</v>
      </c>
      <c r="AC25" s="387">
        <v>-534</v>
      </c>
      <c r="AD25" s="387">
        <v>2402</v>
      </c>
      <c r="AE25" s="387">
        <v>101</v>
      </c>
      <c r="AF25" s="387">
        <v>0</v>
      </c>
      <c r="AG25" s="369">
        <v>12796</v>
      </c>
      <c r="AH25" s="407">
        <f t="shared" si="9"/>
        <v>0.35081275398562051</v>
      </c>
      <c r="AI25" s="411">
        <f t="shared" si="10"/>
        <v>0.19693654266958424</v>
      </c>
      <c r="AK25" s="225" t="s">
        <v>10</v>
      </c>
      <c r="AL25" s="158" t="s">
        <v>272</v>
      </c>
      <c r="AM25" s="383">
        <f>取引基本表!AR22</f>
        <v>93</v>
      </c>
      <c r="AN25" s="407">
        <f t="shared" si="6"/>
        <v>5.2111058190681644E-4</v>
      </c>
      <c r="AP25" s="225" t="s">
        <v>10</v>
      </c>
      <c r="AQ25" s="158" t="s">
        <v>272</v>
      </c>
      <c r="AR25" s="386">
        <f>取引基本表!AX22</f>
        <v>4983</v>
      </c>
      <c r="AS25" s="387">
        <f>取引基本表!AY22</f>
        <v>11799</v>
      </c>
      <c r="AT25" s="387">
        <f>ABS(取引基本表!BB22)</f>
        <v>3986</v>
      </c>
      <c r="AU25" s="388">
        <f t="shared" si="11"/>
        <v>7813</v>
      </c>
      <c r="AV25" s="411">
        <v>0.88160188384965898</v>
      </c>
      <c r="AW25" s="407">
        <v>0.11839811615034102</v>
      </c>
    </row>
    <row r="26" spans="1:49" x14ac:dyDescent="0.2">
      <c r="A26" s="225" t="s">
        <v>11</v>
      </c>
      <c r="B26" s="158" t="s">
        <v>35</v>
      </c>
      <c r="C26" s="405">
        <f t="shared" si="0"/>
        <v>0.134685598377282</v>
      </c>
      <c r="D26" s="406">
        <f t="shared" si="1"/>
        <v>6.5333333333333327E-2</v>
      </c>
      <c r="E26" s="406">
        <f t="shared" si="1"/>
        <v>6.826666666666667E-2</v>
      </c>
      <c r="F26" s="406">
        <f t="shared" si="2"/>
        <v>0.3352</v>
      </c>
      <c r="G26" s="406">
        <f t="shared" si="2"/>
        <v>0.19653333333333334</v>
      </c>
      <c r="H26" s="407">
        <f t="shared" si="3"/>
        <v>1.0932115540862354E-2</v>
      </c>
      <c r="K26" s="225" t="s">
        <v>11</v>
      </c>
      <c r="L26" s="158" t="s">
        <v>35</v>
      </c>
      <c r="M26" s="383">
        <f>取引基本表!AX23</f>
        <v>4930</v>
      </c>
      <c r="N26" s="367">
        <f>ABS(取引基本表!BB23)</f>
        <v>4266</v>
      </c>
      <c r="O26" s="411">
        <f t="shared" si="4"/>
        <v>0.865314401622718</v>
      </c>
      <c r="P26" s="407">
        <f t="shared" si="5"/>
        <v>0.134685598377282</v>
      </c>
      <c r="R26" s="225" t="s">
        <v>11</v>
      </c>
      <c r="S26" s="158" t="s">
        <v>35</v>
      </c>
      <c r="T26" s="365">
        <f>取引基本表!BD23</f>
        <v>3750</v>
      </c>
      <c r="U26" s="446">
        <f>雇用表!M23</f>
        <v>245</v>
      </c>
      <c r="V26" s="447">
        <f>雇用表!M69</f>
        <v>256</v>
      </c>
      <c r="W26" s="413">
        <f t="shared" si="7"/>
        <v>6.5333333333333327E-2</v>
      </c>
      <c r="X26" s="413">
        <f t="shared" si="8"/>
        <v>6.826666666666667E-2</v>
      </c>
      <c r="Z26" s="225" t="s">
        <v>11</v>
      </c>
      <c r="AA26" s="48" t="s">
        <v>35</v>
      </c>
      <c r="AB26" s="452">
        <v>737</v>
      </c>
      <c r="AC26" s="387">
        <v>-80</v>
      </c>
      <c r="AD26" s="387">
        <v>585</v>
      </c>
      <c r="AE26" s="387">
        <v>15</v>
      </c>
      <c r="AF26" s="387">
        <v>0</v>
      </c>
      <c r="AG26" s="369">
        <v>3750</v>
      </c>
      <c r="AH26" s="407">
        <f t="shared" si="9"/>
        <v>0.3352</v>
      </c>
      <c r="AI26" s="411">
        <f t="shared" si="10"/>
        <v>0.19653333333333334</v>
      </c>
      <c r="AK26" s="225" t="s">
        <v>11</v>
      </c>
      <c r="AL26" s="158" t="s">
        <v>35</v>
      </c>
      <c r="AM26" s="383">
        <f>取引基本表!AR23</f>
        <v>1951</v>
      </c>
      <c r="AN26" s="407">
        <f t="shared" si="6"/>
        <v>1.0932115540862354E-2</v>
      </c>
      <c r="AP26" s="225" t="s">
        <v>11</v>
      </c>
      <c r="AQ26" s="158" t="s">
        <v>35</v>
      </c>
      <c r="AR26" s="386">
        <f>取引基本表!AX23</f>
        <v>4930</v>
      </c>
      <c r="AS26" s="387">
        <f>取引基本表!AY23</f>
        <v>3086</v>
      </c>
      <c r="AT26" s="387">
        <f>ABS(取引基本表!BB23)</f>
        <v>4266</v>
      </c>
      <c r="AU26" s="388">
        <f t="shared" si="11"/>
        <v>-1180</v>
      </c>
      <c r="AV26" s="411">
        <v>0.70886039128338962</v>
      </c>
      <c r="AW26" s="407">
        <v>0.29113960871661038</v>
      </c>
    </row>
    <row r="27" spans="1:49" x14ac:dyDescent="0.2">
      <c r="A27" s="225" t="s">
        <v>12</v>
      </c>
      <c r="B27" s="158" t="s">
        <v>376</v>
      </c>
      <c r="C27" s="405">
        <f t="shared" si="0"/>
        <v>0.20855231724796941</v>
      </c>
      <c r="D27" s="406">
        <f t="shared" si="1"/>
        <v>5.2105948762483714E-3</v>
      </c>
      <c r="E27" s="406">
        <f t="shared" si="1"/>
        <v>3.9079461571862786E-3</v>
      </c>
      <c r="F27" s="406">
        <f t="shared" si="2"/>
        <v>0.32175423360833694</v>
      </c>
      <c r="G27" s="406">
        <f t="shared" si="2"/>
        <v>0.17064698219713417</v>
      </c>
      <c r="H27" s="407">
        <f t="shared" si="3"/>
        <v>1.1100215728574231E-2</v>
      </c>
      <c r="K27" s="225" t="s">
        <v>12</v>
      </c>
      <c r="L27" s="158" t="s">
        <v>377</v>
      </c>
      <c r="M27" s="383">
        <f>取引基本表!AX24</f>
        <v>4186</v>
      </c>
      <c r="N27" s="367">
        <f>ABS(取引基本表!BB24)</f>
        <v>3313</v>
      </c>
      <c r="O27" s="411">
        <f t="shared" si="4"/>
        <v>0.79144768275203059</v>
      </c>
      <c r="P27" s="407">
        <f t="shared" si="5"/>
        <v>0.20855231724796941</v>
      </c>
      <c r="R27" s="225" t="s">
        <v>12</v>
      </c>
      <c r="S27" s="158" t="s">
        <v>377</v>
      </c>
      <c r="T27" s="365">
        <f>取引基本表!BD24</f>
        <v>2303</v>
      </c>
      <c r="U27" s="446">
        <f>雇用表!M24</f>
        <v>12</v>
      </c>
      <c r="V27" s="447">
        <f>雇用表!M70</f>
        <v>9</v>
      </c>
      <c r="W27" s="413">
        <f t="shared" si="7"/>
        <v>5.2105948762483714E-3</v>
      </c>
      <c r="X27" s="413">
        <f t="shared" si="8"/>
        <v>3.9079461571862786E-3</v>
      </c>
      <c r="Z27" s="225" t="s">
        <v>12</v>
      </c>
      <c r="AA27" s="48" t="s">
        <v>366</v>
      </c>
      <c r="AB27" s="452">
        <v>393</v>
      </c>
      <c r="AC27" s="387">
        <v>-111</v>
      </c>
      <c r="AD27" s="387">
        <v>432</v>
      </c>
      <c r="AE27" s="387">
        <v>27</v>
      </c>
      <c r="AF27" s="387">
        <v>0</v>
      </c>
      <c r="AG27" s="369">
        <v>2303</v>
      </c>
      <c r="AH27" s="407">
        <f t="shared" si="9"/>
        <v>0.32175423360833694</v>
      </c>
      <c r="AI27" s="411">
        <f t="shared" si="10"/>
        <v>0.17064698219713417</v>
      </c>
      <c r="AK27" s="225" t="s">
        <v>12</v>
      </c>
      <c r="AL27" s="158" t="s">
        <v>366</v>
      </c>
      <c r="AM27" s="383">
        <f>取引基本表!AR24</f>
        <v>1981</v>
      </c>
      <c r="AN27" s="407">
        <f t="shared" si="6"/>
        <v>1.1100215728574231E-2</v>
      </c>
      <c r="AP27" s="225" t="s">
        <v>12</v>
      </c>
      <c r="AQ27" s="158" t="s">
        <v>366</v>
      </c>
      <c r="AR27" s="386">
        <f>取引基本表!AX24</f>
        <v>4186</v>
      </c>
      <c r="AS27" s="387">
        <f>取引基本表!AY24</f>
        <v>1430</v>
      </c>
      <c r="AT27" s="387">
        <f>ABS(取引基本表!BB24)</f>
        <v>3313</v>
      </c>
      <c r="AU27" s="388">
        <f t="shared" si="11"/>
        <v>-1883</v>
      </c>
      <c r="AV27" s="411">
        <v>0.77609965062016961</v>
      </c>
      <c r="AW27" s="407">
        <v>0.22390034937983039</v>
      </c>
    </row>
    <row r="28" spans="1:49" x14ac:dyDescent="0.2">
      <c r="A28" s="225" t="s">
        <v>13</v>
      </c>
      <c r="B28" s="158" t="s">
        <v>192</v>
      </c>
      <c r="C28" s="405">
        <f t="shared" si="0"/>
        <v>0.10397098484143963</v>
      </c>
      <c r="D28" s="406">
        <f t="shared" si="1"/>
        <v>3.7345478204294076E-2</v>
      </c>
      <c r="E28" s="406">
        <f t="shared" si="1"/>
        <v>3.5653871177618736E-2</v>
      </c>
      <c r="F28" s="406">
        <f t="shared" si="2"/>
        <v>0.21353285621340273</v>
      </c>
      <c r="G28" s="406">
        <f t="shared" si="2"/>
        <v>0.12478854912166558</v>
      </c>
      <c r="H28" s="407">
        <f t="shared" si="3"/>
        <v>2.0592272994704845E-2</v>
      </c>
      <c r="K28" s="225" t="s">
        <v>13</v>
      </c>
      <c r="L28" s="158" t="s">
        <v>192</v>
      </c>
      <c r="M28" s="383">
        <f>取引基本表!AX25</f>
        <v>10753</v>
      </c>
      <c r="N28" s="367">
        <f>ABS(取引基本表!BB25)</f>
        <v>9635</v>
      </c>
      <c r="O28" s="411">
        <f t="shared" si="4"/>
        <v>0.89602901515856037</v>
      </c>
      <c r="P28" s="407">
        <f t="shared" si="5"/>
        <v>0.10397098484143963</v>
      </c>
      <c r="R28" s="225" t="s">
        <v>13</v>
      </c>
      <c r="S28" s="158" t="s">
        <v>192</v>
      </c>
      <c r="T28" s="365">
        <f>取引基本表!BD25</f>
        <v>7685</v>
      </c>
      <c r="U28" s="446">
        <f>雇用表!M25</f>
        <v>287</v>
      </c>
      <c r="V28" s="447">
        <f>雇用表!M71</f>
        <v>274</v>
      </c>
      <c r="W28" s="413">
        <f t="shared" si="7"/>
        <v>3.7345478204294076E-2</v>
      </c>
      <c r="X28" s="413">
        <f t="shared" si="8"/>
        <v>3.5653871177618736E-2</v>
      </c>
      <c r="Z28" s="225" t="s">
        <v>13</v>
      </c>
      <c r="AA28" s="48" t="s">
        <v>192</v>
      </c>
      <c r="AB28" s="452">
        <v>959</v>
      </c>
      <c r="AC28" s="387">
        <v>97</v>
      </c>
      <c r="AD28" s="387">
        <v>524</v>
      </c>
      <c r="AE28" s="387">
        <v>61</v>
      </c>
      <c r="AF28" s="387">
        <v>0</v>
      </c>
      <c r="AG28" s="369">
        <v>7685</v>
      </c>
      <c r="AH28" s="407">
        <f t="shared" si="9"/>
        <v>0.21353285621340273</v>
      </c>
      <c r="AI28" s="411">
        <f t="shared" si="10"/>
        <v>0.12478854912166558</v>
      </c>
      <c r="AK28" s="225" t="s">
        <v>13</v>
      </c>
      <c r="AL28" s="158" t="s">
        <v>192</v>
      </c>
      <c r="AM28" s="383">
        <f>取引基本表!AR25</f>
        <v>3675</v>
      </c>
      <c r="AN28" s="407">
        <f t="shared" si="6"/>
        <v>2.0592272994704845E-2</v>
      </c>
      <c r="AP28" s="225" t="s">
        <v>13</v>
      </c>
      <c r="AQ28" s="158" t="s">
        <v>192</v>
      </c>
      <c r="AR28" s="386">
        <f>取引基本表!AX25</f>
        <v>10753</v>
      </c>
      <c r="AS28" s="387">
        <f>取引基本表!AY25</f>
        <v>6567</v>
      </c>
      <c r="AT28" s="387">
        <f>ABS(取引基本表!BB25)</f>
        <v>9635</v>
      </c>
      <c r="AU28" s="388">
        <f t="shared" si="11"/>
        <v>-3068</v>
      </c>
      <c r="AV28" s="411">
        <v>0.77487185874795916</v>
      </c>
      <c r="AW28" s="407">
        <v>0.22512814125204084</v>
      </c>
    </row>
    <row r="29" spans="1:49" x14ac:dyDescent="0.2">
      <c r="A29" s="225" t="s">
        <v>14</v>
      </c>
      <c r="B29" s="158" t="s">
        <v>50</v>
      </c>
      <c r="C29" s="405">
        <f t="shared" si="0"/>
        <v>0.1743148003132341</v>
      </c>
      <c r="D29" s="406">
        <f t="shared" si="1"/>
        <v>0.235523430520588</v>
      </c>
      <c r="E29" s="406">
        <f t="shared" si="1"/>
        <v>0.17006415983107284</v>
      </c>
      <c r="F29" s="406">
        <f t="shared" si="2"/>
        <v>0.40112076666937385</v>
      </c>
      <c r="G29" s="406">
        <f t="shared" si="2"/>
        <v>0.23934053439454236</v>
      </c>
      <c r="H29" s="407">
        <f t="shared" si="3"/>
        <v>9.9683411313142636E-3</v>
      </c>
      <c r="K29" s="225" t="s">
        <v>14</v>
      </c>
      <c r="L29" s="158" t="s">
        <v>50</v>
      </c>
      <c r="M29" s="383">
        <f>取引基本表!AX26</f>
        <v>6385</v>
      </c>
      <c r="N29" s="367">
        <f>ABS(取引基本表!BB26)</f>
        <v>5272</v>
      </c>
      <c r="O29" s="411">
        <f t="shared" si="4"/>
        <v>0.8256851996867659</v>
      </c>
      <c r="P29" s="407">
        <f t="shared" si="5"/>
        <v>0.1743148003132341</v>
      </c>
      <c r="R29" s="225" t="s">
        <v>14</v>
      </c>
      <c r="S29" s="158" t="s">
        <v>50</v>
      </c>
      <c r="T29" s="365">
        <f>取引基本表!BD26</f>
        <v>12313</v>
      </c>
      <c r="U29" s="446">
        <f>雇用表!M26</f>
        <v>2900</v>
      </c>
      <c r="V29" s="447">
        <f>雇用表!M72</f>
        <v>2094</v>
      </c>
      <c r="W29" s="413">
        <f t="shared" si="7"/>
        <v>0.235523430520588</v>
      </c>
      <c r="X29" s="413">
        <f t="shared" si="8"/>
        <v>0.17006415983107284</v>
      </c>
      <c r="Z29" s="225" t="s">
        <v>14</v>
      </c>
      <c r="AA29" s="48" t="s">
        <v>50</v>
      </c>
      <c r="AB29" s="452">
        <v>2947</v>
      </c>
      <c r="AC29" s="387">
        <v>860</v>
      </c>
      <c r="AD29" s="387">
        <v>794</v>
      </c>
      <c r="AE29" s="387">
        <v>339</v>
      </c>
      <c r="AF29" s="387">
        <v>-1</v>
      </c>
      <c r="AG29" s="369">
        <v>12313</v>
      </c>
      <c r="AH29" s="407">
        <f t="shared" si="9"/>
        <v>0.40112076666937385</v>
      </c>
      <c r="AI29" s="411">
        <f t="shared" si="10"/>
        <v>0.23934053439454236</v>
      </c>
      <c r="AK29" s="225" t="s">
        <v>14</v>
      </c>
      <c r="AL29" s="158" t="s">
        <v>50</v>
      </c>
      <c r="AM29" s="383">
        <f>取引基本表!AR26</f>
        <v>1779</v>
      </c>
      <c r="AN29" s="407">
        <f t="shared" si="6"/>
        <v>9.9683411313142636E-3</v>
      </c>
      <c r="AP29" s="225" t="s">
        <v>14</v>
      </c>
      <c r="AQ29" s="158" t="s">
        <v>50</v>
      </c>
      <c r="AR29" s="386">
        <f>取引基本表!AX26</f>
        <v>6385</v>
      </c>
      <c r="AS29" s="387">
        <f>取引基本表!AY26</f>
        <v>11200</v>
      </c>
      <c r="AT29" s="387">
        <f>ABS(取引基本表!BB26)</f>
        <v>5272</v>
      </c>
      <c r="AU29" s="388">
        <f t="shared" si="11"/>
        <v>5928</v>
      </c>
      <c r="AV29" s="411">
        <v>0.79707187916920597</v>
      </c>
      <c r="AW29" s="407">
        <v>0.20292812083079403</v>
      </c>
    </row>
    <row r="30" spans="1:49" x14ac:dyDescent="0.2">
      <c r="A30" s="225" t="s">
        <v>15</v>
      </c>
      <c r="B30" s="158" t="s">
        <v>36</v>
      </c>
      <c r="C30" s="405">
        <f t="shared" si="0"/>
        <v>1</v>
      </c>
      <c r="D30" s="406">
        <f t="shared" si="1"/>
        <v>0.12002979259768534</v>
      </c>
      <c r="E30" s="406">
        <f t="shared" si="1"/>
        <v>8.482296321760055E-2</v>
      </c>
      <c r="F30" s="406">
        <f t="shared" si="2"/>
        <v>0.44067262518620376</v>
      </c>
      <c r="G30" s="406">
        <f t="shared" si="2"/>
        <v>0.34450555746533745</v>
      </c>
      <c r="H30" s="407">
        <f t="shared" si="3"/>
        <v>0</v>
      </c>
      <c r="K30" s="225" t="s">
        <v>15</v>
      </c>
      <c r="L30" s="158" t="s">
        <v>36</v>
      </c>
      <c r="M30" s="383">
        <f>取引基本表!AX27</f>
        <v>34908</v>
      </c>
      <c r="N30" s="367">
        <f>ABS(取引基本表!BB27)</f>
        <v>0</v>
      </c>
      <c r="O30" s="411">
        <f t="shared" si="4"/>
        <v>0</v>
      </c>
      <c r="P30" s="407">
        <f t="shared" si="5"/>
        <v>1</v>
      </c>
      <c r="R30" s="225" t="s">
        <v>15</v>
      </c>
      <c r="S30" s="158" t="s">
        <v>36</v>
      </c>
      <c r="T30" s="365">
        <f>取引基本表!BD27</f>
        <v>34908</v>
      </c>
      <c r="U30" s="446">
        <f>雇用表!M27</f>
        <v>4190</v>
      </c>
      <c r="V30" s="447">
        <f>雇用表!M73</f>
        <v>2961</v>
      </c>
      <c r="W30" s="413">
        <f t="shared" si="7"/>
        <v>0.12002979259768534</v>
      </c>
      <c r="X30" s="413">
        <f t="shared" si="8"/>
        <v>8.482296321760055E-2</v>
      </c>
      <c r="Z30" s="225" t="s">
        <v>15</v>
      </c>
      <c r="AA30" s="48" t="s">
        <v>36</v>
      </c>
      <c r="AB30" s="452">
        <v>12026</v>
      </c>
      <c r="AC30" s="387">
        <v>939</v>
      </c>
      <c r="AD30" s="387">
        <v>1280</v>
      </c>
      <c r="AE30" s="387">
        <v>1286</v>
      </c>
      <c r="AF30" s="387">
        <v>-148</v>
      </c>
      <c r="AG30" s="369">
        <v>34908</v>
      </c>
      <c r="AH30" s="407">
        <f t="shared" si="9"/>
        <v>0.44067262518620376</v>
      </c>
      <c r="AI30" s="411">
        <f t="shared" si="10"/>
        <v>0.34450555746533745</v>
      </c>
      <c r="AK30" s="225" t="s">
        <v>15</v>
      </c>
      <c r="AL30" s="158" t="s">
        <v>36</v>
      </c>
      <c r="AM30" s="383">
        <f>取引基本表!AR27</f>
        <v>0</v>
      </c>
      <c r="AN30" s="407">
        <f t="shared" si="6"/>
        <v>0</v>
      </c>
      <c r="AP30" s="225" t="s">
        <v>15</v>
      </c>
      <c r="AQ30" s="158" t="s">
        <v>36</v>
      </c>
      <c r="AR30" s="386">
        <f>取引基本表!AX27</f>
        <v>34908</v>
      </c>
      <c r="AS30" s="387">
        <f>取引基本表!AY27</f>
        <v>0</v>
      </c>
      <c r="AT30" s="387">
        <f>ABS(取引基本表!BB27)</f>
        <v>0</v>
      </c>
      <c r="AU30" s="388">
        <f t="shared" si="11"/>
        <v>0</v>
      </c>
      <c r="AV30" s="411">
        <v>0</v>
      </c>
      <c r="AW30" s="407">
        <v>1</v>
      </c>
    </row>
    <row r="31" spans="1:49" x14ac:dyDescent="0.2">
      <c r="A31" s="225" t="s">
        <v>16</v>
      </c>
      <c r="B31" s="158" t="s">
        <v>193</v>
      </c>
      <c r="C31" s="405">
        <f t="shared" si="0"/>
        <v>0.25008451656524677</v>
      </c>
      <c r="D31" s="406">
        <f t="shared" si="1"/>
        <v>9.653270291568164E-3</v>
      </c>
      <c r="E31" s="406">
        <f t="shared" si="1"/>
        <v>8.2249802994483843E-3</v>
      </c>
      <c r="F31" s="406">
        <f t="shared" si="2"/>
        <v>0.24143026004728133</v>
      </c>
      <c r="G31" s="406">
        <f t="shared" si="2"/>
        <v>7.0035460992907805E-2</v>
      </c>
      <c r="H31" s="407">
        <f t="shared" si="3"/>
        <v>2.3007312358165468E-2</v>
      </c>
      <c r="K31" s="225" t="s">
        <v>16</v>
      </c>
      <c r="L31" s="158" t="s">
        <v>193</v>
      </c>
      <c r="M31" s="383">
        <f>取引基本表!AX28</f>
        <v>11832</v>
      </c>
      <c r="N31" s="367">
        <f>ABS(取引基本表!BB28)</f>
        <v>8873</v>
      </c>
      <c r="O31" s="411">
        <f t="shared" si="4"/>
        <v>0.74991548343475323</v>
      </c>
      <c r="P31" s="407">
        <f t="shared" si="5"/>
        <v>0.25008451656524677</v>
      </c>
      <c r="R31" s="225" t="s">
        <v>16</v>
      </c>
      <c r="S31" s="158" t="s">
        <v>193</v>
      </c>
      <c r="T31" s="365">
        <f>取引基本表!BD28</f>
        <v>20304</v>
      </c>
      <c r="U31" s="446">
        <f>雇用表!M28</f>
        <v>196</v>
      </c>
      <c r="V31" s="447">
        <f>雇用表!M74</f>
        <v>167</v>
      </c>
      <c r="W31" s="413">
        <f t="shared" si="7"/>
        <v>9.653270291568164E-3</v>
      </c>
      <c r="X31" s="413">
        <f t="shared" si="8"/>
        <v>8.2249802994483843E-3</v>
      </c>
      <c r="Z31" s="225" t="s">
        <v>16</v>
      </c>
      <c r="AA31" s="48" t="s">
        <v>193</v>
      </c>
      <c r="AB31" s="452">
        <v>1422</v>
      </c>
      <c r="AC31" s="387">
        <v>583</v>
      </c>
      <c r="AD31" s="387">
        <v>2576</v>
      </c>
      <c r="AE31" s="387">
        <v>349</v>
      </c>
      <c r="AF31" s="387">
        <v>-28</v>
      </c>
      <c r="AG31" s="369">
        <v>20304</v>
      </c>
      <c r="AH31" s="407">
        <f t="shared" si="9"/>
        <v>0.24143026004728133</v>
      </c>
      <c r="AI31" s="411">
        <f t="shared" si="10"/>
        <v>7.0035460992907805E-2</v>
      </c>
      <c r="AK31" s="225" t="s">
        <v>16</v>
      </c>
      <c r="AL31" s="158" t="s">
        <v>193</v>
      </c>
      <c r="AM31" s="383">
        <f>取引基本表!AR28</f>
        <v>4106</v>
      </c>
      <c r="AN31" s="407">
        <f t="shared" si="6"/>
        <v>2.3007312358165468E-2</v>
      </c>
      <c r="AP31" s="225" t="s">
        <v>16</v>
      </c>
      <c r="AQ31" s="158" t="s">
        <v>193</v>
      </c>
      <c r="AR31" s="386">
        <f>取引基本表!AX28</f>
        <v>11832</v>
      </c>
      <c r="AS31" s="387">
        <f>取引基本表!AY28</f>
        <v>17345</v>
      </c>
      <c r="AT31" s="387">
        <f>ABS(取引基本表!BB28)</f>
        <v>8873</v>
      </c>
      <c r="AU31" s="388">
        <f t="shared" si="11"/>
        <v>8472</v>
      </c>
      <c r="AV31" s="411">
        <v>3.3200621348077096E-3</v>
      </c>
      <c r="AW31" s="407">
        <v>0.99667993786519227</v>
      </c>
    </row>
    <row r="32" spans="1:49" x14ac:dyDescent="0.2">
      <c r="A32" s="225" t="s">
        <v>17</v>
      </c>
      <c r="B32" s="158" t="s">
        <v>273</v>
      </c>
      <c r="C32" s="405">
        <f t="shared" si="0"/>
        <v>0.62913385826771662</v>
      </c>
      <c r="D32" s="406">
        <f t="shared" si="1"/>
        <v>2.2374145431945307E-2</v>
      </c>
      <c r="E32" s="406">
        <f t="shared" si="1"/>
        <v>3.3561218147917959E-2</v>
      </c>
      <c r="F32" s="406">
        <f t="shared" si="2"/>
        <v>0.48353014294592916</v>
      </c>
      <c r="G32" s="406">
        <f t="shared" si="2"/>
        <v>0.14045991298943444</v>
      </c>
      <c r="H32" s="407">
        <f t="shared" si="3"/>
        <v>6.5503039811727788E-3</v>
      </c>
      <c r="K32" s="225" t="s">
        <v>17</v>
      </c>
      <c r="L32" s="158" t="s">
        <v>273</v>
      </c>
      <c r="M32" s="383">
        <f>取引基本表!AX29</f>
        <v>2540</v>
      </c>
      <c r="N32" s="367">
        <f>ABS(取引基本表!BB29)</f>
        <v>942</v>
      </c>
      <c r="O32" s="411">
        <f t="shared" si="4"/>
        <v>0.37086614173228344</v>
      </c>
      <c r="P32" s="407">
        <f t="shared" si="5"/>
        <v>0.62913385826771662</v>
      </c>
      <c r="R32" s="225" t="s">
        <v>17</v>
      </c>
      <c r="S32" s="158" t="s">
        <v>273</v>
      </c>
      <c r="T32" s="365">
        <f>取引基本表!BD29</f>
        <v>1609</v>
      </c>
      <c r="U32" s="446">
        <f>雇用表!M29</f>
        <v>36</v>
      </c>
      <c r="V32" s="447">
        <f>雇用表!M75</f>
        <v>54</v>
      </c>
      <c r="W32" s="413">
        <f t="shared" si="7"/>
        <v>2.2374145431945307E-2</v>
      </c>
      <c r="X32" s="413">
        <f t="shared" si="8"/>
        <v>3.3561218147917959E-2</v>
      </c>
      <c r="Z32" s="225" t="s">
        <v>17</v>
      </c>
      <c r="AA32" s="48" t="s">
        <v>273</v>
      </c>
      <c r="AB32" s="452">
        <v>226</v>
      </c>
      <c r="AC32" s="387">
        <v>209</v>
      </c>
      <c r="AD32" s="387">
        <v>347</v>
      </c>
      <c r="AE32" s="387">
        <v>74</v>
      </c>
      <c r="AF32" s="387">
        <v>-78</v>
      </c>
      <c r="AG32" s="369">
        <v>1609</v>
      </c>
      <c r="AH32" s="407">
        <f t="shared" si="9"/>
        <v>0.48353014294592916</v>
      </c>
      <c r="AI32" s="411">
        <f t="shared" si="10"/>
        <v>0.14045991298943444</v>
      </c>
      <c r="AK32" s="225" t="s">
        <v>17</v>
      </c>
      <c r="AL32" s="158" t="s">
        <v>273</v>
      </c>
      <c r="AM32" s="383">
        <f>取引基本表!AR29</f>
        <v>1169</v>
      </c>
      <c r="AN32" s="407">
        <f t="shared" si="6"/>
        <v>6.5503039811727788E-3</v>
      </c>
      <c r="AP32" s="225" t="s">
        <v>17</v>
      </c>
      <c r="AQ32" s="158" t="s">
        <v>273</v>
      </c>
      <c r="AR32" s="386">
        <f>取引基本表!AX29</f>
        <v>2540</v>
      </c>
      <c r="AS32" s="387">
        <f>取引基本表!AY29</f>
        <v>11</v>
      </c>
      <c r="AT32" s="387">
        <f>ABS(取引基本表!BB29)</f>
        <v>942</v>
      </c>
      <c r="AU32" s="388">
        <f t="shared" si="11"/>
        <v>-931</v>
      </c>
      <c r="AV32" s="411">
        <v>2.6249531258370389E-4</v>
      </c>
      <c r="AW32" s="407">
        <v>0.99973750468741629</v>
      </c>
    </row>
    <row r="33" spans="1:49" x14ac:dyDescent="0.2">
      <c r="A33" s="225" t="s">
        <v>18</v>
      </c>
      <c r="B33" s="158" t="s">
        <v>274</v>
      </c>
      <c r="C33" s="405">
        <f t="shared" si="0"/>
        <v>0.63745757482258569</v>
      </c>
      <c r="D33" s="406">
        <f t="shared" si="1"/>
        <v>0.10676328502415459</v>
      </c>
      <c r="E33" s="406">
        <f t="shared" si="1"/>
        <v>8.9371980676328497E-2</v>
      </c>
      <c r="F33" s="406">
        <f t="shared" si="2"/>
        <v>0.6463768115942029</v>
      </c>
      <c r="G33" s="406">
        <f t="shared" si="2"/>
        <v>0.50772946859903378</v>
      </c>
      <c r="H33" s="407">
        <f t="shared" si="3"/>
        <v>9.749810887288824E-4</v>
      </c>
      <c r="K33" s="225" t="s">
        <v>18</v>
      </c>
      <c r="L33" s="158" t="s">
        <v>274</v>
      </c>
      <c r="M33" s="383">
        <f>取引基本表!AX30</f>
        <v>3241</v>
      </c>
      <c r="N33" s="367">
        <f>ABS(取引基本表!BB30)</f>
        <v>1175</v>
      </c>
      <c r="O33" s="411">
        <f t="shared" si="4"/>
        <v>0.36254242517741436</v>
      </c>
      <c r="P33" s="407">
        <f t="shared" si="5"/>
        <v>0.63745757482258569</v>
      </c>
      <c r="R33" s="225" t="s">
        <v>18</v>
      </c>
      <c r="S33" s="158" t="s">
        <v>274</v>
      </c>
      <c r="T33" s="365">
        <f>取引基本表!BD30</f>
        <v>2070</v>
      </c>
      <c r="U33" s="446">
        <f>雇用表!M30</f>
        <v>221</v>
      </c>
      <c r="V33" s="447">
        <f>雇用表!M76</f>
        <v>185</v>
      </c>
      <c r="W33" s="413">
        <f t="shared" si="7"/>
        <v>0.10676328502415459</v>
      </c>
      <c r="X33" s="413">
        <f t="shared" si="8"/>
        <v>8.9371980676328497E-2</v>
      </c>
      <c r="Z33" s="225" t="s">
        <v>18</v>
      </c>
      <c r="AA33" s="48" t="s">
        <v>274</v>
      </c>
      <c r="AB33" s="452">
        <v>1051</v>
      </c>
      <c r="AC33" s="387">
        <v>78</v>
      </c>
      <c r="AD33" s="387">
        <v>168</v>
      </c>
      <c r="AE33" s="387">
        <v>41</v>
      </c>
      <c r="AF33" s="387">
        <v>0</v>
      </c>
      <c r="AG33" s="369">
        <v>2070</v>
      </c>
      <c r="AH33" s="407">
        <f t="shared" si="9"/>
        <v>0.6463768115942029</v>
      </c>
      <c r="AI33" s="411">
        <f t="shared" si="10"/>
        <v>0.50772946859903378</v>
      </c>
      <c r="AK33" s="225" t="s">
        <v>18</v>
      </c>
      <c r="AL33" s="158" t="s">
        <v>274</v>
      </c>
      <c r="AM33" s="383">
        <f>取引基本表!AR30</f>
        <v>174</v>
      </c>
      <c r="AN33" s="407">
        <f t="shared" si="6"/>
        <v>9.749810887288824E-4</v>
      </c>
      <c r="AP33" s="225" t="s">
        <v>18</v>
      </c>
      <c r="AQ33" s="158" t="s">
        <v>274</v>
      </c>
      <c r="AR33" s="386">
        <f>取引基本表!AX30</f>
        <v>3241</v>
      </c>
      <c r="AS33" s="387">
        <f>取引基本表!AY30</f>
        <v>4</v>
      </c>
      <c r="AT33" s="387">
        <f>ABS(取引基本表!BB30)</f>
        <v>1175</v>
      </c>
      <c r="AU33" s="388">
        <f t="shared" si="11"/>
        <v>-1171</v>
      </c>
      <c r="AV33" s="411">
        <v>7.2791995281517016E-2</v>
      </c>
      <c r="AW33" s="407">
        <v>0.92720800471848297</v>
      </c>
    </row>
    <row r="34" spans="1:49" x14ac:dyDescent="0.2">
      <c r="A34" s="225" t="s">
        <v>19</v>
      </c>
      <c r="B34" s="158" t="s">
        <v>275</v>
      </c>
      <c r="C34" s="405">
        <f t="shared" si="0"/>
        <v>0.37050679800509079</v>
      </c>
      <c r="D34" s="406">
        <f t="shared" si="1"/>
        <v>0.29654187493624401</v>
      </c>
      <c r="E34" s="406">
        <f t="shared" si="1"/>
        <v>0.20143493488387909</v>
      </c>
      <c r="F34" s="406">
        <f t="shared" si="2"/>
        <v>0.70009180863001119</v>
      </c>
      <c r="G34" s="406">
        <f t="shared" si="2"/>
        <v>0.42483593457785029</v>
      </c>
      <c r="H34" s="407">
        <f t="shared" si="3"/>
        <v>0.16269856834673466</v>
      </c>
      <c r="K34" s="225" t="s">
        <v>19</v>
      </c>
      <c r="L34" s="158" t="s">
        <v>275</v>
      </c>
      <c r="M34" s="383">
        <f>取引基本表!AX31</f>
        <v>48323</v>
      </c>
      <c r="N34" s="367">
        <f>ABS(取引基本表!BB31)</f>
        <v>30419</v>
      </c>
      <c r="O34" s="411">
        <f t="shared" si="4"/>
        <v>0.62949320199490921</v>
      </c>
      <c r="P34" s="407">
        <f t="shared" si="5"/>
        <v>0.37050679800509079</v>
      </c>
      <c r="R34" s="225" t="s">
        <v>19</v>
      </c>
      <c r="S34" s="158" t="s">
        <v>275</v>
      </c>
      <c r="T34" s="365">
        <f>取引基本表!BD31</f>
        <v>29409</v>
      </c>
      <c r="U34" s="446">
        <f>雇用表!M31</f>
        <v>8721</v>
      </c>
      <c r="V34" s="447">
        <f>雇用表!M77</f>
        <v>5924</v>
      </c>
      <c r="W34" s="413">
        <f t="shared" si="7"/>
        <v>0.29654187493624401</v>
      </c>
      <c r="X34" s="413">
        <f t="shared" si="8"/>
        <v>0.20143493488387909</v>
      </c>
      <c r="Z34" s="225" t="s">
        <v>19</v>
      </c>
      <c r="AA34" s="48" t="s">
        <v>275</v>
      </c>
      <c r="AB34" s="452">
        <v>12494</v>
      </c>
      <c r="AC34" s="387">
        <v>4038</v>
      </c>
      <c r="AD34" s="387">
        <v>2793</v>
      </c>
      <c r="AE34" s="387">
        <v>1279</v>
      </c>
      <c r="AF34" s="387">
        <v>-15</v>
      </c>
      <c r="AG34" s="369">
        <v>29409</v>
      </c>
      <c r="AH34" s="407">
        <f t="shared" si="9"/>
        <v>0.70009180863001119</v>
      </c>
      <c r="AI34" s="411">
        <f t="shared" si="10"/>
        <v>0.42483593457785029</v>
      </c>
      <c r="AK34" s="225" t="s">
        <v>19</v>
      </c>
      <c r="AL34" s="158" t="s">
        <v>275</v>
      </c>
      <c r="AM34" s="383">
        <f>取引基本表!AR31</f>
        <v>29036</v>
      </c>
      <c r="AN34" s="407">
        <f t="shared" si="6"/>
        <v>0.16269856834673466</v>
      </c>
      <c r="AP34" s="225" t="s">
        <v>19</v>
      </c>
      <c r="AQ34" s="158" t="s">
        <v>275</v>
      </c>
      <c r="AR34" s="386">
        <f>取引基本表!AX31</f>
        <v>48323</v>
      </c>
      <c r="AS34" s="387">
        <f>取引基本表!AY31</f>
        <v>11505</v>
      </c>
      <c r="AT34" s="387">
        <f>ABS(取引基本表!BB31)</f>
        <v>30419</v>
      </c>
      <c r="AU34" s="388">
        <f t="shared" si="11"/>
        <v>-18914</v>
      </c>
      <c r="AV34" s="411">
        <v>0.56941832909614032</v>
      </c>
      <c r="AW34" s="407">
        <v>0.43058167090385968</v>
      </c>
    </row>
    <row r="35" spans="1:49" x14ac:dyDescent="0.2">
      <c r="A35" s="225" t="s">
        <v>20</v>
      </c>
      <c r="B35" s="158" t="s">
        <v>37</v>
      </c>
      <c r="C35" s="405">
        <f t="shared" si="0"/>
        <v>0.91764041772509175</v>
      </c>
      <c r="D35" s="406">
        <f t="shared" si="1"/>
        <v>7.3937366630140153E-2</v>
      </c>
      <c r="E35" s="406">
        <f t="shared" si="1"/>
        <v>6.5228675240786668E-2</v>
      </c>
      <c r="F35" s="406">
        <f t="shared" si="2"/>
        <v>0.64438548935924789</v>
      </c>
      <c r="G35" s="406">
        <f t="shared" si="2"/>
        <v>0.31368591037545418</v>
      </c>
      <c r="H35" s="407">
        <f t="shared" si="3"/>
        <v>6.1244501723026923E-2</v>
      </c>
      <c r="K35" s="225" t="s">
        <v>20</v>
      </c>
      <c r="L35" s="158" t="s">
        <v>37</v>
      </c>
      <c r="M35" s="383">
        <f>取引基本表!AX32</f>
        <v>17715</v>
      </c>
      <c r="N35" s="367">
        <f>ABS(取引基本表!BB32)</f>
        <v>1459</v>
      </c>
      <c r="O35" s="411">
        <f t="shared" si="4"/>
        <v>8.2359582274908263E-2</v>
      </c>
      <c r="P35" s="407">
        <f t="shared" si="5"/>
        <v>0.91764041772509175</v>
      </c>
      <c r="R35" s="225" t="s">
        <v>20</v>
      </c>
      <c r="S35" s="158" t="s">
        <v>37</v>
      </c>
      <c r="T35" s="365">
        <f>取引基本表!BD32</f>
        <v>17339</v>
      </c>
      <c r="U35" s="446">
        <f>雇用表!M32</f>
        <v>1282</v>
      </c>
      <c r="V35" s="447">
        <f>雇用表!M78</f>
        <v>1131</v>
      </c>
      <c r="W35" s="413">
        <f t="shared" si="7"/>
        <v>7.3937366630140153E-2</v>
      </c>
      <c r="X35" s="413">
        <f t="shared" si="8"/>
        <v>6.5228675240786668E-2</v>
      </c>
      <c r="Z35" s="225" t="s">
        <v>20</v>
      </c>
      <c r="AA35" s="48" t="s">
        <v>37</v>
      </c>
      <c r="AB35" s="452">
        <v>5439</v>
      </c>
      <c r="AC35" s="387">
        <v>4359</v>
      </c>
      <c r="AD35" s="387">
        <v>1280</v>
      </c>
      <c r="AE35" s="387">
        <v>357</v>
      </c>
      <c r="AF35" s="387">
        <v>-262</v>
      </c>
      <c r="AG35" s="369">
        <v>17339</v>
      </c>
      <c r="AH35" s="407">
        <f t="shared" si="9"/>
        <v>0.64438548935924789</v>
      </c>
      <c r="AI35" s="411">
        <f t="shared" si="10"/>
        <v>0.31368591037545418</v>
      </c>
      <c r="AK35" s="225" t="s">
        <v>20</v>
      </c>
      <c r="AL35" s="158" t="s">
        <v>37</v>
      </c>
      <c r="AM35" s="383">
        <f>取引基本表!AR32</f>
        <v>10930</v>
      </c>
      <c r="AN35" s="407">
        <f t="shared" si="6"/>
        <v>6.1244501723026923E-2</v>
      </c>
      <c r="AP35" s="225" t="s">
        <v>20</v>
      </c>
      <c r="AQ35" s="158" t="s">
        <v>37</v>
      </c>
      <c r="AR35" s="386">
        <f>取引基本表!AX32</f>
        <v>17715</v>
      </c>
      <c r="AS35" s="387">
        <f>取引基本表!AY32</f>
        <v>1083</v>
      </c>
      <c r="AT35" s="387">
        <f>ABS(取引基本表!BB32)</f>
        <v>1459</v>
      </c>
      <c r="AU35" s="388">
        <f t="shared" si="11"/>
        <v>-376</v>
      </c>
      <c r="AV35" s="411">
        <v>0.14958058191588852</v>
      </c>
      <c r="AW35" s="407">
        <v>0.85041941808411148</v>
      </c>
    </row>
    <row r="36" spans="1:49" x14ac:dyDescent="0.2">
      <c r="A36" s="225" t="s">
        <v>21</v>
      </c>
      <c r="B36" s="158" t="s">
        <v>38</v>
      </c>
      <c r="C36" s="405">
        <f t="shared" si="0"/>
        <v>0.797599795727296</v>
      </c>
      <c r="D36" s="406">
        <f t="shared" si="1"/>
        <v>1.4967192764674588E-2</v>
      </c>
      <c r="E36" s="406">
        <f t="shared" si="1"/>
        <v>4.4334101791097709E-3</v>
      </c>
      <c r="F36" s="406">
        <f t="shared" si="2"/>
        <v>0.87948217769107995</v>
      </c>
      <c r="G36" s="406">
        <f t="shared" si="2"/>
        <v>2.1812378081220076E-2</v>
      </c>
      <c r="H36" s="407">
        <f t="shared" si="3"/>
        <v>0.17613537668450396</v>
      </c>
      <c r="K36" s="225" t="s">
        <v>21</v>
      </c>
      <c r="L36" s="158" t="s">
        <v>38</v>
      </c>
      <c r="M36" s="383">
        <f>取引基本表!AX33</f>
        <v>35247</v>
      </c>
      <c r="N36" s="367">
        <f>ABS(取引基本表!BB33)</f>
        <v>7134</v>
      </c>
      <c r="O36" s="411">
        <f t="shared" si="4"/>
        <v>0.20240020427270405</v>
      </c>
      <c r="P36" s="407">
        <f t="shared" si="5"/>
        <v>0.797599795727296</v>
      </c>
      <c r="R36" s="225" t="s">
        <v>21</v>
      </c>
      <c r="S36" s="158" t="s">
        <v>38</v>
      </c>
      <c r="T36" s="365">
        <f>取引基本表!BD33</f>
        <v>28195</v>
      </c>
      <c r="U36" s="446">
        <f>雇用表!M33</f>
        <v>422</v>
      </c>
      <c r="V36" s="447">
        <f>雇用表!M79</f>
        <v>125</v>
      </c>
      <c r="W36" s="413">
        <f t="shared" si="7"/>
        <v>1.4967192764674588E-2</v>
      </c>
      <c r="X36" s="413">
        <f t="shared" si="8"/>
        <v>4.4334101791097709E-3</v>
      </c>
      <c r="Z36" s="225" t="s">
        <v>21</v>
      </c>
      <c r="AA36" s="48" t="s">
        <v>38</v>
      </c>
      <c r="AB36" s="452">
        <v>615</v>
      </c>
      <c r="AC36" s="387">
        <v>12886</v>
      </c>
      <c r="AD36" s="387">
        <v>10018</v>
      </c>
      <c r="AE36" s="387">
        <v>1280</v>
      </c>
      <c r="AF36" s="387">
        <v>-2</v>
      </c>
      <c r="AG36" s="369">
        <v>28195</v>
      </c>
      <c r="AH36" s="407">
        <f>SUM(AB36:AF36)/AG36</f>
        <v>0.87948217769107995</v>
      </c>
      <c r="AI36" s="411">
        <f>AB36/AG36</f>
        <v>2.1812378081220076E-2</v>
      </c>
      <c r="AK36" s="225" t="s">
        <v>21</v>
      </c>
      <c r="AL36" s="158" t="s">
        <v>38</v>
      </c>
      <c r="AM36" s="383">
        <f>取引基本表!AR33</f>
        <v>31434</v>
      </c>
      <c r="AN36" s="407">
        <f t="shared" si="6"/>
        <v>0.17613537668450396</v>
      </c>
      <c r="AP36" s="225" t="s">
        <v>21</v>
      </c>
      <c r="AQ36" s="158" t="s">
        <v>38</v>
      </c>
      <c r="AR36" s="386">
        <f>取引基本表!AX33</f>
        <v>35247</v>
      </c>
      <c r="AS36" s="387">
        <f>取引基本表!AY33</f>
        <v>82</v>
      </c>
      <c r="AT36" s="387">
        <f>ABS(取引基本表!BB33)</f>
        <v>7134</v>
      </c>
      <c r="AU36" s="388">
        <f t="shared" si="11"/>
        <v>-7052</v>
      </c>
      <c r="AV36" s="411">
        <v>6.3278791478513889E-3</v>
      </c>
      <c r="AW36" s="407">
        <v>0.99367212085214862</v>
      </c>
    </row>
    <row r="37" spans="1:49" x14ac:dyDescent="0.2">
      <c r="A37" s="225" t="s">
        <v>22</v>
      </c>
      <c r="B37" s="158" t="s">
        <v>378</v>
      </c>
      <c r="C37" s="405">
        <f t="shared" si="0"/>
        <v>0.41107468497080213</v>
      </c>
      <c r="D37" s="406">
        <f t="shared" si="1"/>
        <v>6.9513347507677764E-2</v>
      </c>
      <c r="E37" s="406">
        <f t="shared" si="1"/>
        <v>6.27214741318214E-2</v>
      </c>
      <c r="F37" s="406">
        <f t="shared" si="2"/>
        <v>0.67103708953460905</v>
      </c>
      <c r="G37" s="406">
        <f t="shared" si="2"/>
        <v>0.35489014883061659</v>
      </c>
      <c r="H37" s="407">
        <f t="shared" si="3"/>
        <v>4.9102064830639058E-2</v>
      </c>
      <c r="K37" s="225" t="s">
        <v>22</v>
      </c>
      <c r="L37" s="158" t="s">
        <v>378</v>
      </c>
      <c r="M37" s="383">
        <f>取引基本表!AX34</f>
        <v>19522</v>
      </c>
      <c r="N37" s="367">
        <f>ABS(取引基本表!BB34)</f>
        <v>11497</v>
      </c>
      <c r="O37" s="411">
        <f t="shared" si="4"/>
        <v>0.58892531502919787</v>
      </c>
      <c r="P37" s="407">
        <f t="shared" si="5"/>
        <v>0.41107468497080213</v>
      </c>
      <c r="R37" s="225" t="s">
        <v>22</v>
      </c>
      <c r="S37" s="158" t="s">
        <v>378</v>
      </c>
      <c r="T37" s="365">
        <f>取引基本表!BD34</f>
        <v>16932</v>
      </c>
      <c r="U37" s="446">
        <f>雇用表!M34</f>
        <v>1177</v>
      </c>
      <c r="V37" s="447">
        <f>雇用表!M80</f>
        <v>1062</v>
      </c>
      <c r="W37" s="413">
        <f t="shared" si="7"/>
        <v>6.9513347507677764E-2</v>
      </c>
      <c r="X37" s="413">
        <f t="shared" si="8"/>
        <v>6.27214741318214E-2</v>
      </c>
      <c r="Z37" s="225" t="s">
        <v>22</v>
      </c>
      <c r="AA37" s="48" t="s">
        <v>378</v>
      </c>
      <c r="AB37" s="452">
        <v>6009</v>
      </c>
      <c r="AC37" s="387">
        <v>797</v>
      </c>
      <c r="AD37" s="387">
        <v>3680</v>
      </c>
      <c r="AE37" s="387">
        <v>961</v>
      </c>
      <c r="AF37" s="387">
        <v>-85</v>
      </c>
      <c r="AG37" s="369">
        <v>16932</v>
      </c>
      <c r="AH37" s="407">
        <f t="shared" si="9"/>
        <v>0.67103708953460905</v>
      </c>
      <c r="AI37" s="411">
        <f t="shared" si="10"/>
        <v>0.35489014883061659</v>
      </c>
      <c r="AK37" s="225" t="s">
        <v>22</v>
      </c>
      <c r="AL37" s="158" t="s">
        <v>378</v>
      </c>
      <c r="AM37" s="383">
        <f>取引基本表!AR34</f>
        <v>8763</v>
      </c>
      <c r="AN37" s="407">
        <f t="shared" si="6"/>
        <v>4.9102064830639058E-2</v>
      </c>
      <c r="AP37" s="225" t="s">
        <v>22</v>
      </c>
      <c r="AQ37" s="158" t="s">
        <v>378</v>
      </c>
      <c r="AR37" s="386">
        <f>取引基本表!AX34</f>
        <v>19522</v>
      </c>
      <c r="AS37" s="387">
        <f>取引基本表!AY34</f>
        <v>8907</v>
      </c>
      <c r="AT37" s="387">
        <f>ABS(取引基本表!BB34)</f>
        <v>11497</v>
      </c>
      <c r="AU37" s="388">
        <f t="shared" si="11"/>
        <v>-2590</v>
      </c>
      <c r="AV37" s="411">
        <v>0.42821641302313979</v>
      </c>
      <c r="AW37" s="407">
        <v>0.57178358697686016</v>
      </c>
    </row>
    <row r="38" spans="1:49" x14ac:dyDescent="0.2">
      <c r="A38" s="225" t="s">
        <v>23</v>
      </c>
      <c r="B38" s="158" t="s">
        <v>194</v>
      </c>
      <c r="C38" s="405">
        <f t="shared" si="0"/>
        <v>8.5657149205643823E-2</v>
      </c>
      <c r="D38" s="406">
        <f t="shared" si="1"/>
        <v>0.14221105527638192</v>
      </c>
      <c r="E38" s="406">
        <f t="shared" si="1"/>
        <v>0.14572864321608039</v>
      </c>
      <c r="F38" s="406">
        <f t="shared" si="2"/>
        <v>0.42412060301507537</v>
      </c>
      <c r="G38" s="406">
        <f t="shared" si="2"/>
        <v>0.23768844221105528</v>
      </c>
      <c r="H38" s="407">
        <f t="shared" si="3"/>
        <v>4.3280194996217748E-2</v>
      </c>
      <c r="K38" s="225" t="s">
        <v>23</v>
      </c>
      <c r="L38" s="158" t="s">
        <v>194</v>
      </c>
      <c r="M38" s="383">
        <f>取引基本表!AX35</f>
        <v>18002</v>
      </c>
      <c r="N38" s="367">
        <f>ABS(取引基本表!BB35)</f>
        <v>16460</v>
      </c>
      <c r="O38" s="411">
        <f t="shared" si="4"/>
        <v>0.91434285079435618</v>
      </c>
      <c r="P38" s="407">
        <f t="shared" si="5"/>
        <v>8.5657149205643823E-2</v>
      </c>
      <c r="R38" s="225" t="s">
        <v>23</v>
      </c>
      <c r="S38" s="158" t="s">
        <v>194</v>
      </c>
      <c r="T38" s="365">
        <f>取引基本表!BD35</f>
        <v>1990</v>
      </c>
      <c r="U38" s="446">
        <f>雇用表!M35</f>
        <v>283</v>
      </c>
      <c r="V38" s="447">
        <f>雇用表!M81</f>
        <v>290</v>
      </c>
      <c r="W38" s="413">
        <f t="shared" si="7"/>
        <v>0.14221105527638192</v>
      </c>
      <c r="X38" s="413">
        <f t="shared" si="8"/>
        <v>0.14572864321608039</v>
      </c>
      <c r="Z38" s="225" t="s">
        <v>23</v>
      </c>
      <c r="AA38" s="48" t="s">
        <v>194</v>
      </c>
      <c r="AB38" s="452">
        <v>473</v>
      </c>
      <c r="AC38" s="387">
        <v>203</v>
      </c>
      <c r="AD38" s="387">
        <v>119</v>
      </c>
      <c r="AE38" s="387">
        <v>49</v>
      </c>
      <c r="AF38" s="387">
        <v>0</v>
      </c>
      <c r="AG38" s="369">
        <v>1990</v>
      </c>
      <c r="AH38" s="407">
        <f t="shared" si="9"/>
        <v>0.42412060301507537</v>
      </c>
      <c r="AI38" s="411">
        <f t="shared" si="10"/>
        <v>0.23768844221105528</v>
      </c>
      <c r="AK38" s="225" t="s">
        <v>23</v>
      </c>
      <c r="AL38" s="158" t="s">
        <v>194</v>
      </c>
      <c r="AM38" s="383">
        <f>取引基本表!AR35</f>
        <v>7724</v>
      </c>
      <c r="AN38" s="407">
        <f t="shared" si="6"/>
        <v>4.3280194996217748E-2</v>
      </c>
      <c r="AP38" s="225" t="s">
        <v>23</v>
      </c>
      <c r="AQ38" s="158" t="s">
        <v>194</v>
      </c>
      <c r="AR38" s="386">
        <f>取引基本表!AX35</f>
        <v>18002</v>
      </c>
      <c r="AS38" s="387">
        <f>取引基本表!AY35</f>
        <v>448</v>
      </c>
      <c r="AT38" s="387">
        <f>ABS(取引基本表!BB35)</f>
        <v>16460</v>
      </c>
      <c r="AU38" s="388">
        <f t="shared" si="11"/>
        <v>-16012</v>
      </c>
      <c r="AV38" s="411">
        <v>0.57331716017527301</v>
      </c>
      <c r="AW38" s="407">
        <v>0.42668283982472699</v>
      </c>
    </row>
    <row r="39" spans="1:49" x14ac:dyDescent="0.2">
      <c r="A39" s="225" t="s">
        <v>24</v>
      </c>
      <c r="B39" s="158" t="s">
        <v>39</v>
      </c>
      <c r="C39" s="405">
        <f t="shared" si="0"/>
        <v>1</v>
      </c>
      <c r="D39" s="406">
        <f t="shared" si="1"/>
        <v>6.3426329555361816E-2</v>
      </c>
      <c r="E39" s="406">
        <f t="shared" si="1"/>
        <v>8.0383609415867474E-2</v>
      </c>
      <c r="F39" s="406">
        <f t="shared" si="2"/>
        <v>0.70431560592850917</v>
      </c>
      <c r="G39" s="406">
        <f t="shared" si="2"/>
        <v>0.35357454228421969</v>
      </c>
      <c r="H39" s="407">
        <f t="shared" si="3"/>
        <v>3.8775109965539459E-3</v>
      </c>
      <c r="K39" s="225" t="s">
        <v>24</v>
      </c>
      <c r="L39" s="158" t="s">
        <v>39</v>
      </c>
      <c r="M39" s="383">
        <f>取引基本表!AX36</f>
        <v>22940</v>
      </c>
      <c r="N39" s="367">
        <f>ABS(取引基本表!BB36)</f>
        <v>0</v>
      </c>
      <c r="O39" s="411">
        <f t="shared" si="4"/>
        <v>0</v>
      </c>
      <c r="P39" s="407">
        <f t="shared" si="5"/>
        <v>1</v>
      </c>
      <c r="R39" s="225" t="s">
        <v>24</v>
      </c>
      <c r="S39" s="158" t="s">
        <v>39</v>
      </c>
      <c r="T39" s="365">
        <f>取引基本表!BD36</f>
        <v>22940</v>
      </c>
      <c r="U39" s="446">
        <f>雇用表!M36</f>
        <v>1455</v>
      </c>
      <c r="V39" s="447">
        <f>雇用表!M82</f>
        <v>1844</v>
      </c>
      <c r="W39" s="413">
        <f t="shared" si="7"/>
        <v>6.3426329555361816E-2</v>
      </c>
      <c r="X39" s="413">
        <f t="shared" si="8"/>
        <v>8.0383609415867474E-2</v>
      </c>
      <c r="Z39" s="225" t="s">
        <v>24</v>
      </c>
      <c r="AA39" s="48" t="s">
        <v>39</v>
      </c>
      <c r="AB39" s="452">
        <v>8111</v>
      </c>
      <c r="AC39" s="387">
        <v>0</v>
      </c>
      <c r="AD39" s="387">
        <v>8009</v>
      </c>
      <c r="AE39" s="387">
        <v>37</v>
      </c>
      <c r="AF39" s="387">
        <v>0</v>
      </c>
      <c r="AG39" s="369">
        <v>22940</v>
      </c>
      <c r="AH39" s="407">
        <f t="shared" si="9"/>
        <v>0.70431560592850917</v>
      </c>
      <c r="AI39" s="411">
        <f t="shared" si="10"/>
        <v>0.35357454228421969</v>
      </c>
      <c r="AK39" s="225" t="s">
        <v>24</v>
      </c>
      <c r="AL39" s="158" t="s">
        <v>39</v>
      </c>
      <c r="AM39" s="383">
        <f>取引基本表!AR36</f>
        <v>692</v>
      </c>
      <c r="AN39" s="407">
        <f t="shared" si="6"/>
        <v>3.8775109965539459E-3</v>
      </c>
      <c r="AP39" s="225" t="s">
        <v>24</v>
      </c>
      <c r="AQ39" s="158" t="s">
        <v>39</v>
      </c>
      <c r="AR39" s="386">
        <f>取引基本表!AX36</f>
        <v>22940</v>
      </c>
      <c r="AS39" s="387">
        <f>取引基本表!AY36</f>
        <v>0</v>
      </c>
      <c r="AT39" s="387">
        <f>ABS(取引基本表!BB36)</f>
        <v>0</v>
      </c>
      <c r="AU39" s="388">
        <f t="shared" si="11"/>
        <v>0</v>
      </c>
      <c r="AV39" s="411">
        <v>0</v>
      </c>
      <c r="AW39" s="407">
        <v>1</v>
      </c>
    </row>
    <row r="40" spans="1:49" x14ac:dyDescent="0.2">
      <c r="A40" s="225" t="s">
        <v>25</v>
      </c>
      <c r="B40" s="158" t="s">
        <v>40</v>
      </c>
      <c r="C40" s="405">
        <f t="shared" si="0"/>
        <v>0.65826444414328944</v>
      </c>
      <c r="D40" s="406">
        <f t="shared" si="1"/>
        <v>0.15706573515401714</v>
      </c>
      <c r="E40" s="406">
        <f t="shared" si="1"/>
        <v>8.8345506510003169E-2</v>
      </c>
      <c r="F40" s="406">
        <f t="shared" si="2"/>
        <v>0.70612892981899011</v>
      </c>
      <c r="G40" s="406">
        <f t="shared" si="2"/>
        <v>0.50866941886313111</v>
      </c>
      <c r="H40" s="407">
        <f t="shared" si="3"/>
        <v>2.9977866808617935E-2</v>
      </c>
      <c r="K40" s="225" t="s">
        <v>25</v>
      </c>
      <c r="L40" s="158" t="s">
        <v>40</v>
      </c>
      <c r="M40" s="383">
        <f>取引基本表!AX37</f>
        <v>22137</v>
      </c>
      <c r="N40" s="367">
        <f>ABS(取引基本表!BB37)</f>
        <v>7565</v>
      </c>
      <c r="O40" s="411">
        <f t="shared" si="4"/>
        <v>0.3417355558567105</v>
      </c>
      <c r="P40" s="407">
        <f t="shared" si="5"/>
        <v>0.65826444414328944</v>
      </c>
      <c r="R40" s="225" t="s">
        <v>25</v>
      </c>
      <c r="S40" s="158" t="s">
        <v>40</v>
      </c>
      <c r="T40" s="365">
        <f>取引基本表!BD37</f>
        <v>15745</v>
      </c>
      <c r="U40" s="446">
        <f>雇用表!M37</f>
        <v>2473</v>
      </c>
      <c r="V40" s="447">
        <f>雇用表!M83</f>
        <v>1391</v>
      </c>
      <c r="W40" s="413">
        <f t="shared" si="7"/>
        <v>0.15706573515401714</v>
      </c>
      <c r="X40" s="413">
        <f t="shared" si="8"/>
        <v>8.8345506510003169E-2</v>
      </c>
      <c r="Z40" s="225" t="s">
        <v>25</v>
      </c>
      <c r="AA40" s="48" t="s">
        <v>40</v>
      </c>
      <c r="AB40" s="452">
        <v>8009</v>
      </c>
      <c r="AC40" s="387">
        <v>357</v>
      </c>
      <c r="AD40" s="387">
        <v>2600</v>
      </c>
      <c r="AE40" s="387">
        <v>202</v>
      </c>
      <c r="AF40" s="387">
        <v>-50</v>
      </c>
      <c r="AG40" s="369">
        <v>15745</v>
      </c>
      <c r="AH40" s="407">
        <f t="shared" si="9"/>
        <v>0.70612892981899011</v>
      </c>
      <c r="AI40" s="411">
        <f t="shared" si="10"/>
        <v>0.50866941886313111</v>
      </c>
      <c r="AK40" s="225" t="s">
        <v>25</v>
      </c>
      <c r="AL40" s="158" t="s">
        <v>40</v>
      </c>
      <c r="AM40" s="383">
        <f>取引基本表!AR37</f>
        <v>5350</v>
      </c>
      <c r="AN40" s="407">
        <f t="shared" si="6"/>
        <v>2.9977866808617935E-2</v>
      </c>
      <c r="AP40" s="225" t="s">
        <v>25</v>
      </c>
      <c r="AQ40" s="158" t="s">
        <v>40</v>
      </c>
      <c r="AR40" s="386">
        <f>取引基本表!AX37</f>
        <v>22137</v>
      </c>
      <c r="AS40" s="387">
        <f>取引基本表!AY37</f>
        <v>1173</v>
      </c>
      <c r="AT40" s="387">
        <f>ABS(取引基本表!BB37)</f>
        <v>7565</v>
      </c>
      <c r="AU40" s="388">
        <f t="shared" si="11"/>
        <v>-6392</v>
      </c>
      <c r="AV40" s="411">
        <v>0.13187533136804414</v>
      </c>
      <c r="AW40" s="407">
        <v>0.86812466863195592</v>
      </c>
    </row>
    <row r="41" spans="1:49" x14ac:dyDescent="0.2">
      <c r="A41" s="225" t="s">
        <v>26</v>
      </c>
      <c r="B41" s="158" t="s">
        <v>277</v>
      </c>
      <c r="C41" s="405">
        <f t="shared" si="0"/>
        <v>0.70759650636187188</v>
      </c>
      <c r="D41" s="406">
        <f t="shared" si="1"/>
        <v>0.18265703588851492</v>
      </c>
      <c r="E41" s="406">
        <f t="shared" si="1"/>
        <v>0.17271111447263926</v>
      </c>
      <c r="F41" s="406">
        <f t="shared" si="2"/>
        <v>0.56264417804333855</v>
      </c>
      <c r="G41" s="406">
        <f t="shared" si="2"/>
        <v>0.45936542752335213</v>
      </c>
      <c r="H41" s="407">
        <f t="shared" si="3"/>
        <v>5.1332193987616619E-2</v>
      </c>
      <c r="K41" s="225" t="s">
        <v>26</v>
      </c>
      <c r="L41" s="158" t="s">
        <v>277</v>
      </c>
      <c r="M41" s="383">
        <f>取引基本表!AX38</f>
        <v>37096</v>
      </c>
      <c r="N41" s="367">
        <f>ABS(取引基本表!BB38)</f>
        <v>10847</v>
      </c>
      <c r="O41" s="411">
        <f t="shared" si="4"/>
        <v>0.29240349363812812</v>
      </c>
      <c r="P41" s="407">
        <f t="shared" si="5"/>
        <v>0.70759650636187188</v>
      </c>
      <c r="R41" s="225" t="s">
        <v>26</v>
      </c>
      <c r="S41" s="158" t="s">
        <v>277</v>
      </c>
      <c r="T41" s="365">
        <f>取引基本表!BD38</f>
        <v>26443</v>
      </c>
      <c r="U41" s="446">
        <f>雇用表!M38</f>
        <v>4830</v>
      </c>
      <c r="V41" s="447">
        <f>雇用表!M84</f>
        <v>4567</v>
      </c>
      <c r="W41" s="413">
        <f t="shared" si="7"/>
        <v>0.18265703588851492</v>
      </c>
      <c r="X41" s="413">
        <f t="shared" si="8"/>
        <v>0.17271111447263926</v>
      </c>
      <c r="Z41" s="225" t="s">
        <v>26</v>
      </c>
      <c r="AA41" s="48" t="s">
        <v>277</v>
      </c>
      <c r="AB41" s="452">
        <v>12147</v>
      </c>
      <c r="AC41" s="387">
        <v>982</v>
      </c>
      <c r="AD41" s="387">
        <v>1690</v>
      </c>
      <c r="AE41" s="387">
        <v>391</v>
      </c>
      <c r="AF41" s="387">
        <v>-332</v>
      </c>
      <c r="AG41" s="369">
        <v>26443</v>
      </c>
      <c r="AH41" s="407">
        <f t="shared" si="9"/>
        <v>0.56264417804333855</v>
      </c>
      <c r="AI41" s="411">
        <f t="shared" si="10"/>
        <v>0.45936542752335213</v>
      </c>
      <c r="AK41" s="225" t="s">
        <v>26</v>
      </c>
      <c r="AL41" s="158" t="s">
        <v>277</v>
      </c>
      <c r="AM41" s="383">
        <f>取引基本表!AR38</f>
        <v>9161</v>
      </c>
      <c r="AN41" s="407">
        <f t="shared" si="6"/>
        <v>5.1332193987616619E-2</v>
      </c>
      <c r="AP41" s="225" t="s">
        <v>26</v>
      </c>
      <c r="AQ41" s="158" t="s">
        <v>277</v>
      </c>
      <c r="AR41" s="386">
        <f>取引基本表!AX38</f>
        <v>37096</v>
      </c>
      <c r="AS41" s="387">
        <f>取引基本表!AY38</f>
        <v>194</v>
      </c>
      <c r="AT41" s="387">
        <f>ABS(取引基本表!BB38)</f>
        <v>10847</v>
      </c>
      <c r="AU41" s="388">
        <f t="shared" si="11"/>
        <v>-10653</v>
      </c>
      <c r="AV41" s="411">
        <v>5.6596812691101581E-5</v>
      </c>
      <c r="AW41" s="407">
        <v>0.9999434031873089</v>
      </c>
    </row>
    <row r="42" spans="1:49" x14ac:dyDescent="0.2">
      <c r="A42" s="225" t="s">
        <v>51</v>
      </c>
      <c r="B42" s="158" t="s">
        <v>368</v>
      </c>
      <c r="C42" s="405">
        <f t="shared" ref="C42:C47" si="12">P42</f>
        <v>0.74805928016937195</v>
      </c>
      <c r="D42" s="406">
        <f t="shared" ref="D42:E47" si="13">W42</f>
        <v>0.33754681647940077</v>
      </c>
      <c r="E42" s="406">
        <f t="shared" si="13"/>
        <v>0.2612359550561798</v>
      </c>
      <c r="F42" s="406">
        <f t="shared" ref="F42:G46" si="14">AH42</f>
        <v>0.55945692883895126</v>
      </c>
      <c r="G42" s="406">
        <f t="shared" si="14"/>
        <v>0.48689138576779029</v>
      </c>
      <c r="H42" s="407">
        <f t="shared" ref="H42:H47" si="15">AN42</f>
        <v>1.3363964923094164E-2</v>
      </c>
      <c r="K42" s="225" t="s">
        <v>51</v>
      </c>
      <c r="L42" s="158" t="s">
        <v>368</v>
      </c>
      <c r="M42" s="383">
        <f>取引基本表!AX39</f>
        <v>2834</v>
      </c>
      <c r="N42" s="367">
        <f>ABS(取引基本表!BB39)</f>
        <v>714</v>
      </c>
      <c r="O42" s="411">
        <f t="shared" ref="O42:O47" si="16">N42/M42</f>
        <v>0.2519407198306281</v>
      </c>
      <c r="P42" s="407">
        <f t="shared" si="5"/>
        <v>0.74805928016937195</v>
      </c>
      <c r="R42" s="225" t="s">
        <v>51</v>
      </c>
      <c r="S42" s="158" t="s">
        <v>368</v>
      </c>
      <c r="T42" s="365">
        <f>取引基本表!BD39</f>
        <v>2136</v>
      </c>
      <c r="U42" s="446">
        <f>雇用表!M39</f>
        <v>721</v>
      </c>
      <c r="V42" s="447">
        <f>雇用表!M85</f>
        <v>558</v>
      </c>
      <c r="W42" s="413">
        <f t="shared" si="7"/>
        <v>0.33754681647940077</v>
      </c>
      <c r="X42" s="413">
        <f t="shared" si="8"/>
        <v>0.2612359550561798</v>
      </c>
      <c r="Z42" s="225" t="s">
        <v>51</v>
      </c>
      <c r="AA42" s="48" t="s">
        <v>368</v>
      </c>
      <c r="AB42" s="452">
        <v>1040</v>
      </c>
      <c r="AC42" s="387">
        <v>-10</v>
      </c>
      <c r="AD42" s="387">
        <v>130</v>
      </c>
      <c r="AE42" s="387">
        <v>73</v>
      </c>
      <c r="AF42" s="387">
        <v>-38</v>
      </c>
      <c r="AG42" s="369">
        <v>2136</v>
      </c>
      <c r="AH42" s="407">
        <f t="shared" ref="AH42:AH47" si="17">SUM(AB42:AF42)/AG42</f>
        <v>0.55945692883895126</v>
      </c>
      <c r="AI42" s="411">
        <f t="shared" ref="AI42:AI47" si="18">AB42/AG42</f>
        <v>0.48689138576779029</v>
      </c>
      <c r="AK42" s="225" t="s">
        <v>51</v>
      </c>
      <c r="AL42" s="158" t="s">
        <v>368</v>
      </c>
      <c r="AM42" s="383">
        <f>取引基本表!AR39</f>
        <v>2385</v>
      </c>
      <c r="AN42" s="407">
        <f t="shared" si="6"/>
        <v>1.3363964923094164E-2</v>
      </c>
      <c r="AP42" s="225" t="s">
        <v>51</v>
      </c>
      <c r="AQ42" s="158" t="s">
        <v>368</v>
      </c>
      <c r="AR42" s="386">
        <f>取引基本表!AX39</f>
        <v>2834</v>
      </c>
      <c r="AS42" s="387">
        <f>取引基本表!AY39</f>
        <v>16</v>
      </c>
      <c r="AT42" s="387">
        <f>ABS(取引基本表!BB39)</f>
        <v>714</v>
      </c>
      <c r="AU42" s="388">
        <f t="shared" si="11"/>
        <v>-698</v>
      </c>
      <c r="AV42" s="411">
        <v>6.3071491241979305E-2</v>
      </c>
      <c r="AW42" s="407">
        <v>0.93692850875802069</v>
      </c>
    </row>
    <row r="43" spans="1:49" x14ac:dyDescent="0.2">
      <c r="A43" s="225" t="s">
        <v>195</v>
      </c>
      <c r="B43" s="158" t="s">
        <v>41</v>
      </c>
      <c r="C43" s="405">
        <f t="shared" si="12"/>
        <v>0.45392782766037354</v>
      </c>
      <c r="D43" s="406">
        <f t="shared" si="13"/>
        <v>0.1984794164915317</v>
      </c>
      <c r="E43" s="406">
        <f t="shared" si="13"/>
        <v>0.16343182099146988</v>
      </c>
      <c r="F43" s="406">
        <f t="shared" si="14"/>
        <v>0.59568549882556554</v>
      </c>
      <c r="G43" s="406">
        <f t="shared" si="14"/>
        <v>0.33057238224749658</v>
      </c>
      <c r="H43" s="407">
        <f t="shared" si="15"/>
        <v>3.6399293979211607E-2</v>
      </c>
      <c r="K43" s="225" t="s">
        <v>195</v>
      </c>
      <c r="L43" s="158" t="s">
        <v>41</v>
      </c>
      <c r="M43" s="383">
        <f>取引基本表!AX40</f>
        <v>29291</v>
      </c>
      <c r="N43" s="367">
        <f>ABS(取引基本表!BB40)</f>
        <v>15995</v>
      </c>
      <c r="O43" s="411">
        <f t="shared" si="16"/>
        <v>0.54607217233962646</v>
      </c>
      <c r="P43" s="407">
        <f t="shared" si="5"/>
        <v>0.45392782766037354</v>
      </c>
      <c r="R43" s="225" t="s">
        <v>195</v>
      </c>
      <c r="S43" s="158" t="s">
        <v>41</v>
      </c>
      <c r="T43" s="365">
        <f>取引基本表!BD40</f>
        <v>16178</v>
      </c>
      <c r="U43" s="446">
        <f>雇用表!M40</f>
        <v>3211</v>
      </c>
      <c r="V43" s="447">
        <f>雇用表!M86</f>
        <v>2644</v>
      </c>
      <c r="W43" s="413">
        <f t="shared" si="7"/>
        <v>0.1984794164915317</v>
      </c>
      <c r="X43" s="413">
        <f t="shared" si="8"/>
        <v>0.16343182099146988</v>
      </c>
      <c r="Z43" s="225" t="s">
        <v>195</v>
      </c>
      <c r="AA43" s="48" t="s">
        <v>41</v>
      </c>
      <c r="AB43" s="452">
        <v>5348</v>
      </c>
      <c r="AC43" s="387">
        <v>1439</v>
      </c>
      <c r="AD43" s="387">
        <v>2115</v>
      </c>
      <c r="AE43" s="387">
        <v>736</v>
      </c>
      <c r="AF43" s="387">
        <v>-1</v>
      </c>
      <c r="AG43" s="369">
        <v>16178</v>
      </c>
      <c r="AH43" s="407">
        <f t="shared" si="17"/>
        <v>0.59568549882556554</v>
      </c>
      <c r="AI43" s="411">
        <f t="shared" si="18"/>
        <v>0.33057238224749658</v>
      </c>
      <c r="AK43" s="225" t="s">
        <v>195</v>
      </c>
      <c r="AL43" s="158" t="s">
        <v>41</v>
      </c>
      <c r="AM43" s="383">
        <f>取引基本表!AR40</f>
        <v>6496</v>
      </c>
      <c r="AN43" s="407">
        <f t="shared" si="6"/>
        <v>3.6399293979211607E-2</v>
      </c>
      <c r="AP43" s="225" t="s">
        <v>195</v>
      </c>
      <c r="AQ43" s="158" t="s">
        <v>41</v>
      </c>
      <c r="AR43" s="386">
        <f>取引基本表!AX40</f>
        <v>29291</v>
      </c>
      <c r="AS43" s="387">
        <f>取引基本表!AY40</f>
        <v>2882</v>
      </c>
      <c r="AT43" s="387">
        <f>ABS(取引基本表!BB40)</f>
        <v>15995</v>
      </c>
      <c r="AU43" s="388">
        <f t="shared" si="11"/>
        <v>-13113</v>
      </c>
      <c r="AV43" s="411">
        <v>0.35331229564204947</v>
      </c>
      <c r="AW43" s="407">
        <v>0.64668770435795053</v>
      </c>
    </row>
    <row r="44" spans="1:49" x14ac:dyDescent="0.2">
      <c r="A44" s="225" t="s">
        <v>206</v>
      </c>
      <c r="B44" s="158" t="s">
        <v>346</v>
      </c>
      <c r="C44" s="405">
        <f t="shared" si="12"/>
        <v>0.56717687074829937</v>
      </c>
      <c r="D44" s="406">
        <f t="shared" si="13"/>
        <v>0.15906630996385321</v>
      </c>
      <c r="E44" s="406">
        <f t="shared" si="13"/>
        <v>0.10558130986174362</v>
      </c>
      <c r="F44" s="406">
        <f t="shared" si="14"/>
        <v>0.48034390507893071</v>
      </c>
      <c r="G44" s="406">
        <f t="shared" si="14"/>
        <v>0.26470888557600014</v>
      </c>
      <c r="H44" s="407">
        <f t="shared" si="15"/>
        <v>0.11401115064578489</v>
      </c>
      <c r="K44" s="225" t="s">
        <v>206</v>
      </c>
      <c r="L44" s="158" t="s">
        <v>278</v>
      </c>
      <c r="M44" s="383">
        <f>取引基本表!AX41</f>
        <v>25872</v>
      </c>
      <c r="N44" s="367">
        <f>ABS(取引基本表!BB41)</f>
        <v>11198</v>
      </c>
      <c r="O44" s="411">
        <f t="shared" si="16"/>
        <v>0.43282312925170069</v>
      </c>
      <c r="P44" s="407">
        <f>1-O44</f>
        <v>0.56717687074829937</v>
      </c>
      <c r="R44" s="225" t="s">
        <v>206</v>
      </c>
      <c r="S44" s="158" t="s">
        <v>361</v>
      </c>
      <c r="T44" s="365">
        <f>取引基本表!BD41</f>
        <v>48967</v>
      </c>
      <c r="U44" s="446">
        <f>雇用表!M41</f>
        <v>7789</v>
      </c>
      <c r="V44" s="447">
        <f>雇用表!M87</f>
        <v>5170</v>
      </c>
      <c r="W44" s="413">
        <f t="shared" si="7"/>
        <v>0.15906630996385321</v>
      </c>
      <c r="X44" s="413">
        <f t="shared" si="8"/>
        <v>0.10558130986174362</v>
      </c>
      <c r="Z44" s="225" t="s">
        <v>206</v>
      </c>
      <c r="AA44" s="48" t="s">
        <v>42</v>
      </c>
      <c r="AB44" s="452">
        <v>12962</v>
      </c>
      <c r="AC44" s="387">
        <v>3537</v>
      </c>
      <c r="AD44" s="387">
        <v>4880</v>
      </c>
      <c r="AE44" s="387">
        <v>2142</v>
      </c>
      <c r="AF44" s="387">
        <v>0</v>
      </c>
      <c r="AG44" s="369">
        <v>48967</v>
      </c>
      <c r="AH44" s="407">
        <f t="shared" si="17"/>
        <v>0.48034390507893071</v>
      </c>
      <c r="AI44" s="411">
        <f t="shared" si="18"/>
        <v>0.26470888557600014</v>
      </c>
      <c r="AK44" s="225" t="s">
        <v>206</v>
      </c>
      <c r="AL44" s="158" t="s">
        <v>42</v>
      </c>
      <c r="AM44" s="383">
        <f>取引基本表!AR41</f>
        <v>20347</v>
      </c>
      <c r="AN44" s="407">
        <f t="shared" si="6"/>
        <v>0.11401115064578489</v>
      </c>
      <c r="AP44" s="225" t="s">
        <v>201</v>
      </c>
      <c r="AQ44" s="158" t="s">
        <v>42</v>
      </c>
      <c r="AR44" s="386">
        <f>取引基本表!AX41</f>
        <v>25872</v>
      </c>
      <c r="AS44" s="387">
        <f>取引基本表!AY41</f>
        <v>34293</v>
      </c>
      <c r="AT44" s="387">
        <f>ABS(取引基本表!BB41)</f>
        <v>11198</v>
      </c>
      <c r="AU44" s="388">
        <f t="shared" si="11"/>
        <v>23095</v>
      </c>
      <c r="AV44" s="411">
        <v>0.30843419542811235</v>
      </c>
      <c r="AW44" s="407">
        <v>0.69156580457188765</v>
      </c>
    </row>
    <row r="45" spans="1:49" x14ac:dyDescent="0.2">
      <c r="A45" s="225" t="s">
        <v>342</v>
      </c>
      <c r="B45" s="158" t="s">
        <v>279</v>
      </c>
      <c r="C45" s="405">
        <f t="shared" si="12"/>
        <v>1</v>
      </c>
      <c r="D45" s="406">
        <f t="shared" si="13"/>
        <v>0</v>
      </c>
      <c r="E45" s="406">
        <f t="shared" si="13"/>
        <v>0</v>
      </c>
      <c r="F45" s="406">
        <f t="shared" si="14"/>
        <v>0</v>
      </c>
      <c r="G45" s="406">
        <f t="shared" si="14"/>
        <v>0</v>
      </c>
      <c r="H45" s="407">
        <f t="shared" si="15"/>
        <v>0</v>
      </c>
      <c r="K45" s="225" t="s">
        <v>342</v>
      </c>
      <c r="L45" s="158" t="s">
        <v>279</v>
      </c>
      <c r="M45" s="383">
        <f>取引基本表!AX42</f>
        <v>505</v>
      </c>
      <c r="N45" s="367">
        <f>ABS(取引基本表!BB42)</f>
        <v>0</v>
      </c>
      <c r="O45" s="411">
        <f t="shared" si="16"/>
        <v>0</v>
      </c>
      <c r="P45" s="407">
        <f>1-O45</f>
        <v>1</v>
      </c>
      <c r="R45" s="225" t="s">
        <v>342</v>
      </c>
      <c r="S45" s="158" t="s">
        <v>279</v>
      </c>
      <c r="T45" s="365">
        <f>取引基本表!BD42</f>
        <v>505</v>
      </c>
      <c r="U45" s="446">
        <f>雇用表!M42</f>
        <v>0</v>
      </c>
      <c r="V45" s="447">
        <f>雇用表!M88</f>
        <v>0</v>
      </c>
      <c r="W45" s="413">
        <f t="shared" si="7"/>
        <v>0</v>
      </c>
      <c r="X45" s="413">
        <f t="shared" si="8"/>
        <v>0</v>
      </c>
      <c r="Z45" s="225" t="s">
        <v>342</v>
      </c>
      <c r="AA45" s="48" t="s">
        <v>279</v>
      </c>
      <c r="AB45" s="452">
        <v>0</v>
      </c>
      <c r="AC45" s="387">
        <v>0</v>
      </c>
      <c r="AD45" s="387">
        <v>0</v>
      </c>
      <c r="AE45" s="387">
        <v>0</v>
      </c>
      <c r="AF45" s="387">
        <v>0</v>
      </c>
      <c r="AG45" s="369">
        <v>505</v>
      </c>
      <c r="AH45" s="407">
        <v>0</v>
      </c>
      <c r="AI45" s="411">
        <v>0</v>
      </c>
      <c r="AK45" s="225" t="s">
        <v>342</v>
      </c>
      <c r="AL45" s="158" t="s">
        <v>279</v>
      </c>
      <c r="AM45" s="383">
        <f>取引基本表!AR42</f>
        <v>0</v>
      </c>
      <c r="AN45" s="407">
        <f t="shared" si="6"/>
        <v>0</v>
      </c>
      <c r="AP45" s="225" t="s">
        <v>202</v>
      </c>
      <c r="AQ45" s="158" t="s">
        <v>279</v>
      </c>
      <c r="AR45" s="386">
        <f>取引基本表!AX42</f>
        <v>505</v>
      </c>
      <c r="AS45" s="387">
        <f>取引基本表!AY42</f>
        <v>0</v>
      </c>
      <c r="AT45" s="387">
        <f>ABS(取引基本表!BB42)</f>
        <v>0</v>
      </c>
      <c r="AU45" s="388">
        <f t="shared" si="11"/>
        <v>0</v>
      </c>
      <c r="AV45" s="411">
        <v>0</v>
      </c>
      <c r="AW45" s="407">
        <v>1</v>
      </c>
    </row>
    <row r="46" spans="1:49" x14ac:dyDescent="0.2">
      <c r="A46" s="225" t="s">
        <v>343</v>
      </c>
      <c r="B46" s="158" t="s">
        <v>280</v>
      </c>
      <c r="C46" s="405">
        <f t="shared" si="12"/>
        <v>9.5571095571095555E-2</v>
      </c>
      <c r="D46" s="406">
        <f t="shared" si="13"/>
        <v>1.461038961038961E-2</v>
      </c>
      <c r="E46" s="406">
        <f t="shared" si="13"/>
        <v>3.7337662337662336E-2</v>
      </c>
      <c r="F46" s="406">
        <f t="shared" si="14"/>
        <v>0.31493506493506496</v>
      </c>
      <c r="G46" s="406">
        <f t="shared" si="14"/>
        <v>9.74025974025974E-3</v>
      </c>
      <c r="H46" s="407">
        <f t="shared" si="15"/>
        <v>2.2385341663631524E-2</v>
      </c>
      <c r="K46" s="225" t="s">
        <v>343</v>
      </c>
      <c r="L46" s="158" t="s">
        <v>280</v>
      </c>
      <c r="M46" s="383">
        <f>取引基本表!AX43</f>
        <v>6435</v>
      </c>
      <c r="N46" s="367">
        <f>ABS(取引基本表!BB43)</f>
        <v>5820</v>
      </c>
      <c r="O46" s="411">
        <f t="shared" si="16"/>
        <v>0.90442890442890445</v>
      </c>
      <c r="P46" s="407">
        <f>1-O46</f>
        <v>9.5571095571095555E-2</v>
      </c>
      <c r="R46" s="225" t="s">
        <v>343</v>
      </c>
      <c r="S46" s="158" t="s">
        <v>280</v>
      </c>
      <c r="T46" s="365">
        <f>取引基本表!BD43</f>
        <v>616</v>
      </c>
      <c r="U46" s="446">
        <f>雇用表!M43</f>
        <v>9</v>
      </c>
      <c r="V46" s="447">
        <f>雇用表!M89</f>
        <v>23</v>
      </c>
      <c r="W46" s="413">
        <f t="shared" si="7"/>
        <v>1.461038961038961E-2</v>
      </c>
      <c r="X46" s="413">
        <f t="shared" si="8"/>
        <v>3.7337662337662336E-2</v>
      </c>
      <c r="Z46" s="225" t="s">
        <v>343</v>
      </c>
      <c r="AA46" s="48" t="s">
        <v>280</v>
      </c>
      <c r="AB46" s="452">
        <v>6</v>
      </c>
      <c r="AC46" s="387">
        <v>160</v>
      </c>
      <c r="AD46" s="387">
        <v>22</v>
      </c>
      <c r="AE46" s="387">
        <v>8</v>
      </c>
      <c r="AF46" s="387">
        <v>-2</v>
      </c>
      <c r="AG46" s="369">
        <v>616</v>
      </c>
      <c r="AH46" s="407">
        <f t="shared" si="17"/>
        <v>0.31493506493506496</v>
      </c>
      <c r="AI46" s="411">
        <f t="shared" si="18"/>
        <v>9.74025974025974E-3</v>
      </c>
      <c r="AK46" s="225" t="s">
        <v>343</v>
      </c>
      <c r="AL46" s="158" t="s">
        <v>280</v>
      </c>
      <c r="AM46" s="383">
        <f>取引基本表!AR43</f>
        <v>3995</v>
      </c>
      <c r="AN46" s="407">
        <f t="shared" si="6"/>
        <v>2.2385341663631524E-2</v>
      </c>
      <c r="AP46" s="225" t="s">
        <v>203</v>
      </c>
      <c r="AQ46" s="158" t="s">
        <v>280</v>
      </c>
      <c r="AR46" s="386">
        <f>取引基本表!AX43</f>
        <v>6435</v>
      </c>
      <c r="AS46" s="387">
        <f>取引基本表!AY43</f>
        <v>1</v>
      </c>
      <c r="AT46" s="387">
        <f>ABS(取引基本表!BB43)</f>
        <v>5820</v>
      </c>
      <c r="AU46" s="388">
        <f t="shared" si="11"/>
        <v>-5819</v>
      </c>
      <c r="AV46" s="411">
        <v>6.99850635196259E-3</v>
      </c>
      <c r="AW46" s="407">
        <v>0.99300149364803736</v>
      </c>
    </row>
    <row r="47" spans="1:49" x14ac:dyDescent="0.2">
      <c r="A47" s="226" t="s">
        <v>348</v>
      </c>
      <c r="B47" s="227" t="s">
        <v>43</v>
      </c>
      <c r="C47" s="408">
        <f t="shared" si="12"/>
        <v>0.47742146938417629</v>
      </c>
      <c r="D47" s="409">
        <f t="shared" si="13"/>
        <v>0.1239937068366638</v>
      </c>
      <c r="E47" s="409">
        <f t="shared" si="13"/>
        <v>9.5199419721302761E-2</v>
      </c>
      <c r="F47" s="409">
        <f>AH47</f>
        <v>0.52570900249274655</v>
      </c>
      <c r="G47" s="409">
        <f>AI47</f>
        <v>0.27235298925258467</v>
      </c>
      <c r="H47" s="410">
        <f t="shared" si="15"/>
        <v>1</v>
      </c>
      <c r="K47" s="226" t="s">
        <v>348</v>
      </c>
      <c r="L47" s="228" t="s">
        <v>43</v>
      </c>
      <c r="M47" s="384">
        <f>取引基本表!AX44</f>
        <v>479017</v>
      </c>
      <c r="N47" s="385">
        <f>ABS(取引基本表!BB44)</f>
        <v>250324</v>
      </c>
      <c r="O47" s="412">
        <f t="shared" si="16"/>
        <v>0.52257853061582371</v>
      </c>
      <c r="P47" s="410">
        <f>1-O47</f>
        <v>0.47742146938417629</v>
      </c>
      <c r="R47" s="226" t="s">
        <v>348</v>
      </c>
      <c r="S47" s="228" t="s">
        <v>43</v>
      </c>
      <c r="T47" s="366">
        <f>取引基本表!BD44</f>
        <v>391536</v>
      </c>
      <c r="U47" s="448">
        <f>雇用表!M44</f>
        <v>48548</v>
      </c>
      <c r="V47" s="449">
        <f>雇用表!M90</f>
        <v>37274</v>
      </c>
      <c r="W47" s="414">
        <f t="shared" si="7"/>
        <v>0.1239937068366638</v>
      </c>
      <c r="X47" s="414">
        <f t="shared" si="8"/>
        <v>9.5199419721302761E-2</v>
      </c>
      <c r="Z47" s="226" t="s">
        <v>348</v>
      </c>
      <c r="AA47" s="229" t="s">
        <v>43</v>
      </c>
      <c r="AB47" s="453">
        <v>106636</v>
      </c>
      <c r="AC47" s="390">
        <v>36421</v>
      </c>
      <c r="AD47" s="390">
        <v>53043</v>
      </c>
      <c r="AE47" s="390">
        <v>11860</v>
      </c>
      <c r="AF47" s="390">
        <v>-2126</v>
      </c>
      <c r="AG47" s="370">
        <v>391536</v>
      </c>
      <c r="AH47" s="410">
        <f t="shared" si="17"/>
        <v>0.52570900249274655</v>
      </c>
      <c r="AI47" s="412">
        <f t="shared" si="18"/>
        <v>0.27235298925258467</v>
      </c>
      <c r="AK47" s="226" t="s">
        <v>348</v>
      </c>
      <c r="AL47" s="228" t="s">
        <v>43</v>
      </c>
      <c r="AM47" s="384">
        <f>取引基本表!AR44</f>
        <v>178465</v>
      </c>
      <c r="AN47" s="410">
        <f t="shared" si="6"/>
        <v>1</v>
      </c>
      <c r="AP47" s="226" t="s">
        <v>204</v>
      </c>
      <c r="AQ47" s="228" t="s">
        <v>43</v>
      </c>
      <c r="AR47" s="389">
        <f>取引基本表!AX44</f>
        <v>479017</v>
      </c>
      <c r="AS47" s="390">
        <f>取引基本表!AY44</f>
        <v>162843</v>
      </c>
      <c r="AT47" s="391">
        <f>ABS(取引基本表!BB44)</f>
        <v>250324</v>
      </c>
      <c r="AU47" s="392">
        <f t="shared" si="11"/>
        <v>-87481</v>
      </c>
      <c r="AV47" s="412">
        <v>0.41467476400433478</v>
      </c>
      <c r="AW47" s="410">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121619</v>
      </c>
      <c r="AS49" s="231">
        <f>SUM(AS12:AS29)+AS45</f>
        <v>76608</v>
      </c>
      <c r="AT49" s="231">
        <f>SUM(AT12:AT29)+AT45</f>
        <v>109412</v>
      </c>
      <c r="AU49" s="231">
        <f>SUM(AU12:AU29)+AU45</f>
        <v>-32804</v>
      </c>
      <c r="AV49" s="230">
        <f>AT49/AR49</f>
        <v>0.8996291697843265</v>
      </c>
      <c r="AW49" s="230">
        <f>1-AV49</f>
        <v>0.1003708302156735</v>
      </c>
    </row>
    <row r="50" spans="43:49" x14ac:dyDescent="0.2">
      <c r="AQ50" s="48" t="s">
        <v>395</v>
      </c>
      <c r="AR50" s="231">
        <f>SUM(AR8:AR11)+SUM(AR30:AR44)+AR46</f>
        <v>357398</v>
      </c>
      <c r="AS50" s="231">
        <f>SUM(AS8:AS11)+SUM(AS30:AS44)+AS46</f>
        <v>86235</v>
      </c>
      <c r="AT50" s="231">
        <f>SUM(AT8:AT11)+SUM(AT30:AT44)+AT46</f>
        <v>140912</v>
      </c>
      <c r="AU50" s="231">
        <f>SUM(AU8:AU11)+SUM(AU30:AU44)+AU46</f>
        <v>-54677</v>
      </c>
      <c r="AV50" s="230">
        <f>AT50/AR50</f>
        <v>0.3942719321316851</v>
      </c>
      <c r="AW50" s="230">
        <f>1-AV50</f>
        <v>0.6057280678683149</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K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F1" s="238"/>
      <c r="G1" s="56" t="s">
        <v>178</v>
      </c>
      <c r="BG1" s="236" t="s">
        <v>399</v>
      </c>
      <c r="BJ1" s="56" t="s">
        <v>178</v>
      </c>
      <c r="BN1" s="236" t="s">
        <v>400</v>
      </c>
      <c r="BQ1" s="56" t="s">
        <v>178</v>
      </c>
    </row>
    <row r="2" spans="1:71" x14ac:dyDescent="0.2">
      <c r="A2" s="56" t="s">
        <v>401</v>
      </c>
      <c r="BC2" s="239" t="s">
        <v>0</v>
      </c>
      <c r="BG2" s="56" t="s">
        <v>402</v>
      </c>
      <c r="BN2" s="236" t="s">
        <v>403</v>
      </c>
    </row>
    <row r="3" spans="1:71" x14ac:dyDescent="0.2">
      <c r="A3" s="240" t="s">
        <v>1</v>
      </c>
      <c r="B3" s="241"/>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413</v>
      </c>
      <c r="BJ3" s="251" t="s">
        <v>71</v>
      </c>
      <c r="BK3" s="252" t="s">
        <v>72</v>
      </c>
      <c r="BL3" s="250" t="s">
        <v>414</v>
      </c>
      <c r="BN3" s="248" t="s">
        <v>1</v>
      </c>
      <c r="BO3" s="249"/>
      <c r="BP3" s="248" t="s">
        <v>415</v>
      </c>
      <c r="BQ3" s="251" t="s">
        <v>416</v>
      </c>
      <c r="BR3" s="250" t="s">
        <v>403</v>
      </c>
    </row>
    <row r="4" spans="1:71" ht="50" x14ac:dyDescent="0.2">
      <c r="A4" s="253"/>
      <c r="B4" s="254"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257"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c r="BE4" s="260"/>
      <c r="BG4" s="261"/>
      <c r="BH4" s="262" t="s">
        <v>417</v>
      </c>
      <c r="BI4" s="263" t="s">
        <v>76</v>
      </c>
      <c r="BJ4" s="264" t="s">
        <v>77</v>
      </c>
      <c r="BK4" s="265" t="s">
        <v>78</v>
      </c>
      <c r="BL4" s="263" t="s">
        <v>441</v>
      </c>
      <c r="BN4" s="261"/>
      <c r="BO4" s="262" t="s">
        <v>417</v>
      </c>
      <c r="BP4" s="266" t="s">
        <v>84</v>
      </c>
      <c r="BQ4" s="264" t="s">
        <v>85</v>
      </c>
      <c r="BR4" s="263" t="s">
        <v>442</v>
      </c>
    </row>
    <row r="5" spans="1:71" x14ac:dyDescent="0.2">
      <c r="A5" s="267" t="s">
        <v>443</v>
      </c>
      <c r="B5" s="268" t="s">
        <v>444</v>
      </c>
      <c r="C5" s="269">
        <v>2040</v>
      </c>
      <c r="D5" s="269">
        <v>2</v>
      </c>
      <c r="E5" s="269">
        <v>0</v>
      </c>
      <c r="F5" s="269">
        <v>0</v>
      </c>
      <c r="G5" s="269">
        <v>1905</v>
      </c>
      <c r="H5" s="269">
        <v>9</v>
      </c>
      <c r="I5" s="269">
        <v>1</v>
      </c>
      <c r="J5" s="269">
        <v>6</v>
      </c>
      <c r="K5" s="269">
        <v>0</v>
      </c>
      <c r="L5" s="269">
        <v>6</v>
      </c>
      <c r="M5" s="269">
        <v>0</v>
      </c>
      <c r="N5" s="269">
        <v>0</v>
      </c>
      <c r="O5" s="269">
        <v>0</v>
      </c>
      <c r="P5" s="269">
        <v>0</v>
      </c>
      <c r="Q5" s="269">
        <v>0</v>
      </c>
      <c r="R5" s="269">
        <v>0</v>
      </c>
      <c r="S5" s="269">
        <v>0</v>
      </c>
      <c r="T5" s="269">
        <v>0</v>
      </c>
      <c r="U5" s="269">
        <v>0</v>
      </c>
      <c r="V5" s="269">
        <v>0</v>
      </c>
      <c r="W5" s="269">
        <v>0</v>
      </c>
      <c r="X5" s="269">
        <v>157</v>
      </c>
      <c r="Y5" s="269">
        <v>38</v>
      </c>
      <c r="Z5" s="269">
        <v>0</v>
      </c>
      <c r="AA5" s="269">
        <v>0</v>
      </c>
      <c r="AB5" s="269">
        <v>0</v>
      </c>
      <c r="AC5" s="269">
        <v>3</v>
      </c>
      <c r="AD5" s="269">
        <v>0</v>
      </c>
      <c r="AE5" s="269">
        <v>0</v>
      </c>
      <c r="AF5" s="269">
        <v>0</v>
      </c>
      <c r="AG5" s="269">
        <v>0</v>
      </c>
      <c r="AH5" s="269">
        <v>1</v>
      </c>
      <c r="AI5" s="269">
        <v>35</v>
      </c>
      <c r="AJ5" s="269">
        <v>50</v>
      </c>
      <c r="AK5" s="269">
        <v>4</v>
      </c>
      <c r="AL5" s="269">
        <v>0</v>
      </c>
      <c r="AM5" s="269">
        <v>920</v>
      </c>
      <c r="AN5" s="269">
        <v>0</v>
      </c>
      <c r="AO5" s="269">
        <v>0</v>
      </c>
      <c r="AP5" s="270">
        <v>5177</v>
      </c>
      <c r="AQ5" s="269">
        <v>19</v>
      </c>
      <c r="AR5" s="269">
        <v>2105</v>
      </c>
      <c r="AS5" s="269">
        <v>0</v>
      </c>
      <c r="AT5" s="269">
        <v>0</v>
      </c>
      <c r="AU5" s="269">
        <v>29</v>
      </c>
      <c r="AV5" s="269">
        <v>0</v>
      </c>
      <c r="AW5" s="270">
        <v>2153</v>
      </c>
      <c r="AX5" s="269">
        <v>7330</v>
      </c>
      <c r="AY5" s="270">
        <v>7506</v>
      </c>
      <c r="AZ5" s="270">
        <v>9659</v>
      </c>
      <c r="BA5" s="269">
        <v>14836</v>
      </c>
      <c r="BB5" s="270">
        <v>-359</v>
      </c>
      <c r="BC5" s="269">
        <v>9300</v>
      </c>
      <c r="BD5" s="270">
        <v>14477</v>
      </c>
      <c r="BE5" s="271"/>
      <c r="BG5" s="267" t="s">
        <v>443</v>
      </c>
      <c r="BH5" s="272" t="s">
        <v>444</v>
      </c>
      <c r="BI5" s="273">
        <f>AX5</f>
        <v>7330</v>
      </c>
      <c r="BJ5" s="274">
        <f>ABS(BB5)</f>
        <v>359</v>
      </c>
      <c r="BK5" s="275">
        <f>BJ5/BI5</f>
        <v>4.8976807639836292E-2</v>
      </c>
      <c r="BL5" s="276">
        <f>1-BK5</f>
        <v>0.95102319236016375</v>
      </c>
      <c r="BM5" s="277"/>
      <c r="BN5" s="267" t="s">
        <v>443</v>
      </c>
      <c r="BO5" s="272" t="s">
        <v>444</v>
      </c>
      <c r="BP5" s="278">
        <f>AY5</f>
        <v>7506</v>
      </c>
      <c r="BQ5" s="279">
        <f>ABS(BB5)</f>
        <v>359</v>
      </c>
      <c r="BR5" s="280">
        <f>BP5-BQ5</f>
        <v>7147</v>
      </c>
      <c r="BS5" s="277"/>
    </row>
    <row r="6" spans="1:71" x14ac:dyDescent="0.2">
      <c r="A6" s="267" t="s">
        <v>445</v>
      </c>
      <c r="B6" s="268" t="s">
        <v>446</v>
      </c>
      <c r="C6" s="269">
        <v>2</v>
      </c>
      <c r="D6" s="269">
        <v>113</v>
      </c>
      <c r="E6" s="269">
        <v>0</v>
      </c>
      <c r="F6" s="269">
        <v>0</v>
      </c>
      <c r="G6" s="269">
        <v>5</v>
      </c>
      <c r="H6" s="269">
        <v>0</v>
      </c>
      <c r="I6" s="269">
        <v>163</v>
      </c>
      <c r="J6" s="269">
        <v>1</v>
      </c>
      <c r="K6" s="269">
        <v>0</v>
      </c>
      <c r="L6" s="269">
        <v>0</v>
      </c>
      <c r="M6" s="269">
        <v>0</v>
      </c>
      <c r="N6" s="269">
        <v>0</v>
      </c>
      <c r="O6" s="269">
        <v>0</v>
      </c>
      <c r="P6" s="269">
        <v>0</v>
      </c>
      <c r="Q6" s="269">
        <v>0</v>
      </c>
      <c r="R6" s="269">
        <v>0</v>
      </c>
      <c r="S6" s="269">
        <v>0</v>
      </c>
      <c r="T6" s="269">
        <v>0</v>
      </c>
      <c r="U6" s="269">
        <v>0</v>
      </c>
      <c r="V6" s="269">
        <v>0</v>
      </c>
      <c r="W6" s="269">
        <v>0</v>
      </c>
      <c r="X6" s="269">
        <v>36</v>
      </c>
      <c r="Y6" s="269">
        <v>1</v>
      </c>
      <c r="Z6" s="269">
        <v>0</v>
      </c>
      <c r="AA6" s="269">
        <v>0</v>
      </c>
      <c r="AB6" s="269">
        <v>0</v>
      </c>
      <c r="AC6" s="269">
        <v>0</v>
      </c>
      <c r="AD6" s="269">
        <v>0</v>
      </c>
      <c r="AE6" s="269">
        <v>0</v>
      </c>
      <c r="AF6" s="269">
        <v>0</v>
      </c>
      <c r="AG6" s="269">
        <v>0</v>
      </c>
      <c r="AH6" s="269">
        <v>0</v>
      </c>
      <c r="AI6" s="269">
        <v>1</v>
      </c>
      <c r="AJ6" s="269">
        <v>1</v>
      </c>
      <c r="AK6" s="269">
        <v>0</v>
      </c>
      <c r="AL6" s="269">
        <v>0</v>
      </c>
      <c r="AM6" s="269">
        <v>60</v>
      </c>
      <c r="AN6" s="269">
        <v>0</v>
      </c>
      <c r="AO6" s="269">
        <v>0</v>
      </c>
      <c r="AP6" s="270">
        <v>383</v>
      </c>
      <c r="AQ6" s="269">
        <v>1</v>
      </c>
      <c r="AR6" s="269">
        <v>110</v>
      </c>
      <c r="AS6" s="269">
        <v>0</v>
      </c>
      <c r="AT6" s="269">
        <v>0</v>
      </c>
      <c r="AU6" s="269">
        <v>0</v>
      </c>
      <c r="AV6" s="269">
        <v>274</v>
      </c>
      <c r="AW6" s="270">
        <v>385</v>
      </c>
      <c r="AX6" s="269">
        <v>768</v>
      </c>
      <c r="AY6" s="270">
        <v>75</v>
      </c>
      <c r="AZ6" s="270">
        <v>460</v>
      </c>
      <c r="BA6" s="269">
        <v>843</v>
      </c>
      <c r="BB6" s="270">
        <v>0</v>
      </c>
      <c r="BC6" s="269">
        <v>460</v>
      </c>
      <c r="BD6" s="270">
        <v>843</v>
      </c>
      <c r="BE6" s="271"/>
      <c r="BG6" s="267" t="s">
        <v>445</v>
      </c>
      <c r="BH6" s="272" t="s">
        <v>446</v>
      </c>
      <c r="BI6" s="273">
        <f t="shared" ref="BI6:BI44" si="0">AX6</f>
        <v>768</v>
      </c>
      <c r="BJ6" s="274">
        <f t="shared" ref="BJ6:BJ44" si="1">ABS(BB6)</f>
        <v>0</v>
      </c>
      <c r="BK6" s="275">
        <f t="shared" ref="BK6:BK44" si="2">BJ6/BI6</f>
        <v>0</v>
      </c>
      <c r="BL6" s="276">
        <f t="shared" ref="BL6:BL44" si="3">1-BK6</f>
        <v>1</v>
      </c>
      <c r="BM6" s="277"/>
      <c r="BN6" s="267" t="s">
        <v>445</v>
      </c>
      <c r="BO6" s="272" t="s">
        <v>446</v>
      </c>
      <c r="BP6" s="278">
        <f t="shared" ref="BP6:BP44" si="4">AY6</f>
        <v>75</v>
      </c>
      <c r="BQ6" s="279">
        <f t="shared" ref="BQ6:BQ44" si="5">ABS(BB6)</f>
        <v>0</v>
      </c>
      <c r="BR6" s="280">
        <f t="shared" ref="BR6:BR44" si="6">BP6-BQ6</f>
        <v>75</v>
      </c>
      <c r="BS6" s="277"/>
    </row>
    <row r="7" spans="1:71" x14ac:dyDescent="0.2">
      <c r="A7" s="267" t="s">
        <v>447</v>
      </c>
      <c r="B7" s="268" t="s">
        <v>250</v>
      </c>
      <c r="C7" s="269">
        <v>0</v>
      </c>
      <c r="D7" s="269">
        <v>0</v>
      </c>
      <c r="E7" s="269">
        <v>70</v>
      </c>
      <c r="F7" s="269">
        <v>0</v>
      </c>
      <c r="G7" s="269">
        <v>362</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11</v>
      </c>
      <c r="Y7" s="269">
        <v>0</v>
      </c>
      <c r="Z7" s="269">
        <v>0</v>
      </c>
      <c r="AA7" s="269">
        <v>0</v>
      </c>
      <c r="AB7" s="269">
        <v>0</v>
      </c>
      <c r="AC7" s="269">
        <v>0</v>
      </c>
      <c r="AD7" s="269">
        <v>0</v>
      </c>
      <c r="AE7" s="269">
        <v>0</v>
      </c>
      <c r="AF7" s="269">
        <v>0</v>
      </c>
      <c r="AG7" s="269">
        <v>0</v>
      </c>
      <c r="AH7" s="269">
        <v>0</v>
      </c>
      <c r="AI7" s="269">
        <v>1</v>
      </c>
      <c r="AJ7" s="269">
        <v>11</v>
      </c>
      <c r="AK7" s="269">
        <v>0</v>
      </c>
      <c r="AL7" s="269">
        <v>0</v>
      </c>
      <c r="AM7" s="269">
        <v>219</v>
      </c>
      <c r="AN7" s="269">
        <v>0</v>
      </c>
      <c r="AO7" s="269">
        <v>0</v>
      </c>
      <c r="AP7" s="270">
        <v>674</v>
      </c>
      <c r="AQ7" s="269">
        <v>6</v>
      </c>
      <c r="AR7" s="269">
        <v>213</v>
      </c>
      <c r="AS7" s="269">
        <v>0</v>
      </c>
      <c r="AT7" s="269">
        <v>0</v>
      </c>
      <c r="AU7" s="269">
        <v>0</v>
      </c>
      <c r="AV7" s="269">
        <v>11</v>
      </c>
      <c r="AW7" s="270">
        <v>230</v>
      </c>
      <c r="AX7" s="269">
        <v>904</v>
      </c>
      <c r="AY7" s="270">
        <v>706</v>
      </c>
      <c r="AZ7" s="270">
        <v>936</v>
      </c>
      <c r="BA7" s="269">
        <v>1610</v>
      </c>
      <c r="BB7" s="270">
        <v>0</v>
      </c>
      <c r="BC7" s="269">
        <v>936</v>
      </c>
      <c r="BD7" s="270">
        <v>1610</v>
      </c>
      <c r="BE7" s="271"/>
      <c r="BG7" s="267" t="s">
        <v>447</v>
      </c>
      <c r="BH7" s="272" t="s">
        <v>250</v>
      </c>
      <c r="BI7" s="273">
        <f t="shared" si="0"/>
        <v>904</v>
      </c>
      <c r="BJ7" s="274">
        <f t="shared" si="1"/>
        <v>0</v>
      </c>
      <c r="BK7" s="275">
        <f t="shared" si="2"/>
        <v>0</v>
      </c>
      <c r="BL7" s="276">
        <f t="shared" si="3"/>
        <v>1</v>
      </c>
      <c r="BM7" s="277"/>
      <c r="BN7" s="267" t="s">
        <v>447</v>
      </c>
      <c r="BO7" s="272" t="s">
        <v>250</v>
      </c>
      <c r="BP7" s="278">
        <f t="shared" si="4"/>
        <v>706</v>
      </c>
      <c r="BQ7" s="279">
        <f t="shared" si="5"/>
        <v>0</v>
      </c>
      <c r="BR7" s="280">
        <f t="shared" si="6"/>
        <v>706</v>
      </c>
      <c r="BS7" s="277"/>
    </row>
    <row r="8" spans="1:71" x14ac:dyDescent="0.2">
      <c r="A8" s="267" t="s">
        <v>448</v>
      </c>
      <c r="B8" s="268" t="s">
        <v>27</v>
      </c>
      <c r="C8" s="269">
        <v>0</v>
      </c>
      <c r="D8" s="269">
        <v>0</v>
      </c>
      <c r="E8" s="269">
        <v>0</v>
      </c>
      <c r="F8" s="269">
        <v>0</v>
      </c>
      <c r="G8" s="269">
        <v>3</v>
      </c>
      <c r="H8" s="269">
        <v>1</v>
      </c>
      <c r="I8" s="269">
        <v>11</v>
      </c>
      <c r="J8" s="269">
        <v>23</v>
      </c>
      <c r="K8" s="269">
        <v>110</v>
      </c>
      <c r="L8" s="269">
        <v>0</v>
      </c>
      <c r="M8" s="269">
        <v>121</v>
      </c>
      <c r="N8" s="269">
        <v>29</v>
      </c>
      <c r="O8" s="269">
        <v>193</v>
      </c>
      <c r="P8" s="269">
        <v>2</v>
      </c>
      <c r="Q8" s="269">
        <v>0</v>
      </c>
      <c r="R8" s="269">
        <v>0</v>
      </c>
      <c r="S8" s="269">
        <v>0</v>
      </c>
      <c r="T8" s="269">
        <v>2</v>
      </c>
      <c r="U8" s="269">
        <v>0</v>
      </c>
      <c r="V8" s="269">
        <v>0</v>
      </c>
      <c r="W8" s="269">
        <v>1</v>
      </c>
      <c r="X8" s="269">
        <v>2</v>
      </c>
      <c r="Y8" s="269">
        <v>232</v>
      </c>
      <c r="Z8" s="269">
        <v>9737</v>
      </c>
      <c r="AA8" s="269">
        <v>0</v>
      </c>
      <c r="AB8" s="269">
        <v>0</v>
      </c>
      <c r="AC8" s="269">
        <v>0</v>
      </c>
      <c r="AD8" s="269">
        <v>0</v>
      </c>
      <c r="AE8" s="269">
        <v>0</v>
      </c>
      <c r="AF8" s="269">
        <v>0</v>
      </c>
      <c r="AG8" s="269">
        <v>0</v>
      </c>
      <c r="AH8" s="269">
        <v>0</v>
      </c>
      <c r="AI8" s="269">
        <v>1</v>
      </c>
      <c r="AJ8" s="269">
        <v>0</v>
      </c>
      <c r="AK8" s="269">
        <v>0</v>
      </c>
      <c r="AL8" s="269">
        <v>0</v>
      </c>
      <c r="AM8" s="269">
        <v>0</v>
      </c>
      <c r="AN8" s="269">
        <v>0</v>
      </c>
      <c r="AO8" s="269">
        <v>0</v>
      </c>
      <c r="AP8" s="270">
        <v>10468</v>
      </c>
      <c r="AQ8" s="269">
        <v>-2</v>
      </c>
      <c r="AR8" s="269">
        <v>-4</v>
      </c>
      <c r="AS8" s="269">
        <v>0</v>
      </c>
      <c r="AT8" s="269">
        <v>0</v>
      </c>
      <c r="AU8" s="269">
        <v>-1</v>
      </c>
      <c r="AV8" s="269">
        <v>0</v>
      </c>
      <c r="AW8" s="270">
        <v>-7</v>
      </c>
      <c r="AX8" s="269">
        <v>10461</v>
      </c>
      <c r="AY8" s="270">
        <v>4</v>
      </c>
      <c r="AZ8" s="270">
        <v>-3</v>
      </c>
      <c r="BA8" s="269">
        <v>10465</v>
      </c>
      <c r="BB8" s="270">
        <v>-10455</v>
      </c>
      <c r="BC8" s="269">
        <v>-10458</v>
      </c>
      <c r="BD8" s="270">
        <v>10</v>
      </c>
      <c r="BE8" s="271"/>
      <c r="BG8" s="267" t="s">
        <v>448</v>
      </c>
      <c r="BH8" s="272" t="s">
        <v>27</v>
      </c>
      <c r="BI8" s="273">
        <f t="shared" si="0"/>
        <v>10461</v>
      </c>
      <c r="BJ8" s="274">
        <f t="shared" si="1"/>
        <v>10455</v>
      </c>
      <c r="BK8" s="275">
        <f t="shared" si="2"/>
        <v>0.99942644106681966</v>
      </c>
      <c r="BL8" s="276">
        <f t="shared" si="3"/>
        <v>5.7355893318034035E-4</v>
      </c>
      <c r="BM8" s="277"/>
      <c r="BN8" s="267" t="s">
        <v>448</v>
      </c>
      <c r="BO8" s="272" t="s">
        <v>27</v>
      </c>
      <c r="BP8" s="278">
        <f t="shared" si="4"/>
        <v>4</v>
      </c>
      <c r="BQ8" s="279">
        <f t="shared" si="5"/>
        <v>10455</v>
      </c>
      <c r="BR8" s="280">
        <f t="shared" si="6"/>
        <v>-10451</v>
      </c>
      <c r="BS8" s="277"/>
    </row>
    <row r="9" spans="1:71" x14ac:dyDescent="0.2">
      <c r="A9" s="267" t="s">
        <v>449</v>
      </c>
      <c r="B9" s="268" t="s">
        <v>191</v>
      </c>
      <c r="C9" s="269">
        <v>1909</v>
      </c>
      <c r="D9" s="269">
        <v>24</v>
      </c>
      <c r="E9" s="269">
        <v>169</v>
      </c>
      <c r="F9" s="269">
        <v>0</v>
      </c>
      <c r="G9" s="269">
        <v>1941</v>
      </c>
      <c r="H9" s="269">
        <v>2</v>
      </c>
      <c r="I9" s="269">
        <v>6</v>
      </c>
      <c r="J9" s="269">
        <v>33</v>
      </c>
      <c r="K9" s="269">
        <v>0</v>
      </c>
      <c r="L9" s="269">
        <v>0</v>
      </c>
      <c r="M9" s="269">
        <v>1</v>
      </c>
      <c r="N9" s="269">
        <v>0</v>
      </c>
      <c r="O9" s="269">
        <v>0</v>
      </c>
      <c r="P9" s="269">
        <v>0</v>
      </c>
      <c r="Q9" s="269">
        <v>0</v>
      </c>
      <c r="R9" s="269">
        <v>0</v>
      </c>
      <c r="S9" s="269">
        <v>0</v>
      </c>
      <c r="T9" s="269">
        <v>0</v>
      </c>
      <c r="U9" s="269">
        <v>0</v>
      </c>
      <c r="V9" s="269">
        <v>0</v>
      </c>
      <c r="W9" s="269">
        <v>0</v>
      </c>
      <c r="X9" s="269">
        <v>513</v>
      </c>
      <c r="Y9" s="269">
        <v>1</v>
      </c>
      <c r="Z9" s="269">
        <v>0</v>
      </c>
      <c r="AA9" s="269">
        <v>0</v>
      </c>
      <c r="AB9" s="269">
        <v>0</v>
      </c>
      <c r="AC9" s="269">
        <v>5</v>
      </c>
      <c r="AD9" s="269">
        <v>0</v>
      </c>
      <c r="AE9" s="269">
        <v>0</v>
      </c>
      <c r="AF9" s="269">
        <v>0</v>
      </c>
      <c r="AG9" s="269">
        <v>0</v>
      </c>
      <c r="AH9" s="269">
        <v>8</v>
      </c>
      <c r="AI9" s="269">
        <v>93</v>
      </c>
      <c r="AJ9" s="269">
        <v>186</v>
      </c>
      <c r="AK9" s="269">
        <v>3</v>
      </c>
      <c r="AL9" s="269">
        <v>0</v>
      </c>
      <c r="AM9" s="269">
        <v>6744</v>
      </c>
      <c r="AN9" s="269">
        <v>0</v>
      </c>
      <c r="AO9" s="269">
        <v>1</v>
      </c>
      <c r="AP9" s="270">
        <v>11639</v>
      </c>
      <c r="AQ9" s="269">
        <v>355</v>
      </c>
      <c r="AR9" s="269">
        <v>16586</v>
      </c>
      <c r="AS9" s="269">
        <v>0</v>
      </c>
      <c r="AT9" s="269">
        <v>0</v>
      </c>
      <c r="AU9" s="269">
        <v>0</v>
      </c>
      <c r="AV9" s="269">
        <v>22</v>
      </c>
      <c r="AW9" s="270">
        <v>16963</v>
      </c>
      <c r="AX9" s="269">
        <v>28602</v>
      </c>
      <c r="AY9" s="270">
        <v>7708</v>
      </c>
      <c r="AZ9" s="270">
        <v>24671</v>
      </c>
      <c r="BA9" s="269">
        <v>36310</v>
      </c>
      <c r="BB9" s="270">
        <v>-27217</v>
      </c>
      <c r="BC9" s="269">
        <v>-2546</v>
      </c>
      <c r="BD9" s="270">
        <v>9093</v>
      </c>
      <c r="BE9" s="271"/>
      <c r="BG9" s="267" t="s">
        <v>449</v>
      </c>
      <c r="BH9" s="272" t="s">
        <v>191</v>
      </c>
      <c r="BI9" s="273">
        <f t="shared" si="0"/>
        <v>28602</v>
      </c>
      <c r="BJ9" s="274">
        <f t="shared" si="1"/>
        <v>27217</v>
      </c>
      <c r="BK9" s="275">
        <f t="shared" si="2"/>
        <v>0.95157681281029294</v>
      </c>
      <c r="BL9" s="276">
        <f t="shared" si="3"/>
        <v>4.8423187189707062E-2</v>
      </c>
      <c r="BM9" s="277"/>
      <c r="BN9" s="267" t="s">
        <v>449</v>
      </c>
      <c r="BO9" s="272" t="s">
        <v>191</v>
      </c>
      <c r="BP9" s="278">
        <f t="shared" si="4"/>
        <v>7708</v>
      </c>
      <c r="BQ9" s="279">
        <f t="shared" si="5"/>
        <v>27217</v>
      </c>
      <c r="BR9" s="280">
        <f t="shared" si="6"/>
        <v>-19509</v>
      </c>
      <c r="BS9" s="277"/>
    </row>
    <row r="10" spans="1:71" x14ac:dyDescent="0.2">
      <c r="A10" s="281" t="s">
        <v>450</v>
      </c>
      <c r="B10" s="282" t="s">
        <v>28</v>
      </c>
      <c r="C10" s="269">
        <v>61</v>
      </c>
      <c r="D10" s="269">
        <v>2</v>
      </c>
      <c r="E10" s="269">
        <v>35</v>
      </c>
      <c r="F10" s="269">
        <v>0</v>
      </c>
      <c r="G10" s="269">
        <v>11</v>
      </c>
      <c r="H10" s="269">
        <v>246</v>
      </c>
      <c r="I10" s="269">
        <v>14</v>
      </c>
      <c r="J10" s="269">
        <v>4</v>
      </c>
      <c r="K10" s="269">
        <v>0</v>
      </c>
      <c r="L10" s="269">
        <v>19</v>
      </c>
      <c r="M10" s="269">
        <v>6</v>
      </c>
      <c r="N10" s="269">
        <v>0</v>
      </c>
      <c r="O10" s="269">
        <v>1</v>
      </c>
      <c r="P10" s="269">
        <v>9</v>
      </c>
      <c r="Q10" s="269">
        <v>3</v>
      </c>
      <c r="R10" s="269">
        <v>3</v>
      </c>
      <c r="S10" s="269">
        <v>0</v>
      </c>
      <c r="T10" s="269">
        <v>48</v>
      </c>
      <c r="U10" s="269">
        <v>10</v>
      </c>
      <c r="V10" s="269">
        <v>5</v>
      </c>
      <c r="W10" s="269">
        <v>13</v>
      </c>
      <c r="X10" s="269">
        <v>239</v>
      </c>
      <c r="Y10" s="269">
        <v>116</v>
      </c>
      <c r="Z10" s="269">
        <v>7</v>
      </c>
      <c r="AA10" s="269">
        <v>2</v>
      </c>
      <c r="AB10" s="269">
        <v>5</v>
      </c>
      <c r="AC10" s="269">
        <v>131</v>
      </c>
      <c r="AD10" s="269">
        <v>28</v>
      </c>
      <c r="AE10" s="269">
        <v>0</v>
      </c>
      <c r="AF10" s="269">
        <v>25</v>
      </c>
      <c r="AG10" s="269">
        <v>3</v>
      </c>
      <c r="AH10" s="269">
        <v>76</v>
      </c>
      <c r="AI10" s="269">
        <v>10</v>
      </c>
      <c r="AJ10" s="269">
        <v>76</v>
      </c>
      <c r="AK10" s="269">
        <v>58</v>
      </c>
      <c r="AL10" s="269">
        <v>33</v>
      </c>
      <c r="AM10" s="269">
        <v>258</v>
      </c>
      <c r="AN10" s="269">
        <v>19</v>
      </c>
      <c r="AO10" s="269">
        <v>3</v>
      </c>
      <c r="AP10" s="270">
        <v>1579</v>
      </c>
      <c r="AQ10" s="269">
        <v>44</v>
      </c>
      <c r="AR10" s="269">
        <v>2549</v>
      </c>
      <c r="AS10" s="269">
        <v>0</v>
      </c>
      <c r="AT10" s="269">
        <v>2</v>
      </c>
      <c r="AU10" s="269">
        <v>31</v>
      </c>
      <c r="AV10" s="269">
        <v>123</v>
      </c>
      <c r="AW10" s="270">
        <v>2749</v>
      </c>
      <c r="AX10" s="269">
        <v>4328</v>
      </c>
      <c r="AY10" s="270">
        <v>1006</v>
      </c>
      <c r="AZ10" s="270">
        <v>3755</v>
      </c>
      <c r="BA10" s="269">
        <v>5334</v>
      </c>
      <c r="BB10" s="270">
        <v>-4328</v>
      </c>
      <c r="BC10" s="269">
        <v>-573</v>
      </c>
      <c r="BD10" s="270">
        <v>1006</v>
      </c>
      <c r="BE10" s="271"/>
      <c r="BG10" s="281" t="s">
        <v>450</v>
      </c>
      <c r="BH10" s="283" t="s">
        <v>28</v>
      </c>
      <c r="BI10" s="273">
        <f t="shared" si="0"/>
        <v>4328</v>
      </c>
      <c r="BJ10" s="274">
        <f t="shared" si="1"/>
        <v>4328</v>
      </c>
      <c r="BK10" s="275">
        <f t="shared" si="2"/>
        <v>1</v>
      </c>
      <c r="BL10" s="276">
        <f t="shared" si="3"/>
        <v>0</v>
      </c>
      <c r="BM10" s="277"/>
      <c r="BN10" s="281" t="s">
        <v>450</v>
      </c>
      <c r="BO10" s="283" t="s">
        <v>28</v>
      </c>
      <c r="BP10" s="278">
        <f t="shared" si="4"/>
        <v>1006</v>
      </c>
      <c r="BQ10" s="279">
        <f t="shared" si="5"/>
        <v>4328</v>
      </c>
      <c r="BR10" s="280">
        <f t="shared" si="6"/>
        <v>-3322</v>
      </c>
      <c r="BS10" s="277"/>
    </row>
    <row r="11" spans="1:71" x14ac:dyDescent="0.2">
      <c r="A11" s="281" t="s">
        <v>451</v>
      </c>
      <c r="B11" s="282" t="s">
        <v>285</v>
      </c>
      <c r="C11" s="269">
        <v>391</v>
      </c>
      <c r="D11" s="269">
        <v>8</v>
      </c>
      <c r="E11" s="269">
        <v>6</v>
      </c>
      <c r="F11" s="269">
        <v>0</v>
      </c>
      <c r="G11" s="269">
        <v>146</v>
      </c>
      <c r="H11" s="269">
        <v>6</v>
      </c>
      <c r="I11" s="269">
        <v>787</v>
      </c>
      <c r="J11" s="269">
        <v>62</v>
      </c>
      <c r="K11" s="269">
        <v>0</v>
      </c>
      <c r="L11" s="269">
        <v>118</v>
      </c>
      <c r="M11" s="269">
        <v>37</v>
      </c>
      <c r="N11" s="269">
        <v>0</v>
      </c>
      <c r="O11" s="269">
        <v>3</v>
      </c>
      <c r="P11" s="269">
        <v>26</v>
      </c>
      <c r="Q11" s="269">
        <v>5</v>
      </c>
      <c r="R11" s="269">
        <v>3</v>
      </c>
      <c r="S11" s="269">
        <v>1</v>
      </c>
      <c r="T11" s="269">
        <v>81</v>
      </c>
      <c r="U11" s="269">
        <v>28</v>
      </c>
      <c r="V11" s="269">
        <v>14</v>
      </c>
      <c r="W11" s="269">
        <v>10</v>
      </c>
      <c r="X11" s="269">
        <v>625</v>
      </c>
      <c r="Y11" s="269">
        <v>1748</v>
      </c>
      <c r="Z11" s="269">
        <v>8</v>
      </c>
      <c r="AA11" s="269">
        <v>5</v>
      </c>
      <c r="AB11" s="269">
        <v>7</v>
      </c>
      <c r="AC11" s="269">
        <v>249</v>
      </c>
      <c r="AD11" s="269">
        <v>80</v>
      </c>
      <c r="AE11" s="269">
        <v>9</v>
      </c>
      <c r="AF11" s="269">
        <v>23</v>
      </c>
      <c r="AG11" s="269">
        <v>36</v>
      </c>
      <c r="AH11" s="269">
        <v>29</v>
      </c>
      <c r="AI11" s="269">
        <v>116</v>
      </c>
      <c r="AJ11" s="269">
        <v>118</v>
      </c>
      <c r="AK11" s="269">
        <v>41</v>
      </c>
      <c r="AL11" s="269">
        <v>54</v>
      </c>
      <c r="AM11" s="269">
        <v>291</v>
      </c>
      <c r="AN11" s="269">
        <v>146</v>
      </c>
      <c r="AO11" s="269">
        <v>64</v>
      </c>
      <c r="AP11" s="270">
        <v>5381</v>
      </c>
      <c r="AQ11" s="269">
        <v>31</v>
      </c>
      <c r="AR11" s="269">
        <v>208</v>
      </c>
      <c r="AS11" s="269">
        <v>0</v>
      </c>
      <c r="AT11" s="269">
        <v>24</v>
      </c>
      <c r="AU11" s="269">
        <v>51</v>
      </c>
      <c r="AV11" s="269">
        <v>-50</v>
      </c>
      <c r="AW11" s="270">
        <v>264</v>
      </c>
      <c r="AX11" s="269">
        <v>5645</v>
      </c>
      <c r="AY11" s="270">
        <v>1953</v>
      </c>
      <c r="AZ11" s="270">
        <v>2217</v>
      </c>
      <c r="BA11" s="269">
        <v>7598</v>
      </c>
      <c r="BB11" s="270">
        <v>-4871</v>
      </c>
      <c r="BC11" s="269">
        <v>-2654</v>
      </c>
      <c r="BD11" s="270">
        <v>2727</v>
      </c>
      <c r="BE11" s="271"/>
      <c r="BG11" s="281" t="s">
        <v>451</v>
      </c>
      <c r="BH11" s="283" t="s">
        <v>285</v>
      </c>
      <c r="BI11" s="273">
        <f t="shared" si="0"/>
        <v>5645</v>
      </c>
      <c r="BJ11" s="274">
        <f t="shared" si="1"/>
        <v>4871</v>
      </c>
      <c r="BK11" s="275">
        <f t="shared" si="2"/>
        <v>0.86288751107174488</v>
      </c>
      <c r="BL11" s="276">
        <f t="shared" si="3"/>
        <v>0.13711248892825512</v>
      </c>
      <c r="BM11" s="277"/>
      <c r="BN11" s="281" t="s">
        <v>451</v>
      </c>
      <c r="BO11" s="283" t="s">
        <v>285</v>
      </c>
      <c r="BP11" s="278">
        <f t="shared" si="4"/>
        <v>1953</v>
      </c>
      <c r="BQ11" s="279">
        <f t="shared" si="5"/>
        <v>4871</v>
      </c>
      <c r="BR11" s="280">
        <f t="shared" si="6"/>
        <v>-2918</v>
      </c>
      <c r="BS11" s="277"/>
    </row>
    <row r="12" spans="1:71" x14ac:dyDescent="0.2">
      <c r="A12" s="281" t="s">
        <v>452</v>
      </c>
      <c r="B12" s="282" t="s">
        <v>29</v>
      </c>
      <c r="C12" s="269">
        <v>981</v>
      </c>
      <c r="D12" s="269">
        <v>0</v>
      </c>
      <c r="E12" s="269">
        <v>18</v>
      </c>
      <c r="F12" s="269">
        <v>0</v>
      </c>
      <c r="G12" s="269">
        <v>94</v>
      </c>
      <c r="H12" s="269">
        <v>114</v>
      </c>
      <c r="I12" s="269">
        <v>103</v>
      </c>
      <c r="J12" s="269">
        <v>1579</v>
      </c>
      <c r="K12" s="269">
        <v>1</v>
      </c>
      <c r="L12" s="269">
        <v>3424</v>
      </c>
      <c r="M12" s="269">
        <v>62</v>
      </c>
      <c r="N12" s="269">
        <v>2</v>
      </c>
      <c r="O12" s="269">
        <v>11</v>
      </c>
      <c r="P12" s="269">
        <v>64</v>
      </c>
      <c r="Q12" s="269">
        <v>14</v>
      </c>
      <c r="R12" s="269">
        <v>8</v>
      </c>
      <c r="S12" s="269">
        <v>4</v>
      </c>
      <c r="T12" s="269">
        <v>230</v>
      </c>
      <c r="U12" s="269">
        <v>52</v>
      </c>
      <c r="V12" s="269">
        <v>24</v>
      </c>
      <c r="W12" s="269">
        <v>78</v>
      </c>
      <c r="X12" s="269">
        <v>283</v>
      </c>
      <c r="Y12" s="269">
        <v>200</v>
      </c>
      <c r="Z12" s="269">
        <v>65</v>
      </c>
      <c r="AA12" s="269">
        <v>14</v>
      </c>
      <c r="AB12" s="269">
        <v>31</v>
      </c>
      <c r="AC12" s="269">
        <v>0</v>
      </c>
      <c r="AD12" s="269">
        <v>0</v>
      </c>
      <c r="AE12" s="269">
        <v>1</v>
      </c>
      <c r="AF12" s="269">
        <v>6</v>
      </c>
      <c r="AG12" s="269">
        <v>3</v>
      </c>
      <c r="AH12" s="269">
        <v>21</v>
      </c>
      <c r="AI12" s="269">
        <v>149</v>
      </c>
      <c r="AJ12" s="269">
        <v>4440</v>
      </c>
      <c r="AK12" s="269">
        <v>5</v>
      </c>
      <c r="AL12" s="269">
        <v>73</v>
      </c>
      <c r="AM12" s="269">
        <v>246</v>
      </c>
      <c r="AN12" s="269">
        <v>2</v>
      </c>
      <c r="AO12" s="269">
        <v>5</v>
      </c>
      <c r="AP12" s="270">
        <v>12407</v>
      </c>
      <c r="AQ12" s="269">
        <v>66</v>
      </c>
      <c r="AR12" s="269">
        <v>1528</v>
      </c>
      <c r="AS12" s="269">
        <v>0</v>
      </c>
      <c r="AT12" s="269">
        <v>0</v>
      </c>
      <c r="AU12" s="269">
        <v>0</v>
      </c>
      <c r="AV12" s="269">
        <v>201</v>
      </c>
      <c r="AW12" s="270">
        <v>1795</v>
      </c>
      <c r="AX12" s="269">
        <v>14202</v>
      </c>
      <c r="AY12" s="270">
        <v>4373</v>
      </c>
      <c r="AZ12" s="270">
        <v>6168</v>
      </c>
      <c r="BA12" s="269">
        <v>18575</v>
      </c>
      <c r="BB12" s="270">
        <v>-14202</v>
      </c>
      <c r="BC12" s="269">
        <v>-8034</v>
      </c>
      <c r="BD12" s="270">
        <v>4373</v>
      </c>
      <c r="BE12" s="271"/>
      <c r="BG12" s="281" t="s">
        <v>452</v>
      </c>
      <c r="BH12" s="283" t="s">
        <v>29</v>
      </c>
      <c r="BI12" s="273">
        <f t="shared" si="0"/>
        <v>14202</v>
      </c>
      <c r="BJ12" s="274">
        <f t="shared" si="1"/>
        <v>14202</v>
      </c>
      <c r="BK12" s="275">
        <f t="shared" si="2"/>
        <v>1</v>
      </c>
      <c r="BL12" s="276">
        <f t="shared" si="3"/>
        <v>0</v>
      </c>
      <c r="BM12" s="277"/>
      <c r="BN12" s="281" t="s">
        <v>452</v>
      </c>
      <c r="BO12" s="283" t="s">
        <v>29</v>
      </c>
      <c r="BP12" s="278">
        <f t="shared" si="4"/>
        <v>4373</v>
      </c>
      <c r="BQ12" s="279">
        <f t="shared" si="5"/>
        <v>14202</v>
      </c>
      <c r="BR12" s="280">
        <f t="shared" si="6"/>
        <v>-9829</v>
      </c>
      <c r="BS12" s="277"/>
    </row>
    <row r="13" spans="1:71" x14ac:dyDescent="0.2">
      <c r="A13" s="281" t="s">
        <v>453</v>
      </c>
      <c r="B13" s="282" t="s">
        <v>30</v>
      </c>
      <c r="C13" s="269">
        <v>103</v>
      </c>
      <c r="D13" s="269">
        <v>9</v>
      </c>
      <c r="E13" s="269">
        <v>88</v>
      </c>
      <c r="F13" s="269">
        <v>0</v>
      </c>
      <c r="G13" s="269">
        <v>43</v>
      </c>
      <c r="H13" s="269">
        <v>6</v>
      </c>
      <c r="I13" s="269">
        <v>10</v>
      </c>
      <c r="J13" s="269">
        <v>356</v>
      </c>
      <c r="K13" s="269">
        <v>11</v>
      </c>
      <c r="L13" s="269">
        <v>17</v>
      </c>
      <c r="M13" s="269">
        <v>40</v>
      </c>
      <c r="N13" s="269">
        <v>13</v>
      </c>
      <c r="O13" s="269">
        <v>3</v>
      </c>
      <c r="P13" s="269">
        <v>21</v>
      </c>
      <c r="Q13" s="269">
        <v>4</v>
      </c>
      <c r="R13" s="269">
        <v>3</v>
      </c>
      <c r="S13" s="269">
        <v>0</v>
      </c>
      <c r="T13" s="269">
        <v>17</v>
      </c>
      <c r="U13" s="269">
        <v>4</v>
      </c>
      <c r="V13" s="269">
        <v>2</v>
      </c>
      <c r="W13" s="269">
        <v>16</v>
      </c>
      <c r="X13" s="269">
        <v>23</v>
      </c>
      <c r="Y13" s="269">
        <v>449</v>
      </c>
      <c r="Z13" s="269">
        <v>671</v>
      </c>
      <c r="AA13" s="269">
        <v>19</v>
      </c>
      <c r="AB13" s="269">
        <v>25</v>
      </c>
      <c r="AC13" s="269">
        <v>47</v>
      </c>
      <c r="AD13" s="269">
        <v>6</v>
      </c>
      <c r="AE13" s="269">
        <v>4</v>
      </c>
      <c r="AF13" s="269">
        <v>548</v>
      </c>
      <c r="AG13" s="269">
        <v>1</v>
      </c>
      <c r="AH13" s="269">
        <v>249</v>
      </c>
      <c r="AI13" s="269">
        <v>62</v>
      </c>
      <c r="AJ13" s="269">
        <v>62</v>
      </c>
      <c r="AK13" s="269">
        <v>8</v>
      </c>
      <c r="AL13" s="269">
        <v>36</v>
      </c>
      <c r="AM13" s="269">
        <v>202</v>
      </c>
      <c r="AN13" s="269">
        <v>0</v>
      </c>
      <c r="AO13" s="269">
        <v>9</v>
      </c>
      <c r="AP13" s="270">
        <v>3187</v>
      </c>
      <c r="AQ13" s="269">
        <v>6</v>
      </c>
      <c r="AR13" s="269">
        <v>3012</v>
      </c>
      <c r="AS13" s="269">
        <v>0</v>
      </c>
      <c r="AT13" s="269">
        <v>0</v>
      </c>
      <c r="AU13" s="269">
        <v>0</v>
      </c>
      <c r="AV13" s="269">
        <v>0</v>
      </c>
      <c r="AW13" s="270">
        <v>3018</v>
      </c>
      <c r="AX13" s="269">
        <v>6205</v>
      </c>
      <c r="AY13" s="270">
        <v>102</v>
      </c>
      <c r="AZ13" s="270">
        <v>3120</v>
      </c>
      <c r="BA13" s="269">
        <v>6307</v>
      </c>
      <c r="BB13" s="270">
        <v>-6119</v>
      </c>
      <c r="BC13" s="269">
        <v>-2999</v>
      </c>
      <c r="BD13" s="270">
        <v>188</v>
      </c>
      <c r="BE13" s="271"/>
      <c r="BG13" s="281" t="s">
        <v>453</v>
      </c>
      <c r="BH13" s="283" t="s">
        <v>30</v>
      </c>
      <c r="BI13" s="273">
        <f t="shared" si="0"/>
        <v>6205</v>
      </c>
      <c r="BJ13" s="274">
        <f t="shared" si="1"/>
        <v>6119</v>
      </c>
      <c r="BK13" s="275">
        <f t="shared" si="2"/>
        <v>0.98614020950846093</v>
      </c>
      <c r="BL13" s="276">
        <f t="shared" si="3"/>
        <v>1.385979049153907E-2</v>
      </c>
      <c r="BM13" s="277"/>
      <c r="BN13" s="281" t="s">
        <v>453</v>
      </c>
      <c r="BO13" s="283" t="s">
        <v>30</v>
      </c>
      <c r="BP13" s="278">
        <f t="shared" si="4"/>
        <v>102</v>
      </c>
      <c r="BQ13" s="279">
        <f t="shared" si="5"/>
        <v>6119</v>
      </c>
      <c r="BR13" s="280">
        <f t="shared" si="6"/>
        <v>-6017</v>
      </c>
      <c r="BS13" s="277"/>
    </row>
    <row r="14" spans="1:71" x14ac:dyDescent="0.2">
      <c r="A14" s="281" t="s">
        <v>454</v>
      </c>
      <c r="B14" s="282" t="s">
        <v>455</v>
      </c>
      <c r="C14" s="269">
        <v>116</v>
      </c>
      <c r="D14" s="269">
        <v>12</v>
      </c>
      <c r="E14" s="269">
        <v>28</v>
      </c>
      <c r="F14" s="269">
        <v>0</v>
      </c>
      <c r="G14" s="269">
        <v>160</v>
      </c>
      <c r="H14" s="269">
        <v>11</v>
      </c>
      <c r="I14" s="269">
        <v>49</v>
      </c>
      <c r="J14" s="269">
        <v>82</v>
      </c>
      <c r="K14" s="269">
        <v>0</v>
      </c>
      <c r="L14" s="269">
        <v>4246</v>
      </c>
      <c r="M14" s="269">
        <v>14</v>
      </c>
      <c r="N14" s="269">
        <v>0</v>
      </c>
      <c r="O14" s="269">
        <v>7</v>
      </c>
      <c r="P14" s="269">
        <v>35</v>
      </c>
      <c r="Q14" s="269">
        <v>41</v>
      </c>
      <c r="R14" s="269">
        <v>42</v>
      </c>
      <c r="S14" s="269">
        <v>8</v>
      </c>
      <c r="T14" s="269">
        <v>261</v>
      </c>
      <c r="U14" s="269">
        <v>151</v>
      </c>
      <c r="V14" s="269">
        <v>97</v>
      </c>
      <c r="W14" s="269">
        <v>293</v>
      </c>
      <c r="X14" s="269">
        <v>1018</v>
      </c>
      <c r="Y14" s="269">
        <v>501</v>
      </c>
      <c r="Z14" s="269">
        <v>0</v>
      </c>
      <c r="AA14" s="269">
        <v>62</v>
      </c>
      <c r="AB14" s="269">
        <v>29</v>
      </c>
      <c r="AC14" s="269">
        <v>158</v>
      </c>
      <c r="AD14" s="269">
        <v>51</v>
      </c>
      <c r="AE14" s="269">
        <v>12</v>
      </c>
      <c r="AF14" s="269">
        <v>16</v>
      </c>
      <c r="AG14" s="269">
        <v>10</v>
      </c>
      <c r="AH14" s="269">
        <v>45</v>
      </c>
      <c r="AI14" s="269">
        <v>72</v>
      </c>
      <c r="AJ14" s="269">
        <v>63</v>
      </c>
      <c r="AK14" s="269">
        <v>18</v>
      </c>
      <c r="AL14" s="269">
        <v>207</v>
      </c>
      <c r="AM14" s="269">
        <v>129</v>
      </c>
      <c r="AN14" s="269">
        <v>78</v>
      </c>
      <c r="AO14" s="269">
        <v>8</v>
      </c>
      <c r="AP14" s="270">
        <v>8130</v>
      </c>
      <c r="AQ14" s="269">
        <v>9</v>
      </c>
      <c r="AR14" s="269">
        <v>515</v>
      </c>
      <c r="AS14" s="269">
        <v>2</v>
      </c>
      <c r="AT14" s="269">
        <v>0</v>
      </c>
      <c r="AU14" s="269">
        <v>0</v>
      </c>
      <c r="AV14" s="269">
        <v>62</v>
      </c>
      <c r="AW14" s="270">
        <v>588</v>
      </c>
      <c r="AX14" s="269">
        <v>8718</v>
      </c>
      <c r="AY14" s="270">
        <v>13420</v>
      </c>
      <c r="AZ14" s="270">
        <v>14008</v>
      </c>
      <c r="BA14" s="269">
        <v>22138</v>
      </c>
      <c r="BB14" s="270">
        <v>-5902</v>
      </c>
      <c r="BC14" s="269">
        <v>8106</v>
      </c>
      <c r="BD14" s="270">
        <v>16236</v>
      </c>
      <c r="BE14" s="271"/>
      <c r="BG14" s="281" t="s">
        <v>454</v>
      </c>
      <c r="BH14" s="283" t="s">
        <v>455</v>
      </c>
      <c r="BI14" s="273">
        <f t="shared" si="0"/>
        <v>8718</v>
      </c>
      <c r="BJ14" s="274">
        <f t="shared" si="1"/>
        <v>5902</v>
      </c>
      <c r="BK14" s="275">
        <f t="shared" si="2"/>
        <v>0.67699013535214503</v>
      </c>
      <c r="BL14" s="276">
        <f t="shared" si="3"/>
        <v>0.32300986464785497</v>
      </c>
      <c r="BM14" s="277"/>
      <c r="BN14" s="281" t="s">
        <v>454</v>
      </c>
      <c r="BO14" s="283" t="s">
        <v>455</v>
      </c>
      <c r="BP14" s="278">
        <f t="shared" si="4"/>
        <v>13420</v>
      </c>
      <c r="BQ14" s="279">
        <f t="shared" si="5"/>
        <v>5902</v>
      </c>
      <c r="BR14" s="280">
        <f t="shared" si="6"/>
        <v>7518</v>
      </c>
      <c r="BS14" s="277"/>
    </row>
    <row r="15" spans="1:71" x14ac:dyDescent="0.2">
      <c r="A15" s="281" t="s">
        <v>456</v>
      </c>
      <c r="B15" s="282" t="s">
        <v>31</v>
      </c>
      <c r="C15" s="269">
        <v>38</v>
      </c>
      <c r="D15" s="269">
        <v>0</v>
      </c>
      <c r="E15" s="269">
        <v>0</v>
      </c>
      <c r="F15" s="269">
        <v>0</v>
      </c>
      <c r="G15" s="269">
        <v>11</v>
      </c>
      <c r="H15" s="269">
        <v>1</v>
      </c>
      <c r="I15" s="269">
        <v>3</v>
      </c>
      <c r="J15" s="269">
        <v>30</v>
      </c>
      <c r="K15" s="269">
        <v>0</v>
      </c>
      <c r="L15" s="269">
        <v>62</v>
      </c>
      <c r="M15" s="269">
        <v>153</v>
      </c>
      <c r="N15" s="269">
        <v>3</v>
      </c>
      <c r="O15" s="269">
        <v>12</v>
      </c>
      <c r="P15" s="269">
        <v>26</v>
      </c>
      <c r="Q15" s="269">
        <v>20</v>
      </c>
      <c r="R15" s="269">
        <v>9</v>
      </c>
      <c r="S15" s="269">
        <v>4</v>
      </c>
      <c r="T15" s="269">
        <v>462</v>
      </c>
      <c r="U15" s="269">
        <v>35</v>
      </c>
      <c r="V15" s="269">
        <v>6</v>
      </c>
      <c r="W15" s="269">
        <v>45</v>
      </c>
      <c r="X15" s="269">
        <v>12</v>
      </c>
      <c r="Y15" s="269">
        <v>1990</v>
      </c>
      <c r="Z15" s="269">
        <v>2</v>
      </c>
      <c r="AA15" s="269">
        <v>8</v>
      </c>
      <c r="AB15" s="269">
        <v>1</v>
      </c>
      <c r="AC15" s="269">
        <v>7</v>
      </c>
      <c r="AD15" s="269">
        <v>0</v>
      </c>
      <c r="AE15" s="269">
        <v>3</v>
      </c>
      <c r="AF15" s="269">
        <v>0</v>
      </c>
      <c r="AG15" s="269">
        <v>0</v>
      </c>
      <c r="AH15" s="269">
        <v>4</v>
      </c>
      <c r="AI15" s="269">
        <v>31</v>
      </c>
      <c r="AJ15" s="269">
        <v>22</v>
      </c>
      <c r="AK15" s="269">
        <v>1</v>
      </c>
      <c r="AL15" s="269">
        <v>16</v>
      </c>
      <c r="AM15" s="269">
        <v>79</v>
      </c>
      <c r="AN15" s="269">
        <v>2</v>
      </c>
      <c r="AO15" s="269">
        <v>3</v>
      </c>
      <c r="AP15" s="270">
        <v>3101</v>
      </c>
      <c r="AQ15" s="269">
        <v>4</v>
      </c>
      <c r="AR15" s="269">
        <v>81</v>
      </c>
      <c r="AS15" s="269">
        <v>0</v>
      </c>
      <c r="AT15" s="269">
        <v>0</v>
      </c>
      <c r="AU15" s="269">
        <v>0</v>
      </c>
      <c r="AV15" s="269">
        <v>-39</v>
      </c>
      <c r="AW15" s="270">
        <v>46</v>
      </c>
      <c r="AX15" s="269">
        <v>3147</v>
      </c>
      <c r="AY15" s="270">
        <v>1473</v>
      </c>
      <c r="AZ15" s="270">
        <v>1519</v>
      </c>
      <c r="BA15" s="269">
        <v>4620</v>
      </c>
      <c r="BB15" s="270">
        <v>-2856</v>
      </c>
      <c r="BC15" s="269">
        <v>-1337</v>
      </c>
      <c r="BD15" s="270">
        <v>1764</v>
      </c>
      <c r="BE15" s="271"/>
      <c r="BG15" s="281" t="s">
        <v>456</v>
      </c>
      <c r="BH15" s="283" t="s">
        <v>31</v>
      </c>
      <c r="BI15" s="273">
        <f t="shared" si="0"/>
        <v>3147</v>
      </c>
      <c r="BJ15" s="274">
        <f t="shared" si="1"/>
        <v>2856</v>
      </c>
      <c r="BK15" s="275">
        <f t="shared" si="2"/>
        <v>0.90753098188751191</v>
      </c>
      <c r="BL15" s="276">
        <f t="shared" si="3"/>
        <v>9.2469018112488088E-2</v>
      </c>
      <c r="BM15" s="277"/>
      <c r="BN15" s="281" t="s">
        <v>456</v>
      </c>
      <c r="BO15" s="283" t="s">
        <v>31</v>
      </c>
      <c r="BP15" s="278">
        <f t="shared" si="4"/>
        <v>1473</v>
      </c>
      <c r="BQ15" s="279">
        <f t="shared" si="5"/>
        <v>2856</v>
      </c>
      <c r="BR15" s="280">
        <f t="shared" si="6"/>
        <v>-1383</v>
      </c>
      <c r="BS15" s="277"/>
    </row>
    <row r="16" spans="1:71" x14ac:dyDescent="0.2">
      <c r="A16" s="281" t="s">
        <v>457</v>
      </c>
      <c r="B16" s="282" t="s">
        <v>32</v>
      </c>
      <c r="C16" s="269">
        <v>1</v>
      </c>
      <c r="D16" s="269">
        <v>0</v>
      </c>
      <c r="E16" s="269">
        <v>0</v>
      </c>
      <c r="F16" s="269">
        <v>0</v>
      </c>
      <c r="G16" s="269">
        <v>0</v>
      </c>
      <c r="H16" s="269">
        <v>0</v>
      </c>
      <c r="I16" s="269">
        <v>10</v>
      </c>
      <c r="J16" s="269">
        <v>0</v>
      </c>
      <c r="K16" s="269">
        <v>0</v>
      </c>
      <c r="L16" s="269">
        <v>27</v>
      </c>
      <c r="M16" s="269">
        <v>15</v>
      </c>
      <c r="N16" s="269">
        <v>305</v>
      </c>
      <c r="O16" s="269">
        <v>2</v>
      </c>
      <c r="P16" s="269">
        <v>1658</v>
      </c>
      <c r="Q16" s="269">
        <v>355</v>
      </c>
      <c r="R16" s="269">
        <v>192</v>
      </c>
      <c r="S16" s="269">
        <v>5</v>
      </c>
      <c r="T16" s="269">
        <v>76</v>
      </c>
      <c r="U16" s="269">
        <v>172</v>
      </c>
      <c r="V16" s="269">
        <v>21</v>
      </c>
      <c r="W16" s="269">
        <v>423</v>
      </c>
      <c r="X16" s="269">
        <v>9</v>
      </c>
      <c r="Y16" s="269">
        <v>866</v>
      </c>
      <c r="Z16" s="269">
        <v>0</v>
      </c>
      <c r="AA16" s="269">
        <v>0</v>
      </c>
      <c r="AB16" s="269">
        <v>0</v>
      </c>
      <c r="AC16" s="269">
        <v>0</v>
      </c>
      <c r="AD16" s="269">
        <v>0</v>
      </c>
      <c r="AE16" s="269">
        <v>0</v>
      </c>
      <c r="AF16" s="269">
        <v>1</v>
      </c>
      <c r="AG16" s="269">
        <v>0</v>
      </c>
      <c r="AH16" s="269">
        <v>1</v>
      </c>
      <c r="AI16" s="269">
        <v>0</v>
      </c>
      <c r="AJ16" s="269">
        <v>0</v>
      </c>
      <c r="AK16" s="269">
        <v>0</v>
      </c>
      <c r="AL16" s="269">
        <v>3</v>
      </c>
      <c r="AM16" s="269">
        <v>0</v>
      </c>
      <c r="AN16" s="269">
        <v>0</v>
      </c>
      <c r="AO16" s="269">
        <v>2</v>
      </c>
      <c r="AP16" s="270">
        <v>4144</v>
      </c>
      <c r="AQ16" s="269">
        <v>0</v>
      </c>
      <c r="AR16" s="269">
        <v>-21</v>
      </c>
      <c r="AS16" s="269">
        <v>0</v>
      </c>
      <c r="AT16" s="269">
        <v>-54</v>
      </c>
      <c r="AU16" s="269">
        <v>-18</v>
      </c>
      <c r="AV16" s="269">
        <v>-4</v>
      </c>
      <c r="AW16" s="270">
        <v>-97</v>
      </c>
      <c r="AX16" s="269">
        <v>4047</v>
      </c>
      <c r="AY16" s="270">
        <v>440</v>
      </c>
      <c r="AZ16" s="270">
        <v>343</v>
      </c>
      <c r="BA16" s="269">
        <v>4487</v>
      </c>
      <c r="BB16" s="270">
        <v>-3919</v>
      </c>
      <c r="BC16" s="269">
        <v>-3576</v>
      </c>
      <c r="BD16" s="270">
        <v>568</v>
      </c>
      <c r="BE16" s="271"/>
      <c r="BG16" s="281" t="s">
        <v>457</v>
      </c>
      <c r="BH16" s="283" t="s">
        <v>32</v>
      </c>
      <c r="BI16" s="273">
        <f t="shared" si="0"/>
        <v>4047</v>
      </c>
      <c r="BJ16" s="274">
        <f t="shared" si="1"/>
        <v>3919</v>
      </c>
      <c r="BK16" s="275">
        <f t="shared" si="2"/>
        <v>0.96837163330862364</v>
      </c>
      <c r="BL16" s="276">
        <f t="shared" si="3"/>
        <v>3.1628366691376364E-2</v>
      </c>
      <c r="BM16" s="277"/>
      <c r="BN16" s="281" t="s">
        <v>457</v>
      </c>
      <c r="BO16" s="283" t="s">
        <v>32</v>
      </c>
      <c r="BP16" s="278">
        <f t="shared" si="4"/>
        <v>440</v>
      </c>
      <c r="BQ16" s="279">
        <f t="shared" si="5"/>
        <v>3919</v>
      </c>
      <c r="BR16" s="280">
        <f t="shared" si="6"/>
        <v>-3479</v>
      </c>
      <c r="BS16" s="277"/>
    </row>
    <row r="17" spans="1:71" x14ac:dyDescent="0.2">
      <c r="A17" s="281" t="s">
        <v>458</v>
      </c>
      <c r="B17" s="282" t="s">
        <v>33</v>
      </c>
      <c r="C17" s="269">
        <v>0</v>
      </c>
      <c r="D17" s="269">
        <v>0</v>
      </c>
      <c r="E17" s="269">
        <v>0</v>
      </c>
      <c r="F17" s="269">
        <v>0</v>
      </c>
      <c r="G17" s="269">
        <v>14</v>
      </c>
      <c r="H17" s="269">
        <v>0</v>
      </c>
      <c r="I17" s="269">
        <v>5</v>
      </c>
      <c r="J17" s="269">
        <v>22</v>
      </c>
      <c r="K17" s="269">
        <v>0</v>
      </c>
      <c r="L17" s="269">
        <v>42</v>
      </c>
      <c r="M17" s="269">
        <v>18</v>
      </c>
      <c r="N17" s="269">
        <v>5</v>
      </c>
      <c r="O17" s="269">
        <v>543</v>
      </c>
      <c r="P17" s="269">
        <v>480</v>
      </c>
      <c r="Q17" s="269">
        <v>116</v>
      </c>
      <c r="R17" s="269">
        <v>40</v>
      </c>
      <c r="S17" s="269">
        <v>8</v>
      </c>
      <c r="T17" s="269">
        <v>610</v>
      </c>
      <c r="U17" s="269">
        <v>250</v>
      </c>
      <c r="V17" s="269">
        <v>96</v>
      </c>
      <c r="W17" s="269">
        <v>191</v>
      </c>
      <c r="X17" s="269">
        <v>44</v>
      </c>
      <c r="Y17" s="269">
        <v>333</v>
      </c>
      <c r="Z17" s="269">
        <v>0</v>
      </c>
      <c r="AA17" s="269">
        <v>0</v>
      </c>
      <c r="AB17" s="269">
        <v>0</v>
      </c>
      <c r="AC17" s="269">
        <v>0</v>
      </c>
      <c r="AD17" s="269">
        <v>0</v>
      </c>
      <c r="AE17" s="269">
        <v>0</v>
      </c>
      <c r="AF17" s="269">
        <v>0</v>
      </c>
      <c r="AG17" s="269">
        <v>0</v>
      </c>
      <c r="AH17" s="269">
        <v>5</v>
      </c>
      <c r="AI17" s="269">
        <v>2</v>
      </c>
      <c r="AJ17" s="269">
        <v>41</v>
      </c>
      <c r="AK17" s="269">
        <v>1</v>
      </c>
      <c r="AL17" s="269">
        <v>8</v>
      </c>
      <c r="AM17" s="269">
        <v>22</v>
      </c>
      <c r="AN17" s="269">
        <v>0</v>
      </c>
      <c r="AO17" s="269">
        <v>2</v>
      </c>
      <c r="AP17" s="270">
        <v>2898</v>
      </c>
      <c r="AQ17" s="269">
        <v>0</v>
      </c>
      <c r="AR17" s="269">
        <v>100</v>
      </c>
      <c r="AS17" s="269">
        <v>0</v>
      </c>
      <c r="AT17" s="269">
        <v>0</v>
      </c>
      <c r="AU17" s="269">
        <v>-22</v>
      </c>
      <c r="AV17" s="269">
        <v>-36</v>
      </c>
      <c r="AW17" s="270">
        <v>42</v>
      </c>
      <c r="AX17" s="269">
        <v>2940</v>
      </c>
      <c r="AY17" s="270">
        <v>1030</v>
      </c>
      <c r="AZ17" s="270">
        <v>1072</v>
      </c>
      <c r="BA17" s="269">
        <v>3970</v>
      </c>
      <c r="BB17" s="270">
        <v>-2675</v>
      </c>
      <c r="BC17" s="269">
        <v>-1603</v>
      </c>
      <c r="BD17" s="270">
        <v>1295</v>
      </c>
      <c r="BE17" s="271"/>
      <c r="BG17" s="281" t="s">
        <v>458</v>
      </c>
      <c r="BH17" s="283" t="s">
        <v>33</v>
      </c>
      <c r="BI17" s="273">
        <f t="shared" si="0"/>
        <v>2940</v>
      </c>
      <c r="BJ17" s="274">
        <f t="shared" si="1"/>
        <v>2675</v>
      </c>
      <c r="BK17" s="275">
        <f t="shared" si="2"/>
        <v>0.90986394557823125</v>
      </c>
      <c r="BL17" s="276">
        <f t="shared" si="3"/>
        <v>9.0136054421768752E-2</v>
      </c>
      <c r="BM17" s="277"/>
      <c r="BN17" s="281" t="s">
        <v>458</v>
      </c>
      <c r="BO17" s="283" t="s">
        <v>33</v>
      </c>
      <c r="BP17" s="278">
        <f t="shared" si="4"/>
        <v>1030</v>
      </c>
      <c r="BQ17" s="279">
        <f t="shared" si="5"/>
        <v>2675</v>
      </c>
      <c r="BR17" s="280">
        <f t="shared" si="6"/>
        <v>-1645</v>
      </c>
      <c r="BS17" s="277"/>
    </row>
    <row r="18" spans="1:71" x14ac:dyDescent="0.2">
      <c r="A18" s="281" t="s">
        <v>459</v>
      </c>
      <c r="B18" s="282" t="s">
        <v>34</v>
      </c>
      <c r="C18" s="269">
        <v>20</v>
      </c>
      <c r="D18" s="269">
        <v>0</v>
      </c>
      <c r="E18" s="269">
        <v>3</v>
      </c>
      <c r="F18" s="269">
        <v>0</v>
      </c>
      <c r="G18" s="269">
        <v>45</v>
      </c>
      <c r="H18" s="269">
        <v>3</v>
      </c>
      <c r="I18" s="269">
        <v>22</v>
      </c>
      <c r="J18" s="269">
        <v>40</v>
      </c>
      <c r="K18" s="269">
        <v>0</v>
      </c>
      <c r="L18" s="269">
        <v>35</v>
      </c>
      <c r="M18" s="269">
        <v>19</v>
      </c>
      <c r="N18" s="269">
        <v>1</v>
      </c>
      <c r="O18" s="269">
        <v>2</v>
      </c>
      <c r="P18" s="269">
        <v>516</v>
      </c>
      <c r="Q18" s="269">
        <v>110</v>
      </c>
      <c r="R18" s="269">
        <v>68</v>
      </c>
      <c r="S18" s="269">
        <v>9</v>
      </c>
      <c r="T18" s="269">
        <v>274</v>
      </c>
      <c r="U18" s="269">
        <v>105</v>
      </c>
      <c r="V18" s="269">
        <v>63</v>
      </c>
      <c r="W18" s="269">
        <v>80</v>
      </c>
      <c r="X18" s="269">
        <v>121</v>
      </c>
      <c r="Y18" s="269">
        <v>3558</v>
      </c>
      <c r="Z18" s="269">
        <v>29</v>
      </c>
      <c r="AA18" s="269">
        <v>1</v>
      </c>
      <c r="AB18" s="269">
        <v>0</v>
      </c>
      <c r="AC18" s="269">
        <v>90</v>
      </c>
      <c r="AD18" s="269">
        <v>1</v>
      </c>
      <c r="AE18" s="269">
        <v>10</v>
      </c>
      <c r="AF18" s="269">
        <v>12</v>
      </c>
      <c r="AG18" s="269">
        <v>0</v>
      </c>
      <c r="AH18" s="269">
        <v>103</v>
      </c>
      <c r="AI18" s="269">
        <v>3</v>
      </c>
      <c r="AJ18" s="269">
        <v>8</v>
      </c>
      <c r="AK18" s="269">
        <v>5</v>
      </c>
      <c r="AL18" s="269">
        <v>23</v>
      </c>
      <c r="AM18" s="269">
        <v>109</v>
      </c>
      <c r="AN18" s="269">
        <v>0</v>
      </c>
      <c r="AO18" s="269">
        <v>3</v>
      </c>
      <c r="AP18" s="270">
        <v>5491</v>
      </c>
      <c r="AQ18" s="269">
        <v>12</v>
      </c>
      <c r="AR18" s="269">
        <v>166</v>
      </c>
      <c r="AS18" s="269">
        <v>0</v>
      </c>
      <c r="AT18" s="269">
        <v>32</v>
      </c>
      <c r="AU18" s="269">
        <v>57</v>
      </c>
      <c r="AV18" s="269">
        <v>-42</v>
      </c>
      <c r="AW18" s="270">
        <v>225</v>
      </c>
      <c r="AX18" s="269">
        <v>5716</v>
      </c>
      <c r="AY18" s="270">
        <v>6075</v>
      </c>
      <c r="AZ18" s="270">
        <v>6300</v>
      </c>
      <c r="BA18" s="269">
        <v>11791</v>
      </c>
      <c r="BB18" s="270">
        <v>-4762</v>
      </c>
      <c r="BC18" s="269">
        <v>1538</v>
      </c>
      <c r="BD18" s="270">
        <v>7029</v>
      </c>
      <c r="BE18" s="271"/>
      <c r="BG18" s="281" t="s">
        <v>459</v>
      </c>
      <c r="BH18" s="283" t="s">
        <v>34</v>
      </c>
      <c r="BI18" s="273">
        <f t="shared" si="0"/>
        <v>5716</v>
      </c>
      <c r="BJ18" s="274">
        <f t="shared" si="1"/>
        <v>4762</v>
      </c>
      <c r="BK18" s="275">
        <f t="shared" si="2"/>
        <v>0.83310006997900632</v>
      </c>
      <c r="BL18" s="276">
        <f t="shared" si="3"/>
        <v>0.16689993002099368</v>
      </c>
      <c r="BM18" s="277"/>
      <c r="BN18" s="281" t="s">
        <v>459</v>
      </c>
      <c r="BO18" s="283" t="s">
        <v>34</v>
      </c>
      <c r="BP18" s="278">
        <f t="shared" si="4"/>
        <v>6075</v>
      </c>
      <c r="BQ18" s="279">
        <f t="shared" si="5"/>
        <v>4762</v>
      </c>
      <c r="BR18" s="280">
        <f t="shared" si="6"/>
        <v>1313</v>
      </c>
      <c r="BS18" s="277"/>
    </row>
    <row r="19" spans="1:71" x14ac:dyDescent="0.2">
      <c r="A19" s="281" t="s">
        <v>460</v>
      </c>
      <c r="B19" s="284" t="s">
        <v>269</v>
      </c>
      <c r="C19" s="269">
        <v>0</v>
      </c>
      <c r="D19" s="269">
        <v>0</v>
      </c>
      <c r="E19" s="269">
        <v>0</v>
      </c>
      <c r="F19" s="269">
        <v>0</v>
      </c>
      <c r="G19" s="269">
        <v>0</v>
      </c>
      <c r="H19" s="269">
        <v>0</v>
      </c>
      <c r="I19" s="269">
        <v>1</v>
      </c>
      <c r="J19" s="269">
        <v>0</v>
      </c>
      <c r="K19" s="269">
        <v>0</v>
      </c>
      <c r="L19" s="269">
        <v>8</v>
      </c>
      <c r="M19" s="269">
        <v>4</v>
      </c>
      <c r="N19" s="269">
        <v>0</v>
      </c>
      <c r="O19" s="269">
        <v>0</v>
      </c>
      <c r="P19" s="269">
        <v>8</v>
      </c>
      <c r="Q19" s="269">
        <v>487</v>
      </c>
      <c r="R19" s="269">
        <v>82</v>
      </c>
      <c r="S19" s="269">
        <v>3</v>
      </c>
      <c r="T19" s="269">
        <v>29</v>
      </c>
      <c r="U19" s="269">
        <v>51</v>
      </c>
      <c r="V19" s="269">
        <v>5</v>
      </c>
      <c r="W19" s="269">
        <v>62</v>
      </c>
      <c r="X19" s="269">
        <v>1</v>
      </c>
      <c r="Y19" s="269">
        <v>239</v>
      </c>
      <c r="Z19" s="269">
        <v>0</v>
      </c>
      <c r="AA19" s="269">
        <v>17</v>
      </c>
      <c r="AB19" s="269">
        <v>0</v>
      </c>
      <c r="AC19" s="269">
        <v>0</v>
      </c>
      <c r="AD19" s="269">
        <v>0</v>
      </c>
      <c r="AE19" s="269">
        <v>0</v>
      </c>
      <c r="AF19" s="269">
        <v>2</v>
      </c>
      <c r="AG19" s="269">
        <v>0</v>
      </c>
      <c r="AH19" s="269">
        <v>7</v>
      </c>
      <c r="AI19" s="269">
        <v>0</v>
      </c>
      <c r="AJ19" s="269">
        <v>0</v>
      </c>
      <c r="AK19" s="269">
        <v>0</v>
      </c>
      <c r="AL19" s="269">
        <v>162</v>
      </c>
      <c r="AM19" s="269">
        <v>0</v>
      </c>
      <c r="AN19" s="269">
        <v>0</v>
      </c>
      <c r="AO19" s="269">
        <v>0</v>
      </c>
      <c r="AP19" s="270">
        <v>1168</v>
      </c>
      <c r="AQ19" s="269">
        <v>0</v>
      </c>
      <c r="AR19" s="269">
        <v>8</v>
      </c>
      <c r="AS19" s="269">
        <v>0</v>
      </c>
      <c r="AT19" s="269">
        <v>293</v>
      </c>
      <c r="AU19" s="269">
        <v>627</v>
      </c>
      <c r="AV19" s="269">
        <v>56</v>
      </c>
      <c r="AW19" s="270">
        <v>984</v>
      </c>
      <c r="AX19" s="269">
        <v>2152</v>
      </c>
      <c r="AY19" s="270">
        <v>2857</v>
      </c>
      <c r="AZ19" s="270">
        <v>3841</v>
      </c>
      <c r="BA19" s="269">
        <v>5009</v>
      </c>
      <c r="BB19" s="270">
        <v>-2036</v>
      </c>
      <c r="BC19" s="269">
        <v>1805</v>
      </c>
      <c r="BD19" s="270">
        <v>2973</v>
      </c>
      <c r="BE19" s="271"/>
      <c r="BG19" s="281" t="s">
        <v>460</v>
      </c>
      <c r="BH19" s="285" t="s">
        <v>269</v>
      </c>
      <c r="BI19" s="273">
        <f t="shared" si="0"/>
        <v>2152</v>
      </c>
      <c r="BJ19" s="274">
        <f t="shared" si="1"/>
        <v>2036</v>
      </c>
      <c r="BK19" s="275">
        <f t="shared" si="2"/>
        <v>0.94609665427509293</v>
      </c>
      <c r="BL19" s="276">
        <f t="shared" si="3"/>
        <v>5.390334572490707E-2</v>
      </c>
      <c r="BM19" s="277"/>
      <c r="BN19" s="281" t="s">
        <v>460</v>
      </c>
      <c r="BO19" s="285" t="s">
        <v>269</v>
      </c>
      <c r="BP19" s="278">
        <f t="shared" si="4"/>
        <v>2857</v>
      </c>
      <c r="BQ19" s="279">
        <f t="shared" si="5"/>
        <v>2036</v>
      </c>
      <c r="BR19" s="280">
        <f t="shared" si="6"/>
        <v>821</v>
      </c>
      <c r="BS19" s="277"/>
    </row>
    <row r="20" spans="1:71" x14ac:dyDescent="0.2">
      <c r="A20" s="281" t="s">
        <v>461</v>
      </c>
      <c r="B20" s="284" t="s">
        <v>270</v>
      </c>
      <c r="C20" s="269">
        <v>0</v>
      </c>
      <c r="D20" s="269">
        <v>0</v>
      </c>
      <c r="E20" s="269">
        <v>0</v>
      </c>
      <c r="F20" s="269">
        <v>0</v>
      </c>
      <c r="G20" s="269">
        <v>0</v>
      </c>
      <c r="H20" s="269">
        <v>0</v>
      </c>
      <c r="I20" s="269">
        <v>0</v>
      </c>
      <c r="J20" s="269">
        <v>0</v>
      </c>
      <c r="K20" s="269">
        <v>0</v>
      </c>
      <c r="L20" s="269">
        <v>55</v>
      </c>
      <c r="M20" s="269">
        <v>3</v>
      </c>
      <c r="N20" s="269">
        <v>0</v>
      </c>
      <c r="O20" s="269">
        <v>0</v>
      </c>
      <c r="P20" s="269">
        <v>4</v>
      </c>
      <c r="Q20" s="269">
        <v>15</v>
      </c>
      <c r="R20" s="269">
        <v>306</v>
      </c>
      <c r="S20" s="269">
        <v>0</v>
      </c>
      <c r="T20" s="269">
        <v>40</v>
      </c>
      <c r="U20" s="269">
        <v>9</v>
      </c>
      <c r="V20" s="269">
        <v>2</v>
      </c>
      <c r="W20" s="269">
        <v>7</v>
      </c>
      <c r="X20" s="269">
        <v>0</v>
      </c>
      <c r="Y20" s="269">
        <v>3</v>
      </c>
      <c r="Z20" s="269">
        <v>1</v>
      </c>
      <c r="AA20" s="269">
        <v>0</v>
      </c>
      <c r="AB20" s="269">
        <v>0</v>
      </c>
      <c r="AC20" s="269">
        <v>0</v>
      </c>
      <c r="AD20" s="269">
        <v>0</v>
      </c>
      <c r="AE20" s="269">
        <v>0</v>
      </c>
      <c r="AF20" s="269">
        <v>0</v>
      </c>
      <c r="AG20" s="269">
        <v>0</v>
      </c>
      <c r="AH20" s="269">
        <v>0</v>
      </c>
      <c r="AI20" s="269">
        <v>0</v>
      </c>
      <c r="AJ20" s="269">
        <v>0</v>
      </c>
      <c r="AK20" s="269">
        <v>0</v>
      </c>
      <c r="AL20" s="269">
        <v>239</v>
      </c>
      <c r="AM20" s="269">
        <v>0</v>
      </c>
      <c r="AN20" s="269">
        <v>0</v>
      </c>
      <c r="AO20" s="269">
        <v>0</v>
      </c>
      <c r="AP20" s="270">
        <v>684</v>
      </c>
      <c r="AQ20" s="269">
        <v>0</v>
      </c>
      <c r="AR20" s="269">
        <v>5</v>
      </c>
      <c r="AS20" s="269">
        <v>0</v>
      </c>
      <c r="AT20" s="269">
        <v>173</v>
      </c>
      <c r="AU20" s="269">
        <v>1068</v>
      </c>
      <c r="AV20" s="269">
        <v>3</v>
      </c>
      <c r="AW20" s="270">
        <v>1249</v>
      </c>
      <c r="AX20" s="269">
        <v>1933</v>
      </c>
      <c r="AY20" s="270">
        <v>2006</v>
      </c>
      <c r="AZ20" s="270">
        <v>3255</v>
      </c>
      <c r="BA20" s="269">
        <v>3939</v>
      </c>
      <c r="BB20" s="270">
        <v>-1933</v>
      </c>
      <c r="BC20" s="269">
        <v>1322</v>
      </c>
      <c r="BD20" s="270">
        <v>2006</v>
      </c>
      <c r="BE20" s="271"/>
      <c r="BG20" s="281" t="s">
        <v>461</v>
      </c>
      <c r="BH20" s="285" t="s">
        <v>270</v>
      </c>
      <c r="BI20" s="273">
        <f t="shared" si="0"/>
        <v>1933</v>
      </c>
      <c r="BJ20" s="274">
        <f t="shared" si="1"/>
        <v>1933</v>
      </c>
      <c r="BK20" s="275">
        <f t="shared" si="2"/>
        <v>1</v>
      </c>
      <c r="BL20" s="276">
        <f t="shared" si="3"/>
        <v>0</v>
      </c>
      <c r="BM20" s="277"/>
      <c r="BN20" s="281" t="s">
        <v>461</v>
      </c>
      <c r="BO20" s="285" t="s">
        <v>270</v>
      </c>
      <c r="BP20" s="278">
        <f t="shared" si="4"/>
        <v>2006</v>
      </c>
      <c r="BQ20" s="279">
        <f t="shared" si="5"/>
        <v>1933</v>
      </c>
      <c r="BR20" s="280">
        <f t="shared" si="6"/>
        <v>73</v>
      </c>
      <c r="BS20" s="277"/>
    </row>
    <row r="21" spans="1:71" x14ac:dyDescent="0.2">
      <c r="A21" s="281" t="s">
        <v>462</v>
      </c>
      <c r="B21" s="284" t="s">
        <v>271</v>
      </c>
      <c r="C21" s="269">
        <v>6</v>
      </c>
      <c r="D21" s="269">
        <v>0</v>
      </c>
      <c r="E21" s="269">
        <v>0</v>
      </c>
      <c r="F21" s="269">
        <v>0</v>
      </c>
      <c r="G21" s="269">
        <v>0</v>
      </c>
      <c r="H21" s="269">
        <v>0</v>
      </c>
      <c r="I21" s="269">
        <v>0</v>
      </c>
      <c r="J21" s="269">
        <v>0</v>
      </c>
      <c r="K21" s="269">
        <v>0</v>
      </c>
      <c r="L21" s="269">
        <v>0</v>
      </c>
      <c r="M21" s="269">
        <v>0</v>
      </c>
      <c r="N21" s="269">
        <v>0</v>
      </c>
      <c r="O21" s="269">
        <v>0</v>
      </c>
      <c r="P21" s="269">
        <v>0</v>
      </c>
      <c r="Q21" s="269">
        <v>8</v>
      </c>
      <c r="R21" s="269">
        <v>12</v>
      </c>
      <c r="S21" s="269">
        <v>18</v>
      </c>
      <c r="T21" s="269">
        <v>2</v>
      </c>
      <c r="U21" s="269">
        <v>3</v>
      </c>
      <c r="V21" s="269">
        <v>3</v>
      </c>
      <c r="W21" s="269">
        <v>3</v>
      </c>
      <c r="X21" s="269">
        <v>0</v>
      </c>
      <c r="Y21" s="269">
        <v>7</v>
      </c>
      <c r="Z21" s="269">
        <v>0</v>
      </c>
      <c r="AA21" s="269">
        <v>0</v>
      </c>
      <c r="AB21" s="269">
        <v>0</v>
      </c>
      <c r="AC21" s="269">
        <v>34</v>
      </c>
      <c r="AD21" s="269">
        <v>0</v>
      </c>
      <c r="AE21" s="269">
        <v>0</v>
      </c>
      <c r="AF21" s="269">
        <v>0</v>
      </c>
      <c r="AG21" s="269">
        <v>1</v>
      </c>
      <c r="AH21" s="269">
        <v>74</v>
      </c>
      <c r="AI21" s="269">
        <v>0</v>
      </c>
      <c r="AJ21" s="269">
        <v>345</v>
      </c>
      <c r="AK21" s="269">
        <v>0</v>
      </c>
      <c r="AL21" s="269">
        <v>86</v>
      </c>
      <c r="AM21" s="269">
        <v>19</v>
      </c>
      <c r="AN21" s="269">
        <v>1</v>
      </c>
      <c r="AO21" s="269">
        <v>3</v>
      </c>
      <c r="AP21" s="270">
        <v>625</v>
      </c>
      <c r="AQ21" s="269">
        <v>9</v>
      </c>
      <c r="AR21" s="269">
        <v>63</v>
      </c>
      <c r="AS21" s="269">
        <v>0</v>
      </c>
      <c r="AT21" s="269">
        <v>852</v>
      </c>
      <c r="AU21" s="269">
        <v>684</v>
      </c>
      <c r="AV21" s="269">
        <v>9</v>
      </c>
      <c r="AW21" s="270">
        <v>1617</v>
      </c>
      <c r="AX21" s="269">
        <v>2242</v>
      </c>
      <c r="AY21" s="270">
        <v>83</v>
      </c>
      <c r="AZ21" s="270">
        <v>1700</v>
      </c>
      <c r="BA21" s="269">
        <v>2325</v>
      </c>
      <c r="BB21" s="270">
        <v>-2120</v>
      </c>
      <c r="BC21" s="269">
        <v>-420</v>
      </c>
      <c r="BD21" s="270">
        <v>205</v>
      </c>
      <c r="BE21" s="271"/>
      <c r="BG21" s="281" t="s">
        <v>462</v>
      </c>
      <c r="BH21" s="285" t="s">
        <v>271</v>
      </c>
      <c r="BI21" s="273">
        <f t="shared" si="0"/>
        <v>2242</v>
      </c>
      <c r="BJ21" s="274">
        <f t="shared" si="1"/>
        <v>2120</v>
      </c>
      <c r="BK21" s="275">
        <f t="shared" si="2"/>
        <v>0.94558429973238178</v>
      </c>
      <c r="BL21" s="276">
        <f t="shared" si="3"/>
        <v>5.4415700267618217E-2</v>
      </c>
      <c r="BM21" s="277"/>
      <c r="BN21" s="281" t="s">
        <v>462</v>
      </c>
      <c r="BO21" s="285" t="s">
        <v>271</v>
      </c>
      <c r="BP21" s="278">
        <f t="shared" si="4"/>
        <v>83</v>
      </c>
      <c r="BQ21" s="279">
        <f t="shared" si="5"/>
        <v>2120</v>
      </c>
      <c r="BR21" s="280">
        <f t="shared" si="6"/>
        <v>-2037</v>
      </c>
      <c r="BS21" s="277"/>
    </row>
    <row r="22" spans="1:71" x14ac:dyDescent="0.2">
      <c r="A22" s="281" t="s">
        <v>463</v>
      </c>
      <c r="B22" s="284" t="s">
        <v>281</v>
      </c>
      <c r="C22" s="269">
        <v>0</v>
      </c>
      <c r="D22" s="269">
        <v>0</v>
      </c>
      <c r="E22" s="269">
        <v>0</v>
      </c>
      <c r="F22" s="269">
        <v>0</v>
      </c>
      <c r="G22" s="269">
        <v>0</v>
      </c>
      <c r="H22" s="269">
        <v>0</v>
      </c>
      <c r="I22" s="269">
        <v>0</v>
      </c>
      <c r="J22" s="269">
        <v>0</v>
      </c>
      <c r="K22" s="269">
        <v>0</v>
      </c>
      <c r="L22" s="269">
        <v>0</v>
      </c>
      <c r="M22" s="269">
        <v>0</v>
      </c>
      <c r="N22" s="269">
        <v>0</v>
      </c>
      <c r="O22" s="269">
        <v>0</v>
      </c>
      <c r="P22" s="269">
        <v>19</v>
      </c>
      <c r="Q22" s="269">
        <v>23</v>
      </c>
      <c r="R22" s="269">
        <v>20</v>
      </c>
      <c r="S22" s="269">
        <v>30</v>
      </c>
      <c r="T22" s="269">
        <v>3706</v>
      </c>
      <c r="U22" s="269">
        <v>564</v>
      </c>
      <c r="V22" s="269">
        <v>740</v>
      </c>
      <c r="W22" s="269">
        <v>86</v>
      </c>
      <c r="X22" s="269">
        <v>18</v>
      </c>
      <c r="Y22" s="269">
        <v>11</v>
      </c>
      <c r="Z22" s="269">
        <v>0</v>
      </c>
      <c r="AA22" s="269">
        <v>0</v>
      </c>
      <c r="AB22" s="269">
        <v>0</v>
      </c>
      <c r="AC22" s="269">
        <v>1</v>
      </c>
      <c r="AD22" s="269">
        <v>0</v>
      </c>
      <c r="AE22" s="269">
        <v>0</v>
      </c>
      <c r="AF22" s="269">
        <v>0</v>
      </c>
      <c r="AG22" s="269">
        <v>3</v>
      </c>
      <c r="AH22" s="269">
        <v>51</v>
      </c>
      <c r="AI22" s="269">
        <v>28</v>
      </c>
      <c r="AJ22" s="269">
        <v>0</v>
      </c>
      <c r="AK22" s="269">
        <v>0</v>
      </c>
      <c r="AL22" s="269">
        <v>241</v>
      </c>
      <c r="AM22" s="269">
        <v>0</v>
      </c>
      <c r="AN22" s="269">
        <v>91</v>
      </c>
      <c r="AO22" s="269">
        <v>6</v>
      </c>
      <c r="AP22" s="270">
        <v>5638</v>
      </c>
      <c r="AQ22" s="269">
        <v>0</v>
      </c>
      <c r="AR22" s="269">
        <v>93</v>
      </c>
      <c r="AS22" s="269">
        <v>0</v>
      </c>
      <c r="AT22" s="269">
        <v>0</v>
      </c>
      <c r="AU22" s="269">
        <v>0</v>
      </c>
      <c r="AV22" s="269">
        <v>-748</v>
      </c>
      <c r="AW22" s="270">
        <v>-655</v>
      </c>
      <c r="AX22" s="269">
        <v>4983</v>
      </c>
      <c r="AY22" s="270">
        <v>11799</v>
      </c>
      <c r="AZ22" s="270">
        <v>11144</v>
      </c>
      <c r="BA22" s="269">
        <v>16782</v>
      </c>
      <c r="BB22" s="270">
        <v>-3986</v>
      </c>
      <c r="BC22" s="269">
        <v>7158</v>
      </c>
      <c r="BD22" s="270">
        <v>12796</v>
      </c>
      <c r="BE22" s="271"/>
      <c r="BG22" s="281" t="s">
        <v>463</v>
      </c>
      <c r="BH22" s="285" t="s">
        <v>281</v>
      </c>
      <c r="BI22" s="273">
        <f t="shared" si="0"/>
        <v>4983</v>
      </c>
      <c r="BJ22" s="274">
        <f t="shared" si="1"/>
        <v>3986</v>
      </c>
      <c r="BK22" s="275">
        <f t="shared" si="2"/>
        <v>0.79991972707204495</v>
      </c>
      <c r="BL22" s="276">
        <f t="shared" si="3"/>
        <v>0.20008027292795505</v>
      </c>
      <c r="BM22" s="277"/>
      <c r="BN22" s="281" t="s">
        <v>463</v>
      </c>
      <c r="BO22" s="285" t="s">
        <v>281</v>
      </c>
      <c r="BP22" s="278">
        <f t="shared" si="4"/>
        <v>11799</v>
      </c>
      <c r="BQ22" s="279">
        <f t="shared" si="5"/>
        <v>3986</v>
      </c>
      <c r="BR22" s="280">
        <f t="shared" si="6"/>
        <v>7813</v>
      </c>
      <c r="BS22" s="277"/>
    </row>
    <row r="23" spans="1:71" x14ac:dyDescent="0.2">
      <c r="A23" s="281" t="s">
        <v>464</v>
      </c>
      <c r="B23" s="282" t="s">
        <v>35</v>
      </c>
      <c r="C23" s="269">
        <v>1</v>
      </c>
      <c r="D23" s="269">
        <v>0</v>
      </c>
      <c r="E23" s="269">
        <v>3</v>
      </c>
      <c r="F23" s="269">
        <v>0</v>
      </c>
      <c r="G23" s="269">
        <v>0</v>
      </c>
      <c r="H23" s="269">
        <v>0</v>
      </c>
      <c r="I23" s="269">
        <v>0</v>
      </c>
      <c r="J23" s="269">
        <v>0</v>
      </c>
      <c r="K23" s="269">
        <v>0</v>
      </c>
      <c r="L23" s="269">
        <v>0</v>
      </c>
      <c r="M23" s="269">
        <v>0</v>
      </c>
      <c r="N23" s="269">
        <v>0</v>
      </c>
      <c r="O23" s="269">
        <v>0</v>
      </c>
      <c r="P23" s="269">
        <v>6</v>
      </c>
      <c r="Q23" s="269">
        <v>73</v>
      </c>
      <c r="R23" s="269">
        <v>48</v>
      </c>
      <c r="S23" s="269">
        <v>4</v>
      </c>
      <c r="T23" s="269">
        <v>271</v>
      </c>
      <c r="U23" s="269">
        <v>447</v>
      </c>
      <c r="V23" s="269">
        <v>45</v>
      </c>
      <c r="W23" s="269">
        <v>253</v>
      </c>
      <c r="X23" s="269">
        <v>3</v>
      </c>
      <c r="Y23" s="269">
        <v>296</v>
      </c>
      <c r="Z23" s="269">
        <v>0</v>
      </c>
      <c r="AA23" s="269">
        <v>0</v>
      </c>
      <c r="AB23" s="269">
        <v>0</v>
      </c>
      <c r="AC23" s="269">
        <v>7</v>
      </c>
      <c r="AD23" s="269">
        <v>0</v>
      </c>
      <c r="AE23" s="269">
        <v>0</v>
      </c>
      <c r="AF23" s="269">
        <v>4</v>
      </c>
      <c r="AG23" s="269">
        <v>1</v>
      </c>
      <c r="AH23" s="269">
        <v>42</v>
      </c>
      <c r="AI23" s="269">
        <v>7</v>
      </c>
      <c r="AJ23" s="269">
        <v>2</v>
      </c>
      <c r="AK23" s="269">
        <v>0</v>
      </c>
      <c r="AL23" s="269">
        <v>138</v>
      </c>
      <c r="AM23" s="269">
        <v>4</v>
      </c>
      <c r="AN23" s="269">
        <v>0</v>
      </c>
      <c r="AO23" s="269">
        <v>1</v>
      </c>
      <c r="AP23" s="270">
        <v>1656</v>
      </c>
      <c r="AQ23" s="269">
        <v>31</v>
      </c>
      <c r="AR23" s="269">
        <v>1951</v>
      </c>
      <c r="AS23" s="269">
        <v>0</v>
      </c>
      <c r="AT23" s="269">
        <v>559</v>
      </c>
      <c r="AU23" s="269">
        <v>699</v>
      </c>
      <c r="AV23" s="269">
        <v>34</v>
      </c>
      <c r="AW23" s="270">
        <v>3274</v>
      </c>
      <c r="AX23" s="269">
        <v>4930</v>
      </c>
      <c r="AY23" s="270">
        <v>3086</v>
      </c>
      <c r="AZ23" s="270">
        <v>6360</v>
      </c>
      <c r="BA23" s="269">
        <v>8016</v>
      </c>
      <c r="BB23" s="270">
        <v>-4266</v>
      </c>
      <c r="BC23" s="269">
        <v>2094</v>
      </c>
      <c r="BD23" s="270">
        <v>3750</v>
      </c>
      <c r="BE23" s="271"/>
      <c r="BG23" s="281" t="s">
        <v>464</v>
      </c>
      <c r="BH23" s="283" t="s">
        <v>35</v>
      </c>
      <c r="BI23" s="273">
        <f t="shared" si="0"/>
        <v>4930</v>
      </c>
      <c r="BJ23" s="274">
        <f t="shared" si="1"/>
        <v>4266</v>
      </c>
      <c r="BK23" s="275">
        <f t="shared" si="2"/>
        <v>0.865314401622718</v>
      </c>
      <c r="BL23" s="276">
        <f t="shared" si="3"/>
        <v>0.134685598377282</v>
      </c>
      <c r="BM23" s="277"/>
      <c r="BN23" s="281" t="s">
        <v>464</v>
      </c>
      <c r="BO23" s="283" t="s">
        <v>35</v>
      </c>
      <c r="BP23" s="278">
        <f t="shared" si="4"/>
        <v>3086</v>
      </c>
      <c r="BQ23" s="279">
        <f t="shared" si="5"/>
        <v>4266</v>
      </c>
      <c r="BR23" s="280">
        <f t="shared" si="6"/>
        <v>-1180</v>
      </c>
      <c r="BS23" s="277"/>
    </row>
    <row r="24" spans="1:71" x14ac:dyDescent="0.2">
      <c r="A24" s="281" t="s">
        <v>465</v>
      </c>
      <c r="B24" s="282" t="s">
        <v>466</v>
      </c>
      <c r="C24" s="269">
        <v>0</v>
      </c>
      <c r="D24" s="269">
        <v>0</v>
      </c>
      <c r="E24" s="269">
        <v>0</v>
      </c>
      <c r="F24" s="269">
        <v>0</v>
      </c>
      <c r="G24" s="269">
        <v>0</v>
      </c>
      <c r="H24" s="269">
        <v>0</v>
      </c>
      <c r="I24" s="269">
        <v>0</v>
      </c>
      <c r="J24" s="269">
        <v>0</v>
      </c>
      <c r="K24" s="269">
        <v>0</v>
      </c>
      <c r="L24" s="269">
        <v>0</v>
      </c>
      <c r="M24" s="269">
        <v>0</v>
      </c>
      <c r="N24" s="269">
        <v>0</v>
      </c>
      <c r="O24" s="269">
        <v>0</v>
      </c>
      <c r="P24" s="269">
        <v>0</v>
      </c>
      <c r="Q24" s="269">
        <v>2</v>
      </c>
      <c r="R24" s="269">
        <v>0</v>
      </c>
      <c r="S24" s="269">
        <v>0</v>
      </c>
      <c r="T24" s="269">
        <v>1</v>
      </c>
      <c r="U24" s="269">
        <v>0</v>
      </c>
      <c r="V24" s="269">
        <v>62</v>
      </c>
      <c r="W24" s="269">
        <v>50</v>
      </c>
      <c r="X24" s="269">
        <v>0</v>
      </c>
      <c r="Y24" s="269">
        <v>61</v>
      </c>
      <c r="Z24" s="269">
        <v>0</v>
      </c>
      <c r="AA24" s="269">
        <v>0</v>
      </c>
      <c r="AB24" s="269">
        <v>0</v>
      </c>
      <c r="AC24" s="269">
        <v>9</v>
      </c>
      <c r="AD24" s="269">
        <v>3</v>
      </c>
      <c r="AE24" s="269">
        <v>0</v>
      </c>
      <c r="AF24" s="269">
        <v>2</v>
      </c>
      <c r="AG24" s="269">
        <v>0</v>
      </c>
      <c r="AH24" s="269">
        <v>39</v>
      </c>
      <c r="AI24" s="269">
        <v>2</v>
      </c>
      <c r="AJ24" s="269">
        <v>0</v>
      </c>
      <c r="AK24" s="269">
        <v>0</v>
      </c>
      <c r="AL24" s="269">
        <v>26</v>
      </c>
      <c r="AM24" s="269">
        <v>4</v>
      </c>
      <c r="AN24" s="269">
        <v>0</v>
      </c>
      <c r="AO24" s="269">
        <v>0</v>
      </c>
      <c r="AP24" s="270">
        <v>261</v>
      </c>
      <c r="AQ24" s="269">
        <v>4</v>
      </c>
      <c r="AR24" s="269">
        <v>1981</v>
      </c>
      <c r="AS24" s="269">
        <v>0</v>
      </c>
      <c r="AT24" s="269">
        <v>1645</v>
      </c>
      <c r="AU24" s="269">
        <v>311</v>
      </c>
      <c r="AV24" s="269">
        <v>-16</v>
      </c>
      <c r="AW24" s="270">
        <v>3925</v>
      </c>
      <c r="AX24" s="269">
        <v>4186</v>
      </c>
      <c r="AY24" s="270">
        <v>1430</v>
      </c>
      <c r="AZ24" s="270">
        <v>5355</v>
      </c>
      <c r="BA24" s="269">
        <v>5616</v>
      </c>
      <c r="BB24" s="270">
        <v>-3313</v>
      </c>
      <c r="BC24" s="269">
        <v>2042</v>
      </c>
      <c r="BD24" s="270">
        <v>2303</v>
      </c>
      <c r="BE24" s="271"/>
      <c r="BG24" s="281" t="s">
        <v>465</v>
      </c>
      <c r="BH24" s="283" t="s">
        <v>466</v>
      </c>
      <c r="BI24" s="273">
        <f t="shared" si="0"/>
        <v>4186</v>
      </c>
      <c r="BJ24" s="274">
        <f t="shared" si="1"/>
        <v>3313</v>
      </c>
      <c r="BK24" s="275">
        <f t="shared" si="2"/>
        <v>0.79144768275203059</v>
      </c>
      <c r="BL24" s="276">
        <f t="shared" si="3"/>
        <v>0.20855231724796941</v>
      </c>
      <c r="BM24" s="277"/>
      <c r="BN24" s="281" t="s">
        <v>465</v>
      </c>
      <c r="BO24" s="283" t="s">
        <v>466</v>
      </c>
      <c r="BP24" s="278">
        <f t="shared" si="4"/>
        <v>1430</v>
      </c>
      <c r="BQ24" s="279">
        <f t="shared" si="5"/>
        <v>3313</v>
      </c>
      <c r="BR24" s="280">
        <f t="shared" si="6"/>
        <v>-1883</v>
      </c>
      <c r="BS24" s="277"/>
    </row>
    <row r="25" spans="1:71" x14ac:dyDescent="0.2">
      <c r="A25" s="281" t="s">
        <v>467</v>
      </c>
      <c r="B25" s="282" t="s">
        <v>192</v>
      </c>
      <c r="C25" s="269">
        <v>0</v>
      </c>
      <c r="D25" s="269">
        <v>0</v>
      </c>
      <c r="E25" s="269">
        <v>79</v>
      </c>
      <c r="F25" s="269">
        <v>0</v>
      </c>
      <c r="G25" s="269">
        <v>0</v>
      </c>
      <c r="H25" s="269">
        <v>0</v>
      </c>
      <c r="I25" s="269">
        <v>0</v>
      </c>
      <c r="J25" s="269">
        <v>0</v>
      </c>
      <c r="K25" s="269">
        <v>0</v>
      </c>
      <c r="L25" s="269">
        <v>0</v>
      </c>
      <c r="M25" s="269">
        <v>0</v>
      </c>
      <c r="N25" s="269">
        <v>0</v>
      </c>
      <c r="O25" s="269">
        <v>0</v>
      </c>
      <c r="P25" s="269">
        <v>0</v>
      </c>
      <c r="Q25" s="269">
        <v>0</v>
      </c>
      <c r="R25" s="269">
        <v>1</v>
      </c>
      <c r="S25" s="269">
        <v>0</v>
      </c>
      <c r="T25" s="269">
        <v>0</v>
      </c>
      <c r="U25" s="269">
        <v>0</v>
      </c>
      <c r="V25" s="269">
        <v>0</v>
      </c>
      <c r="W25" s="269">
        <v>3587</v>
      </c>
      <c r="X25" s="269">
        <v>0</v>
      </c>
      <c r="Y25" s="269">
        <v>0</v>
      </c>
      <c r="Z25" s="269">
        <v>0</v>
      </c>
      <c r="AA25" s="269">
        <v>0</v>
      </c>
      <c r="AB25" s="269">
        <v>0</v>
      </c>
      <c r="AC25" s="269">
        <v>0</v>
      </c>
      <c r="AD25" s="269">
        <v>0</v>
      </c>
      <c r="AE25" s="269">
        <v>0</v>
      </c>
      <c r="AF25" s="269">
        <v>532</v>
      </c>
      <c r="AG25" s="269">
        <v>0</v>
      </c>
      <c r="AH25" s="269">
        <v>126</v>
      </c>
      <c r="AI25" s="269">
        <v>2</v>
      </c>
      <c r="AJ25" s="269">
        <v>0</v>
      </c>
      <c r="AK25" s="269">
        <v>0</v>
      </c>
      <c r="AL25" s="269">
        <v>587</v>
      </c>
      <c r="AM25" s="269">
        <v>1</v>
      </c>
      <c r="AN25" s="269">
        <v>0</v>
      </c>
      <c r="AO25" s="269">
        <v>0</v>
      </c>
      <c r="AP25" s="270">
        <v>4915</v>
      </c>
      <c r="AQ25" s="269">
        <v>0</v>
      </c>
      <c r="AR25" s="269">
        <v>3675</v>
      </c>
      <c r="AS25" s="269">
        <v>0</v>
      </c>
      <c r="AT25" s="269">
        <v>1548</v>
      </c>
      <c r="AU25" s="269">
        <v>561</v>
      </c>
      <c r="AV25" s="269">
        <v>54</v>
      </c>
      <c r="AW25" s="270">
        <v>5838</v>
      </c>
      <c r="AX25" s="269">
        <v>10753</v>
      </c>
      <c r="AY25" s="270">
        <v>6567</v>
      </c>
      <c r="AZ25" s="270">
        <v>12405</v>
      </c>
      <c r="BA25" s="269">
        <v>17320</v>
      </c>
      <c r="BB25" s="270">
        <v>-9635</v>
      </c>
      <c r="BC25" s="269">
        <v>2770</v>
      </c>
      <c r="BD25" s="270">
        <v>7685</v>
      </c>
      <c r="BE25" s="271"/>
      <c r="BG25" s="281" t="s">
        <v>467</v>
      </c>
      <c r="BH25" s="283" t="s">
        <v>192</v>
      </c>
      <c r="BI25" s="273">
        <f t="shared" si="0"/>
        <v>10753</v>
      </c>
      <c r="BJ25" s="274">
        <f t="shared" si="1"/>
        <v>9635</v>
      </c>
      <c r="BK25" s="275">
        <f t="shared" si="2"/>
        <v>0.89602901515856037</v>
      </c>
      <c r="BL25" s="276">
        <f t="shared" si="3"/>
        <v>0.10397098484143963</v>
      </c>
      <c r="BM25" s="277"/>
      <c r="BN25" s="281" t="s">
        <v>467</v>
      </c>
      <c r="BO25" s="283" t="s">
        <v>192</v>
      </c>
      <c r="BP25" s="278">
        <f t="shared" si="4"/>
        <v>6567</v>
      </c>
      <c r="BQ25" s="279">
        <f t="shared" si="5"/>
        <v>9635</v>
      </c>
      <c r="BR25" s="280">
        <f t="shared" si="6"/>
        <v>-3068</v>
      </c>
      <c r="BS25" s="277"/>
    </row>
    <row r="26" spans="1:71" x14ac:dyDescent="0.2">
      <c r="A26" s="281" t="s">
        <v>468</v>
      </c>
      <c r="B26" s="282" t="s">
        <v>50</v>
      </c>
      <c r="C26" s="269">
        <v>21</v>
      </c>
      <c r="D26" s="269">
        <v>6</v>
      </c>
      <c r="E26" s="269">
        <v>13</v>
      </c>
      <c r="F26" s="269">
        <v>0</v>
      </c>
      <c r="G26" s="269">
        <v>93</v>
      </c>
      <c r="H26" s="269">
        <v>17</v>
      </c>
      <c r="I26" s="269">
        <v>37</v>
      </c>
      <c r="J26" s="269">
        <v>16</v>
      </c>
      <c r="K26" s="269">
        <v>0</v>
      </c>
      <c r="L26" s="269">
        <v>37</v>
      </c>
      <c r="M26" s="269">
        <v>18</v>
      </c>
      <c r="N26" s="269">
        <v>5</v>
      </c>
      <c r="O26" s="269">
        <v>43</v>
      </c>
      <c r="P26" s="269">
        <v>21</v>
      </c>
      <c r="Q26" s="269">
        <v>4</v>
      </c>
      <c r="R26" s="269">
        <v>7</v>
      </c>
      <c r="S26" s="269">
        <v>1</v>
      </c>
      <c r="T26" s="269">
        <v>70</v>
      </c>
      <c r="U26" s="269">
        <v>15</v>
      </c>
      <c r="V26" s="269">
        <v>17</v>
      </c>
      <c r="W26" s="269">
        <v>12</v>
      </c>
      <c r="X26" s="269">
        <v>1744</v>
      </c>
      <c r="Y26" s="269">
        <v>117</v>
      </c>
      <c r="Z26" s="269">
        <v>284</v>
      </c>
      <c r="AA26" s="269">
        <v>6</v>
      </c>
      <c r="AB26" s="269">
        <v>8</v>
      </c>
      <c r="AC26" s="269">
        <v>188</v>
      </c>
      <c r="AD26" s="269">
        <v>289</v>
      </c>
      <c r="AE26" s="269">
        <v>0</v>
      </c>
      <c r="AF26" s="269">
        <v>39</v>
      </c>
      <c r="AG26" s="269">
        <v>55</v>
      </c>
      <c r="AH26" s="269">
        <v>205</v>
      </c>
      <c r="AI26" s="269">
        <v>310</v>
      </c>
      <c r="AJ26" s="269">
        <v>96</v>
      </c>
      <c r="AK26" s="269">
        <v>107</v>
      </c>
      <c r="AL26" s="269">
        <v>146</v>
      </c>
      <c r="AM26" s="269">
        <v>251</v>
      </c>
      <c r="AN26" s="269">
        <v>9</v>
      </c>
      <c r="AO26" s="269">
        <v>23</v>
      </c>
      <c r="AP26" s="270">
        <v>4330</v>
      </c>
      <c r="AQ26" s="269">
        <v>118</v>
      </c>
      <c r="AR26" s="269">
        <v>1779</v>
      </c>
      <c r="AS26" s="269">
        <v>0</v>
      </c>
      <c r="AT26" s="269">
        <v>193</v>
      </c>
      <c r="AU26" s="269">
        <v>120</v>
      </c>
      <c r="AV26" s="269">
        <v>-155</v>
      </c>
      <c r="AW26" s="270">
        <v>2055</v>
      </c>
      <c r="AX26" s="269">
        <v>6385</v>
      </c>
      <c r="AY26" s="270">
        <v>11200</v>
      </c>
      <c r="AZ26" s="270">
        <v>13255</v>
      </c>
      <c r="BA26" s="269">
        <v>17585</v>
      </c>
      <c r="BB26" s="270">
        <v>-5272</v>
      </c>
      <c r="BC26" s="269">
        <v>7983</v>
      </c>
      <c r="BD26" s="270">
        <v>12313</v>
      </c>
      <c r="BE26" s="271"/>
      <c r="BG26" s="281" t="s">
        <v>468</v>
      </c>
      <c r="BH26" s="283" t="s">
        <v>50</v>
      </c>
      <c r="BI26" s="273">
        <f t="shared" si="0"/>
        <v>6385</v>
      </c>
      <c r="BJ26" s="274">
        <f t="shared" si="1"/>
        <v>5272</v>
      </c>
      <c r="BK26" s="275">
        <f t="shared" si="2"/>
        <v>0.8256851996867659</v>
      </c>
      <c r="BL26" s="276">
        <f t="shared" si="3"/>
        <v>0.1743148003132341</v>
      </c>
      <c r="BM26" s="277"/>
      <c r="BN26" s="281" t="s">
        <v>468</v>
      </c>
      <c r="BO26" s="283" t="s">
        <v>50</v>
      </c>
      <c r="BP26" s="278">
        <f t="shared" si="4"/>
        <v>11200</v>
      </c>
      <c r="BQ26" s="279">
        <f t="shared" si="5"/>
        <v>5272</v>
      </c>
      <c r="BR26" s="280">
        <f t="shared" si="6"/>
        <v>5928</v>
      </c>
      <c r="BS26" s="277"/>
    </row>
    <row r="27" spans="1:71" x14ac:dyDescent="0.2">
      <c r="A27" s="281" t="s">
        <v>469</v>
      </c>
      <c r="B27" s="282" t="s">
        <v>36</v>
      </c>
      <c r="C27" s="269">
        <v>40</v>
      </c>
      <c r="D27" s="269">
        <v>2</v>
      </c>
      <c r="E27" s="269">
        <v>1</v>
      </c>
      <c r="F27" s="269">
        <v>0</v>
      </c>
      <c r="G27" s="269">
        <v>5</v>
      </c>
      <c r="H27" s="269">
        <v>2</v>
      </c>
      <c r="I27" s="269">
        <v>9</v>
      </c>
      <c r="J27" s="269">
        <v>14</v>
      </c>
      <c r="K27" s="269">
        <v>0</v>
      </c>
      <c r="L27" s="269">
        <v>58</v>
      </c>
      <c r="M27" s="269">
        <v>10</v>
      </c>
      <c r="N27" s="269">
        <v>2</v>
      </c>
      <c r="O27" s="269">
        <v>4</v>
      </c>
      <c r="P27" s="269">
        <v>27</v>
      </c>
      <c r="Q27" s="269">
        <v>5</v>
      </c>
      <c r="R27" s="269">
        <v>3</v>
      </c>
      <c r="S27" s="269">
        <v>0</v>
      </c>
      <c r="T27" s="269">
        <v>42</v>
      </c>
      <c r="U27" s="269">
        <v>7</v>
      </c>
      <c r="V27" s="269">
        <v>3</v>
      </c>
      <c r="W27" s="269">
        <v>5</v>
      </c>
      <c r="X27" s="269">
        <v>13</v>
      </c>
      <c r="Y27" s="269">
        <v>23</v>
      </c>
      <c r="Z27" s="269">
        <v>552</v>
      </c>
      <c r="AA27" s="269">
        <v>49</v>
      </c>
      <c r="AB27" s="269">
        <v>6</v>
      </c>
      <c r="AC27" s="269">
        <v>90</v>
      </c>
      <c r="AD27" s="269">
        <v>46</v>
      </c>
      <c r="AE27" s="269">
        <v>273</v>
      </c>
      <c r="AF27" s="269">
        <v>146</v>
      </c>
      <c r="AG27" s="269">
        <v>7</v>
      </c>
      <c r="AH27" s="269">
        <v>189</v>
      </c>
      <c r="AI27" s="269">
        <v>88</v>
      </c>
      <c r="AJ27" s="269">
        <v>61</v>
      </c>
      <c r="AK27" s="269">
        <v>3</v>
      </c>
      <c r="AL27" s="269">
        <v>20</v>
      </c>
      <c r="AM27" s="269">
        <v>97</v>
      </c>
      <c r="AN27" s="269">
        <v>0</v>
      </c>
      <c r="AO27" s="269">
        <v>0</v>
      </c>
      <c r="AP27" s="270">
        <v>1902</v>
      </c>
      <c r="AQ27" s="269">
        <v>0</v>
      </c>
      <c r="AR27" s="269">
        <v>0</v>
      </c>
      <c r="AS27" s="269">
        <v>0</v>
      </c>
      <c r="AT27" s="269">
        <v>29674</v>
      </c>
      <c r="AU27" s="269">
        <v>3332</v>
      </c>
      <c r="AV27" s="269">
        <v>0</v>
      </c>
      <c r="AW27" s="270">
        <v>33006</v>
      </c>
      <c r="AX27" s="269">
        <v>34908</v>
      </c>
      <c r="AY27" s="270">
        <v>0</v>
      </c>
      <c r="AZ27" s="270">
        <v>33006</v>
      </c>
      <c r="BA27" s="269">
        <v>34908</v>
      </c>
      <c r="BB27" s="270">
        <v>0</v>
      </c>
      <c r="BC27" s="269">
        <v>33006</v>
      </c>
      <c r="BD27" s="270">
        <v>34908</v>
      </c>
      <c r="BE27" s="271"/>
      <c r="BG27" s="281" t="s">
        <v>469</v>
      </c>
      <c r="BH27" s="283" t="s">
        <v>36</v>
      </c>
      <c r="BI27" s="273">
        <f t="shared" si="0"/>
        <v>34908</v>
      </c>
      <c r="BJ27" s="274">
        <f t="shared" si="1"/>
        <v>0</v>
      </c>
      <c r="BK27" s="275">
        <f t="shared" si="2"/>
        <v>0</v>
      </c>
      <c r="BL27" s="276">
        <f t="shared" si="3"/>
        <v>1</v>
      </c>
      <c r="BM27" s="277"/>
      <c r="BN27" s="281" t="s">
        <v>469</v>
      </c>
      <c r="BO27" s="283" t="s">
        <v>36</v>
      </c>
      <c r="BP27" s="278">
        <f t="shared" si="4"/>
        <v>0</v>
      </c>
      <c r="BQ27" s="279">
        <f t="shared" si="5"/>
        <v>0</v>
      </c>
      <c r="BR27" s="280">
        <f t="shared" si="6"/>
        <v>0</v>
      </c>
      <c r="BS27" s="277"/>
    </row>
    <row r="28" spans="1:71" x14ac:dyDescent="0.2">
      <c r="A28" s="281" t="s">
        <v>470</v>
      </c>
      <c r="B28" s="282" t="s">
        <v>193</v>
      </c>
      <c r="C28" s="269">
        <v>142</v>
      </c>
      <c r="D28" s="269">
        <v>6</v>
      </c>
      <c r="E28" s="269">
        <v>12</v>
      </c>
      <c r="F28" s="269">
        <v>1</v>
      </c>
      <c r="G28" s="269">
        <v>136</v>
      </c>
      <c r="H28" s="269">
        <v>32</v>
      </c>
      <c r="I28" s="269">
        <v>113</v>
      </c>
      <c r="J28" s="269">
        <v>132</v>
      </c>
      <c r="K28" s="269">
        <v>2</v>
      </c>
      <c r="L28" s="269">
        <v>559</v>
      </c>
      <c r="M28" s="269">
        <v>102</v>
      </c>
      <c r="N28" s="269">
        <v>26</v>
      </c>
      <c r="O28" s="269">
        <v>47</v>
      </c>
      <c r="P28" s="269">
        <v>170</v>
      </c>
      <c r="Q28" s="269">
        <v>42</v>
      </c>
      <c r="R28" s="269">
        <v>22</v>
      </c>
      <c r="S28" s="269">
        <v>2</v>
      </c>
      <c r="T28" s="269">
        <v>368</v>
      </c>
      <c r="U28" s="269">
        <v>35</v>
      </c>
      <c r="V28" s="269">
        <v>13</v>
      </c>
      <c r="W28" s="269">
        <v>97</v>
      </c>
      <c r="X28" s="269">
        <v>168</v>
      </c>
      <c r="Y28" s="269">
        <v>110</v>
      </c>
      <c r="Z28" s="269">
        <v>673</v>
      </c>
      <c r="AA28" s="269">
        <v>70</v>
      </c>
      <c r="AB28" s="269">
        <v>159</v>
      </c>
      <c r="AC28" s="269">
        <v>694</v>
      </c>
      <c r="AD28" s="269">
        <v>90</v>
      </c>
      <c r="AE28" s="269">
        <v>42</v>
      </c>
      <c r="AF28" s="269">
        <v>540</v>
      </c>
      <c r="AG28" s="269">
        <v>6</v>
      </c>
      <c r="AH28" s="269">
        <v>278</v>
      </c>
      <c r="AI28" s="269">
        <v>302</v>
      </c>
      <c r="AJ28" s="269">
        <v>304</v>
      </c>
      <c r="AK28" s="269">
        <v>9</v>
      </c>
      <c r="AL28" s="269">
        <v>84</v>
      </c>
      <c r="AM28" s="269">
        <v>2134</v>
      </c>
      <c r="AN28" s="269">
        <v>0</v>
      </c>
      <c r="AO28" s="269">
        <v>2</v>
      </c>
      <c r="AP28" s="270">
        <v>7724</v>
      </c>
      <c r="AQ28" s="269">
        <v>2</v>
      </c>
      <c r="AR28" s="269">
        <v>4106</v>
      </c>
      <c r="AS28" s="269">
        <v>0</v>
      </c>
      <c r="AT28" s="269">
        <v>0</v>
      </c>
      <c r="AU28" s="269">
        <v>0</v>
      </c>
      <c r="AV28" s="269">
        <v>0</v>
      </c>
      <c r="AW28" s="270">
        <v>4108</v>
      </c>
      <c r="AX28" s="269">
        <v>11832</v>
      </c>
      <c r="AY28" s="270">
        <v>17345</v>
      </c>
      <c r="AZ28" s="270">
        <v>21453</v>
      </c>
      <c r="BA28" s="269">
        <v>29177</v>
      </c>
      <c r="BB28" s="270">
        <v>-8873</v>
      </c>
      <c r="BC28" s="269">
        <v>12580</v>
      </c>
      <c r="BD28" s="270">
        <v>20304</v>
      </c>
      <c r="BE28" s="271"/>
      <c r="BG28" s="281" t="s">
        <v>470</v>
      </c>
      <c r="BH28" s="283" t="s">
        <v>193</v>
      </c>
      <c r="BI28" s="273">
        <f t="shared" si="0"/>
        <v>11832</v>
      </c>
      <c r="BJ28" s="274">
        <f t="shared" si="1"/>
        <v>8873</v>
      </c>
      <c r="BK28" s="275">
        <f t="shared" si="2"/>
        <v>0.74991548343475323</v>
      </c>
      <c r="BL28" s="276">
        <f t="shared" si="3"/>
        <v>0.25008451656524677</v>
      </c>
      <c r="BM28" s="277"/>
      <c r="BN28" s="281" t="s">
        <v>470</v>
      </c>
      <c r="BO28" s="283" t="s">
        <v>193</v>
      </c>
      <c r="BP28" s="278">
        <f t="shared" si="4"/>
        <v>17345</v>
      </c>
      <c r="BQ28" s="279">
        <f t="shared" si="5"/>
        <v>8873</v>
      </c>
      <c r="BR28" s="280">
        <f t="shared" si="6"/>
        <v>8472</v>
      </c>
      <c r="BS28" s="277"/>
    </row>
    <row r="29" spans="1:71" x14ac:dyDescent="0.2">
      <c r="A29" s="281" t="s">
        <v>471</v>
      </c>
      <c r="B29" s="282" t="s">
        <v>286</v>
      </c>
      <c r="C29" s="269">
        <v>9</v>
      </c>
      <c r="D29" s="269">
        <v>0</v>
      </c>
      <c r="E29" s="269">
        <v>0</v>
      </c>
      <c r="F29" s="269">
        <v>0</v>
      </c>
      <c r="G29" s="269">
        <v>19</v>
      </c>
      <c r="H29" s="269">
        <v>1</v>
      </c>
      <c r="I29" s="269">
        <v>6</v>
      </c>
      <c r="J29" s="269">
        <v>11</v>
      </c>
      <c r="K29" s="269">
        <v>0</v>
      </c>
      <c r="L29" s="269">
        <v>17</v>
      </c>
      <c r="M29" s="269">
        <v>2</v>
      </c>
      <c r="N29" s="269">
        <v>1</v>
      </c>
      <c r="O29" s="269">
        <v>1</v>
      </c>
      <c r="P29" s="269">
        <v>5</v>
      </c>
      <c r="Q29" s="269">
        <v>2</v>
      </c>
      <c r="R29" s="269">
        <v>1</v>
      </c>
      <c r="S29" s="269">
        <v>0</v>
      </c>
      <c r="T29" s="269">
        <v>23</v>
      </c>
      <c r="U29" s="269">
        <v>2</v>
      </c>
      <c r="V29" s="269">
        <v>0</v>
      </c>
      <c r="W29" s="269">
        <v>3</v>
      </c>
      <c r="X29" s="269">
        <v>6</v>
      </c>
      <c r="Y29" s="269">
        <v>26</v>
      </c>
      <c r="Z29" s="269">
        <v>57</v>
      </c>
      <c r="AA29" s="269">
        <v>148</v>
      </c>
      <c r="AB29" s="269">
        <v>19</v>
      </c>
      <c r="AC29" s="269">
        <v>69</v>
      </c>
      <c r="AD29" s="269">
        <v>22</v>
      </c>
      <c r="AE29" s="269">
        <v>4</v>
      </c>
      <c r="AF29" s="269">
        <v>68</v>
      </c>
      <c r="AG29" s="269">
        <v>1</v>
      </c>
      <c r="AH29" s="269">
        <v>93</v>
      </c>
      <c r="AI29" s="269">
        <v>149</v>
      </c>
      <c r="AJ29" s="269">
        <v>122</v>
      </c>
      <c r="AK29" s="269">
        <v>5</v>
      </c>
      <c r="AL29" s="269">
        <v>12</v>
      </c>
      <c r="AM29" s="269">
        <v>484</v>
      </c>
      <c r="AN29" s="269">
        <v>0</v>
      </c>
      <c r="AO29" s="269">
        <v>1</v>
      </c>
      <c r="AP29" s="270">
        <v>1389</v>
      </c>
      <c r="AQ29" s="269">
        <v>1</v>
      </c>
      <c r="AR29" s="269">
        <v>1169</v>
      </c>
      <c r="AS29" s="269">
        <v>-19</v>
      </c>
      <c r="AT29" s="269">
        <v>0</v>
      </c>
      <c r="AU29" s="269">
        <v>0</v>
      </c>
      <c r="AV29" s="269">
        <v>0</v>
      </c>
      <c r="AW29" s="270">
        <v>1151</v>
      </c>
      <c r="AX29" s="269">
        <v>2540</v>
      </c>
      <c r="AY29" s="270">
        <v>11</v>
      </c>
      <c r="AZ29" s="270">
        <v>1162</v>
      </c>
      <c r="BA29" s="269">
        <v>2551</v>
      </c>
      <c r="BB29" s="270">
        <v>-942</v>
      </c>
      <c r="BC29" s="269">
        <v>220</v>
      </c>
      <c r="BD29" s="270">
        <v>1609</v>
      </c>
      <c r="BE29" s="271"/>
      <c r="BG29" s="281" t="s">
        <v>471</v>
      </c>
      <c r="BH29" s="283" t="s">
        <v>286</v>
      </c>
      <c r="BI29" s="273">
        <f t="shared" si="0"/>
        <v>2540</v>
      </c>
      <c r="BJ29" s="274">
        <f t="shared" si="1"/>
        <v>942</v>
      </c>
      <c r="BK29" s="275">
        <f t="shared" si="2"/>
        <v>0.37086614173228344</v>
      </c>
      <c r="BL29" s="276">
        <f t="shared" si="3"/>
        <v>0.62913385826771662</v>
      </c>
      <c r="BM29" s="277"/>
      <c r="BN29" s="281" t="s">
        <v>471</v>
      </c>
      <c r="BO29" s="283" t="s">
        <v>286</v>
      </c>
      <c r="BP29" s="278">
        <f t="shared" si="4"/>
        <v>11</v>
      </c>
      <c r="BQ29" s="279">
        <f t="shared" si="5"/>
        <v>942</v>
      </c>
      <c r="BR29" s="280">
        <f t="shared" si="6"/>
        <v>-931</v>
      </c>
      <c r="BS29" s="277"/>
    </row>
    <row r="30" spans="1:71" x14ac:dyDescent="0.2">
      <c r="A30" s="281" t="s">
        <v>472</v>
      </c>
      <c r="B30" s="282" t="s">
        <v>282</v>
      </c>
      <c r="C30" s="269">
        <v>7</v>
      </c>
      <c r="D30" s="269">
        <v>0</v>
      </c>
      <c r="E30" s="269">
        <v>0</v>
      </c>
      <c r="F30" s="269">
        <v>0</v>
      </c>
      <c r="G30" s="269">
        <v>8</v>
      </c>
      <c r="H30" s="269">
        <v>0</v>
      </c>
      <c r="I30" s="269">
        <v>2</v>
      </c>
      <c r="J30" s="269">
        <v>11</v>
      </c>
      <c r="K30" s="269">
        <v>0</v>
      </c>
      <c r="L30" s="269">
        <v>1</v>
      </c>
      <c r="M30" s="269">
        <v>4</v>
      </c>
      <c r="N30" s="269">
        <v>0</v>
      </c>
      <c r="O30" s="269">
        <v>0</v>
      </c>
      <c r="P30" s="269">
        <v>1</v>
      </c>
      <c r="Q30" s="269">
        <v>1</v>
      </c>
      <c r="R30" s="269">
        <v>0</v>
      </c>
      <c r="S30" s="269">
        <v>0</v>
      </c>
      <c r="T30" s="269">
        <v>10</v>
      </c>
      <c r="U30" s="269">
        <v>1</v>
      </c>
      <c r="V30" s="269">
        <v>0</v>
      </c>
      <c r="W30" s="269">
        <v>3</v>
      </c>
      <c r="X30" s="269">
        <v>4</v>
      </c>
      <c r="Y30" s="269">
        <v>70</v>
      </c>
      <c r="Z30" s="269">
        <v>32</v>
      </c>
      <c r="AA30" s="269">
        <v>3</v>
      </c>
      <c r="AB30" s="269">
        <v>0</v>
      </c>
      <c r="AC30" s="269">
        <v>41</v>
      </c>
      <c r="AD30" s="269">
        <v>59</v>
      </c>
      <c r="AE30" s="269">
        <v>0</v>
      </c>
      <c r="AF30" s="269">
        <v>224</v>
      </c>
      <c r="AG30" s="269">
        <v>4</v>
      </c>
      <c r="AH30" s="269">
        <v>631</v>
      </c>
      <c r="AI30" s="269">
        <v>76</v>
      </c>
      <c r="AJ30" s="269">
        <v>100</v>
      </c>
      <c r="AK30" s="269">
        <v>0</v>
      </c>
      <c r="AL30" s="269">
        <v>5</v>
      </c>
      <c r="AM30" s="269">
        <v>1339</v>
      </c>
      <c r="AN30" s="269">
        <v>0</v>
      </c>
      <c r="AO30" s="269">
        <v>7</v>
      </c>
      <c r="AP30" s="270">
        <v>2644</v>
      </c>
      <c r="AQ30" s="269">
        <v>0</v>
      </c>
      <c r="AR30" s="269">
        <v>174</v>
      </c>
      <c r="AS30" s="269">
        <v>423</v>
      </c>
      <c r="AT30" s="269">
        <v>0</v>
      </c>
      <c r="AU30" s="269">
        <v>0</v>
      </c>
      <c r="AV30" s="269">
        <v>0</v>
      </c>
      <c r="AW30" s="270">
        <v>597</v>
      </c>
      <c r="AX30" s="269">
        <v>3241</v>
      </c>
      <c r="AY30" s="270">
        <v>4</v>
      </c>
      <c r="AZ30" s="270">
        <v>601</v>
      </c>
      <c r="BA30" s="269">
        <v>3245</v>
      </c>
      <c r="BB30" s="270">
        <v>-1175</v>
      </c>
      <c r="BC30" s="269">
        <v>-574</v>
      </c>
      <c r="BD30" s="270">
        <v>2070</v>
      </c>
      <c r="BE30" s="271"/>
      <c r="BG30" s="281" t="s">
        <v>472</v>
      </c>
      <c r="BH30" s="283" t="s">
        <v>282</v>
      </c>
      <c r="BI30" s="273">
        <f t="shared" si="0"/>
        <v>3241</v>
      </c>
      <c r="BJ30" s="274">
        <f t="shared" si="1"/>
        <v>1175</v>
      </c>
      <c r="BK30" s="275">
        <f t="shared" si="2"/>
        <v>0.36254242517741436</v>
      </c>
      <c r="BL30" s="276">
        <f t="shared" si="3"/>
        <v>0.63745757482258569</v>
      </c>
      <c r="BM30" s="277"/>
      <c r="BN30" s="281" t="s">
        <v>472</v>
      </c>
      <c r="BO30" s="283" t="s">
        <v>282</v>
      </c>
      <c r="BP30" s="278">
        <f t="shared" si="4"/>
        <v>4</v>
      </c>
      <c r="BQ30" s="279">
        <f t="shared" si="5"/>
        <v>1175</v>
      </c>
      <c r="BR30" s="280">
        <f t="shared" si="6"/>
        <v>-1171</v>
      </c>
      <c r="BS30" s="277"/>
    </row>
    <row r="31" spans="1:71" x14ac:dyDescent="0.2">
      <c r="A31" s="281" t="s">
        <v>473</v>
      </c>
      <c r="B31" s="282" t="s">
        <v>385</v>
      </c>
      <c r="C31" s="269">
        <v>1050</v>
      </c>
      <c r="D31" s="269">
        <v>22</v>
      </c>
      <c r="E31" s="269">
        <v>101</v>
      </c>
      <c r="F31" s="269">
        <v>0</v>
      </c>
      <c r="G31" s="269">
        <v>755</v>
      </c>
      <c r="H31" s="269">
        <v>77</v>
      </c>
      <c r="I31" s="269">
        <v>213</v>
      </c>
      <c r="J31" s="269">
        <v>176</v>
      </c>
      <c r="K31" s="269">
        <v>2</v>
      </c>
      <c r="L31" s="269">
        <v>980</v>
      </c>
      <c r="M31" s="269">
        <v>68</v>
      </c>
      <c r="N31" s="269">
        <v>13</v>
      </c>
      <c r="O31" s="269">
        <v>52</v>
      </c>
      <c r="P31" s="269">
        <v>326</v>
      </c>
      <c r="Q31" s="269">
        <v>134</v>
      </c>
      <c r="R31" s="269">
        <v>83</v>
      </c>
      <c r="S31" s="269">
        <v>11</v>
      </c>
      <c r="T31" s="269">
        <v>550</v>
      </c>
      <c r="U31" s="269">
        <v>195</v>
      </c>
      <c r="V31" s="269">
        <v>101</v>
      </c>
      <c r="W31" s="269">
        <v>309</v>
      </c>
      <c r="X31" s="269">
        <v>1145</v>
      </c>
      <c r="Y31" s="269">
        <v>2060</v>
      </c>
      <c r="Z31" s="269">
        <v>554</v>
      </c>
      <c r="AA31" s="269">
        <v>30</v>
      </c>
      <c r="AB31" s="269">
        <v>32</v>
      </c>
      <c r="AC31" s="269">
        <v>336</v>
      </c>
      <c r="AD31" s="269">
        <v>99</v>
      </c>
      <c r="AE31" s="269">
        <v>26</v>
      </c>
      <c r="AF31" s="269">
        <v>121</v>
      </c>
      <c r="AG31" s="269">
        <v>30</v>
      </c>
      <c r="AH31" s="269">
        <v>228</v>
      </c>
      <c r="AI31" s="269">
        <v>340</v>
      </c>
      <c r="AJ31" s="269">
        <v>1578</v>
      </c>
      <c r="AK31" s="269">
        <v>87</v>
      </c>
      <c r="AL31" s="269">
        <v>382</v>
      </c>
      <c r="AM31" s="269">
        <v>3968</v>
      </c>
      <c r="AN31" s="269">
        <v>120</v>
      </c>
      <c r="AO31" s="269">
        <v>39</v>
      </c>
      <c r="AP31" s="270">
        <v>16393</v>
      </c>
      <c r="AQ31" s="269">
        <v>577</v>
      </c>
      <c r="AR31" s="269">
        <v>29036</v>
      </c>
      <c r="AS31" s="269">
        <v>4</v>
      </c>
      <c r="AT31" s="269">
        <v>1036</v>
      </c>
      <c r="AU31" s="269">
        <v>1247</v>
      </c>
      <c r="AV31" s="269">
        <v>30</v>
      </c>
      <c r="AW31" s="270">
        <v>31930</v>
      </c>
      <c r="AX31" s="269">
        <v>48323</v>
      </c>
      <c r="AY31" s="270">
        <v>11505</v>
      </c>
      <c r="AZ31" s="270">
        <v>43435</v>
      </c>
      <c r="BA31" s="269">
        <v>59828</v>
      </c>
      <c r="BB31" s="270">
        <v>-30419</v>
      </c>
      <c r="BC31" s="269">
        <v>13016</v>
      </c>
      <c r="BD31" s="270">
        <v>29409</v>
      </c>
      <c r="BE31" s="271"/>
      <c r="BG31" s="281" t="s">
        <v>473</v>
      </c>
      <c r="BH31" s="283" t="s">
        <v>385</v>
      </c>
      <c r="BI31" s="273">
        <f t="shared" si="0"/>
        <v>48323</v>
      </c>
      <c r="BJ31" s="274">
        <f t="shared" si="1"/>
        <v>30419</v>
      </c>
      <c r="BK31" s="275">
        <f t="shared" si="2"/>
        <v>0.62949320199490921</v>
      </c>
      <c r="BL31" s="276">
        <f t="shared" si="3"/>
        <v>0.37050679800509079</v>
      </c>
      <c r="BM31" s="277"/>
      <c r="BN31" s="281" t="s">
        <v>473</v>
      </c>
      <c r="BO31" s="283" t="s">
        <v>385</v>
      </c>
      <c r="BP31" s="278">
        <f t="shared" si="4"/>
        <v>11505</v>
      </c>
      <c r="BQ31" s="279">
        <f t="shared" si="5"/>
        <v>30419</v>
      </c>
      <c r="BR31" s="280">
        <f t="shared" si="6"/>
        <v>-18914</v>
      </c>
      <c r="BS31" s="277"/>
    </row>
    <row r="32" spans="1:71" x14ac:dyDescent="0.2">
      <c r="A32" s="281" t="s">
        <v>474</v>
      </c>
      <c r="B32" s="282" t="s">
        <v>37</v>
      </c>
      <c r="C32" s="269">
        <v>73</v>
      </c>
      <c r="D32" s="269">
        <v>8</v>
      </c>
      <c r="E32" s="269">
        <v>14</v>
      </c>
      <c r="F32" s="269">
        <v>1</v>
      </c>
      <c r="G32" s="269">
        <v>38</v>
      </c>
      <c r="H32" s="269">
        <v>18</v>
      </c>
      <c r="I32" s="269">
        <v>21</v>
      </c>
      <c r="J32" s="269">
        <v>26</v>
      </c>
      <c r="K32" s="269">
        <v>1</v>
      </c>
      <c r="L32" s="269">
        <v>46</v>
      </c>
      <c r="M32" s="269">
        <v>19</v>
      </c>
      <c r="N32" s="269">
        <v>2</v>
      </c>
      <c r="O32" s="269">
        <v>10</v>
      </c>
      <c r="P32" s="269">
        <v>80</v>
      </c>
      <c r="Q32" s="269">
        <v>18</v>
      </c>
      <c r="R32" s="269">
        <v>13</v>
      </c>
      <c r="S32" s="269">
        <v>2</v>
      </c>
      <c r="T32" s="269">
        <v>73</v>
      </c>
      <c r="U32" s="269">
        <v>22</v>
      </c>
      <c r="V32" s="269">
        <v>14</v>
      </c>
      <c r="W32" s="269">
        <v>29</v>
      </c>
      <c r="X32" s="269">
        <v>89</v>
      </c>
      <c r="Y32" s="269">
        <v>438</v>
      </c>
      <c r="Z32" s="269">
        <v>117</v>
      </c>
      <c r="AA32" s="269">
        <v>38</v>
      </c>
      <c r="AB32" s="269">
        <v>55</v>
      </c>
      <c r="AC32" s="269">
        <v>519</v>
      </c>
      <c r="AD32" s="269">
        <v>834</v>
      </c>
      <c r="AE32" s="269">
        <v>2140</v>
      </c>
      <c r="AF32" s="269">
        <v>503</v>
      </c>
      <c r="AG32" s="269">
        <v>10</v>
      </c>
      <c r="AH32" s="269">
        <v>487</v>
      </c>
      <c r="AI32" s="269">
        <v>109</v>
      </c>
      <c r="AJ32" s="269">
        <v>208</v>
      </c>
      <c r="AK32" s="269">
        <v>58</v>
      </c>
      <c r="AL32" s="269">
        <v>157</v>
      </c>
      <c r="AM32" s="269">
        <v>494</v>
      </c>
      <c r="AN32" s="269">
        <v>0</v>
      </c>
      <c r="AO32" s="269">
        <v>1</v>
      </c>
      <c r="AP32" s="270">
        <v>6785</v>
      </c>
      <c r="AQ32" s="269">
        <v>0</v>
      </c>
      <c r="AR32" s="269">
        <v>10930</v>
      </c>
      <c r="AS32" s="269">
        <v>0</v>
      </c>
      <c r="AT32" s="269">
        <v>0</v>
      </c>
      <c r="AU32" s="269">
        <v>0</v>
      </c>
      <c r="AV32" s="269">
        <v>0</v>
      </c>
      <c r="AW32" s="270">
        <v>10930</v>
      </c>
      <c r="AX32" s="269">
        <v>17715</v>
      </c>
      <c r="AY32" s="270">
        <v>1083</v>
      </c>
      <c r="AZ32" s="270">
        <v>12013</v>
      </c>
      <c r="BA32" s="269">
        <v>18798</v>
      </c>
      <c r="BB32" s="270">
        <v>-1459</v>
      </c>
      <c r="BC32" s="269">
        <v>10554</v>
      </c>
      <c r="BD32" s="270">
        <v>17339</v>
      </c>
      <c r="BE32" s="271"/>
      <c r="BG32" s="281" t="s">
        <v>474</v>
      </c>
      <c r="BH32" s="283" t="s">
        <v>37</v>
      </c>
      <c r="BI32" s="273">
        <f t="shared" si="0"/>
        <v>17715</v>
      </c>
      <c r="BJ32" s="274">
        <f t="shared" si="1"/>
        <v>1459</v>
      </c>
      <c r="BK32" s="275">
        <f t="shared" si="2"/>
        <v>8.2359582274908263E-2</v>
      </c>
      <c r="BL32" s="276">
        <f t="shared" si="3"/>
        <v>0.91764041772509175</v>
      </c>
      <c r="BM32" s="277"/>
      <c r="BN32" s="281" t="s">
        <v>474</v>
      </c>
      <c r="BO32" s="283" t="s">
        <v>37</v>
      </c>
      <c r="BP32" s="278">
        <f t="shared" si="4"/>
        <v>1083</v>
      </c>
      <c r="BQ32" s="279">
        <f t="shared" si="5"/>
        <v>1459</v>
      </c>
      <c r="BR32" s="280">
        <f t="shared" si="6"/>
        <v>-376</v>
      </c>
      <c r="BS32" s="277"/>
    </row>
    <row r="33" spans="1:71" x14ac:dyDescent="0.2">
      <c r="A33" s="281" t="s">
        <v>475</v>
      </c>
      <c r="B33" s="282" t="s">
        <v>38</v>
      </c>
      <c r="C33" s="269">
        <v>30</v>
      </c>
      <c r="D33" s="269">
        <v>0</v>
      </c>
      <c r="E33" s="269">
        <v>1</v>
      </c>
      <c r="F33" s="269">
        <v>0</v>
      </c>
      <c r="G33" s="269">
        <v>15</v>
      </c>
      <c r="H33" s="269">
        <v>3</v>
      </c>
      <c r="I33" s="269">
        <v>5</v>
      </c>
      <c r="J33" s="269">
        <v>7</v>
      </c>
      <c r="K33" s="269">
        <v>0</v>
      </c>
      <c r="L33" s="269">
        <v>8</v>
      </c>
      <c r="M33" s="269">
        <v>4</v>
      </c>
      <c r="N33" s="269">
        <v>1</v>
      </c>
      <c r="O33" s="269">
        <v>1</v>
      </c>
      <c r="P33" s="269">
        <v>23</v>
      </c>
      <c r="Q33" s="269">
        <v>6</v>
      </c>
      <c r="R33" s="269">
        <v>3</v>
      </c>
      <c r="S33" s="269">
        <v>0</v>
      </c>
      <c r="T33" s="269">
        <v>5</v>
      </c>
      <c r="U33" s="269">
        <v>7</v>
      </c>
      <c r="V33" s="269">
        <v>5</v>
      </c>
      <c r="W33" s="269">
        <v>3</v>
      </c>
      <c r="X33" s="269">
        <v>17</v>
      </c>
      <c r="Y33" s="269">
        <v>120</v>
      </c>
      <c r="Z33" s="269">
        <v>142</v>
      </c>
      <c r="AA33" s="269">
        <v>0</v>
      </c>
      <c r="AB33" s="269">
        <v>2</v>
      </c>
      <c r="AC33" s="269">
        <v>802</v>
      </c>
      <c r="AD33" s="269">
        <v>249</v>
      </c>
      <c r="AE33" s="269">
        <v>457</v>
      </c>
      <c r="AF33" s="269">
        <v>125</v>
      </c>
      <c r="AG33" s="269">
        <v>67</v>
      </c>
      <c r="AH33" s="269">
        <v>37</v>
      </c>
      <c r="AI33" s="269">
        <v>113</v>
      </c>
      <c r="AJ33" s="269">
        <v>487</v>
      </c>
      <c r="AK33" s="269">
        <v>33</v>
      </c>
      <c r="AL33" s="269">
        <v>89</v>
      </c>
      <c r="AM33" s="269">
        <v>460</v>
      </c>
      <c r="AN33" s="269">
        <v>0</v>
      </c>
      <c r="AO33" s="269">
        <v>15</v>
      </c>
      <c r="AP33" s="270">
        <v>3342</v>
      </c>
      <c r="AQ33" s="269">
        <v>0</v>
      </c>
      <c r="AR33" s="269">
        <v>31434</v>
      </c>
      <c r="AS33" s="269">
        <v>9</v>
      </c>
      <c r="AT33" s="269">
        <v>0</v>
      </c>
      <c r="AU33" s="269">
        <v>462</v>
      </c>
      <c r="AV33" s="269">
        <v>0</v>
      </c>
      <c r="AW33" s="270">
        <v>31905</v>
      </c>
      <c r="AX33" s="269">
        <v>35247</v>
      </c>
      <c r="AY33" s="270">
        <v>82</v>
      </c>
      <c r="AZ33" s="270">
        <v>31987</v>
      </c>
      <c r="BA33" s="269">
        <v>35329</v>
      </c>
      <c r="BB33" s="270">
        <v>-7134</v>
      </c>
      <c r="BC33" s="269">
        <v>24853</v>
      </c>
      <c r="BD33" s="270">
        <v>28195</v>
      </c>
      <c r="BE33" s="271"/>
      <c r="BG33" s="281" t="s">
        <v>475</v>
      </c>
      <c r="BH33" s="283" t="s">
        <v>38</v>
      </c>
      <c r="BI33" s="273">
        <f t="shared" si="0"/>
        <v>35247</v>
      </c>
      <c r="BJ33" s="274">
        <f t="shared" si="1"/>
        <v>7134</v>
      </c>
      <c r="BK33" s="275">
        <f t="shared" si="2"/>
        <v>0.20240020427270405</v>
      </c>
      <c r="BL33" s="276">
        <f t="shared" si="3"/>
        <v>0.797599795727296</v>
      </c>
      <c r="BM33" s="277"/>
      <c r="BN33" s="281" t="s">
        <v>475</v>
      </c>
      <c r="BO33" s="283" t="s">
        <v>38</v>
      </c>
      <c r="BP33" s="278">
        <f t="shared" si="4"/>
        <v>82</v>
      </c>
      <c r="BQ33" s="279">
        <f t="shared" si="5"/>
        <v>7134</v>
      </c>
      <c r="BR33" s="280">
        <f t="shared" si="6"/>
        <v>-7052</v>
      </c>
      <c r="BS33" s="277"/>
    </row>
    <row r="34" spans="1:71" x14ac:dyDescent="0.2">
      <c r="A34" s="281" t="s">
        <v>476</v>
      </c>
      <c r="B34" s="282" t="s">
        <v>477</v>
      </c>
      <c r="C34" s="269">
        <v>435</v>
      </c>
      <c r="D34" s="269">
        <v>26</v>
      </c>
      <c r="E34" s="269">
        <v>32</v>
      </c>
      <c r="F34" s="269">
        <v>0</v>
      </c>
      <c r="G34" s="269">
        <v>252</v>
      </c>
      <c r="H34" s="269">
        <v>18</v>
      </c>
      <c r="I34" s="269">
        <v>91</v>
      </c>
      <c r="J34" s="269">
        <v>96</v>
      </c>
      <c r="K34" s="269">
        <v>4</v>
      </c>
      <c r="L34" s="269">
        <v>279</v>
      </c>
      <c r="M34" s="269">
        <v>80</v>
      </c>
      <c r="N34" s="269">
        <v>9</v>
      </c>
      <c r="O34" s="269">
        <v>35</v>
      </c>
      <c r="P34" s="269">
        <v>142</v>
      </c>
      <c r="Q34" s="269">
        <v>48</v>
      </c>
      <c r="R34" s="269">
        <v>28</v>
      </c>
      <c r="S34" s="269">
        <v>3</v>
      </c>
      <c r="T34" s="269">
        <v>219</v>
      </c>
      <c r="U34" s="269">
        <v>70</v>
      </c>
      <c r="V34" s="269">
        <v>47</v>
      </c>
      <c r="W34" s="269">
        <v>112</v>
      </c>
      <c r="X34" s="269">
        <v>384</v>
      </c>
      <c r="Y34" s="269">
        <v>924</v>
      </c>
      <c r="Z34" s="269">
        <v>1182</v>
      </c>
      <c r="AA34" s="269">
        <v>20</v>
      </c>
      <c r="AB34" s="269">
        <v>90</v>
      </c>
      <c r="AC34" s="269">
        <v>617</v>
      </c>
      <c r="AD34" s="269">
        <v>494</v>
      </c>
      <c r="AE34" s="269">
        <v>4</v>
      </c>
      <c r="AF34" s="269">
        <v>1041</v>
      </c>
      <c r="AG34" s="269">
        <v>36</v>
      </c>
      <c r="AH34" s="269">
        <v>536</v>
      </c>
      <c r="AI34" s="269">
        <v>310</v>
      </c>
      <c r="AJ34" s="269">
        <v>316</v>
      </c>
      <c r="AK34" s="269">
        <v>58</v>
      </c>
      <c r="AL34" s="269">
        <v>146</v>
      </c>
      <c r="AM34" s="269">
        <v>2096</v>
      </c>
      <c r="AN34" s="269">
        <v>37</v>
      </c>
      <c r="AO34" s="269">
        <v>49</v>
      </c>
      <c r="AP34" s="270">
        <v>10366</v>
      </c>
      <c r="AQ34" s="269">
        <v>160</v>
      </c>
      <c r="AR34" s="269">
        <v>8763</v>
      </c>
      <c r="AS34" s="269">
        <v>46</v>
      </c>
      <c r="AT34" s="269">
        <v>103</v>
      </c>
      <c r="AU34" s="269">
        <v>77</v>
      </c>
      <c r="AV34" s="269">
        <v>7</v>
      </c>
      <c r="AW34" s="270">
        <v>9156</v>
      </c>
      <c r="AX34" s="269">
        <v>19522</v>
      </c>
      <c r="AY34" s="270">
        <v>8907</v>
      </c>
      <c r="AZ34" s="270">
        <v>18063</v>
      </c>
      <c r="BA34" s="269">
        <v>28429</v>
      </c>
      <c r="BB34" s="270">
        <v>-11497</v>
      </c>
      <c r="BC34" s="269">
        <v>6566</v>
      </c>
      <c r="BD34" s="270">
        <v>16932</v>
      </c>
      <c r="BE34" s="271"/>
      <c r="BG34" s="281" t="s">
        <v>476</v>
      </c>
      <c r="BH34" s="283" t="s">
        <v>477</v>
      </c>
      <c r="BI34" s="273">
        <f t="shared" si="0"/>
        <v>19522</v>
      </c>
      <c r="BJ34" s="274">
        <f t="shared" si="1"/>
        <v>11497</v>
      </c>
      <c r="BK34" s="275">
        <f t="shared" si="2"/>
        <v>0.58892531502919787</v>
      </c>
      <c r="BL34" s="276">
        <f t="shared" si="3"/>
        <v>0.41107468497080213</v>
      </c>
      <c r="BM34" s="277"/>
      <c r="BN34" s="281" t="s">
        <v>476</v>
      </c>
      <c r="BO34" s="283" t="s">
        <v>477</v>
      </c>
      <c r="BP34" s="278">
        <f t="shared" si="4"/>
        <v>8907</v>
      </c>
      <c r="BQ34" s="279">
        <f t="shared" si="5"/>
        <v>11497</v>
      </c>
      <c r="BR34" s="280">
        <f t="shared" si="6"/>
        <v>-2590</v>
      </c>
      <c r="BS34" s="277"/>
    </row>
    <row r="35" spans="1:71" x14ac:dyDescent="0.2">
      <c r="A35" s="281" t="s">
        <v>478</v>
      </c>
      <c r="B35" s="282" t="s">
        <v>194</v>
      </c>
      <c r="C35" s="269">
        <v>47</v>
      </c>
      <c r="D35" s="269">
        <v>0</v>
      </c>
      <c r="E35" s="269">
        <v>8</v>
      </c>
      <c r="F35" s="269">
        <v>0</v>
      </c>
      <c r="G35" s="269">
        <v>33</v>
      </c>
      <c r="H35" s="269">
        <v>5</v>
      </c>
      <c r="I35" s="269">
        <v>14</v>
      </c>
      <c r="J35" s="269">
        <v>49</v>
      </c>
      <c r="K35" s="269">
        <v>0</v>
      </c>
      <c r="L35" s="269">
        <v>57</v>
      </c>
      <c r="M35" s="269">
        <v>9</v>
      </c>
      <c r="N35" s="269">
        <v>1</v>
      </c>
      <c r="O35" s="269">
        <v>3</v>
      </c>
      <c r="P35" s="269">
        <v>43</v>
      </c>
      <c r="Q35" s="269">
        <v>20</v>
      </c>
      <c r="R35" s="269">
        <v>20</v>
      </c>
      <c r="S35" s="269">
        <v>1</v>
      </c>
      <c r="T35" s="269">
        <v>83</v>
      </c>
      <c r="U35" s="269">
        <v>46</v>
      </c>
      <c r="V35" s="269">
        <v>45</v>
      </c>
      <c r="W35" s="269">
        <v>16</v>
      </c>
      <c r="X35" s="269">
        <v>62</v>
      </c>
      <c r="Y35" s="269">
        <v>298</v>
      </c>
      <c r="Z35" s="269">
        <v>146</v>
      </c>
      <c r="AA35" s="269">
        <v>65</v>
      </c>
      <c r="AB35" s="269">
        <v>18</v>
      </c>
      <c r="AC35" s="269">
        <v>1134</v>
      </c>
      <c r="AD35" s="269">
        <v>1012</v>
      </c>
      <c r="AE35" s="269">
        <v>30</v>
      </c>
      <c r="AF35" s="269">
        <v>148</v>
      </c>
      <c r="AG35" s="269">
        <v>414</v>
      </c>
      <c r="AH35" s="269">
        <v>703</v>
      </c>
      <c r="AI35" s="269">
        <v>507</v>
      </c>
      <c r="AJ35" s="269">
        <v>307</v>
      </c>
      <c r="AK35" s="269">
        <v>153</v>
      </c>
      <c r="AL35" s="269">
        <v>965</v>
      </c>
      <c r="AM35" s="269">
        <v>1029</v>
      </c>
      <c r="AN35" s="269">
        <v>0</v>
      </c>
      <c r="AO35" s="269">
        <v>35</v>
      </c>
      <c r="AP35" s="270">
        <v>7526</v>
      </c>
      <c r="AQ35" s="269">
        <v>68</v>
      </c>
      <c r="AR35" s="269">
        <v>7724</v>
      </c>
      <c r="AS35" s="269">
        <v>4</v>
      </c>
      <c r="AT35" s="269">
        <v>1828</v>
      </c>
      <c r="AU35" s="269">
        <v>860</v>
      </c>
      <c r="AV35" s="269">
        <v>-8</v>
      </c>
      <c r="AW35" s="270">
        <v>10476</v>
      </c>
      <c r="AX35" s="269">
        <v>18002</v>
      </c>
      <c r="AY35" s="270">
        <v>448</v>
      </c>
      <c r="AZ35" s="270">
        <v>10924</v>
      </c>
      <c r="BA35" s="269">
        <v>18450</v>
      </c>
      <c r="BB35" s="270">
        <v>-16460</v>
      </c>
      <c r="BC35" s="269">
        <v>-5536</v>
      </c>
      <c r="BD35" s="270">
        <v>1990</v>
      </c>
      <c r="BE35" s="271"/>
      <c r="BG35" s="281" t="s">
        <v>478</v>
      </c>
      <c r="BH35" s="283" t="s">
        <v>194</v>
      </c>
      <c r="BI35" s="273">
        <f t="shared" si="0"/>
        <v>18002</v>
      </c>
      <c r="BJ35" s="274">
        <f t="shared" si="1"/>
        <v>16460</v>
      </c>
      <c r="BK35" s="275">
        <f t="shared" si="2"/>
        <v>0.91434285079435618</v>
      </c>
      <c r="BL35" s="276">
        <f t="shared" si="3"/>
        <v>8.5657149205643823E-2</v>
      </c>
      <c r="BM35" s="277"/>
      <c r="BN35" s="281" t="s">
        <v>478</v>
      </c>
      <c r="BO35" s="283" t="s">
        <v>194</v>
      </c>
      <c r="BP35" s="278">
        <f t="shared" si="4"/>
        <v>448</v>
      </c>
      <c r="BQ35" s="279">
        <f t="shared" si="5"/>
        <v>16460</v>
      </c>
      <c r="BR35" s="280">
        <f t="shared" si="6"/>
        <v>-16012</v>
      </c>
      <c r="BS35" s="277"/>
    </row>
    <row r="36" spans="1:71" x14ac:dyDescent="0.2">
      <c r="A36" s="281" t="s">
        <v>479</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116</v>
      </c>
      <c r="AP36" s="270">
        <v>116</v>
      </c>
      <c r="AQ36" s="269">
        <v>0</v>
      </c>
      <c r="AR36" s="269">
        <v>692</v>
      </c>
      <c r="AS36" s="269">
        <v>22132</v>
      </c>
      <c r="AT36" s="269">
        <v>0</v>
      </c>
      <c r="AU36" s="269">
        <v>0</v>
      </c>
      <c r="AV36" s="269">
        <v>0</v>
      </c>
      <c r="AW36" s="270">
        <v>22824</v>
      </c>
      <c r="AX36" s="269">
        <v>22940</v>
      </c>
      <c r="AY36" s="270">
        <v>0</v>
      </c>
      <c r="AZ36" s="270">
        <v>22824</v>
      </c>
      <c r="BA36" s="269">
        <v>22940</v>
      </c>
      <c r="BB36" s="270">
        <v>0</v>
      </c>
      <c r="BC36" s="269">
        <v>22824</v>
      </c>
      <c r="BD36" s="270">
        <v>22940</v>
      </c>
      <c r="BE36" s="271"/>
      <c r="BG36" s="281" t="s">
        <v>479</v>
      </c>
      <c r="BH36" s="283" t="s">
        <v>39</v>
      </c>
      <c r="BI36" s="273">
        <f t="shared" si="0"/>
        <v>22940</v>
      </c>
      <c r="BJ36" s="274">
        <f t="shared" si="1"/>
        <v>0</v>
      </c>
      <c r="BK36" s="275">
        <f t="shared" si="2"/>
        <v>0</v>
      </c>
      <c r="BL36" s="276">
        <f t="shared" si="3"/>
        <v>1</v>
      </c>
      <c r="BM36" s="277"/>
      <c r="BN36" s="281" t="s">
        <v>479</v>
      </c>
      <c r="BO36" s="283" t="s">
        <v>39</v>
      </c>
      <c r="BP36" s="278">
        <f t="shared" si="4"/>
        <v>0</v>
      </c>
      <c r="BQ36" s="279">
        <f t="shared" si="5"/>
        <v>0</v>
      </c>
      <c r="BR36" s="280">
        <f t="shared" si="6"/>
        <v>0</v>
      </c>
      <c r="BS36" s="277"/>
    </row>
    <row r="37" spans="1:71" x14ac:dyDescent="0.2">
      <c r="A37" s="281" t="s">
        <v>480</v>
      </c>
      <c r="B37" s="282" t="s">
        <v>40</v>
      </c>
      <c r="C37" s="269">
        <v>0</v>
      </c>
      <c r="D37" s="269">
        <v>0</v>
      </c>
      <c r="E37" s="269">
        <v>0</v>
      </c>
      <c r="F37" s="269">
        <v>0</v>
      </c>
      <c r="G37" s="269">
        <v>1</v>
      </c>
      <c r="H37" s="269">
        <v>0</v>
      </c>
      <c r="I37" s="269">
        <v>0</v>
      </c>
      <c r="J37" s="269">
        <v>1</v>
      </c>
      <c r="K37" s="269">
        <v>0</v>
      </c>
      <c r="L37" s="269">
        <v>2</v>
      </c>
      <c r="M37" s="269">
        <v>1</v>
      </c>
      <c r="N37" s="269">
        <v>0</v>
      </c>
      <c r="O37" s="269">
        <v>0</v>
      </c>
      <c r="P37" s="269">
        <v>2</v>
      </c>
      <c r="Q37" s="269">
        <v>0</v>
      </c>
      <c r="R37" s="269">
        <v>0</v>
      </c>
      <c r="S37" s="269">
        <v>0</v>
      </c>
      <c r="T37" s="269">
        <v>12</v>
      </c>
      <c r="U37" s="269">
        <v>3</v>
      </c>
      <c r="V37" s="269">
        <v>3</v>
      </c>
      <c r="W37" s="269">
        <v>1</v>
      </c>
      <c r="X37" s="269">
        <v>0</v>
      </c>
      <c r="Y37" s="269">
        <v>5</v>
      </c>
      <c r="Z37" s="269">
        <v>7</v>
      </c>
      <c r="AA37" s="269">
        <v>0</v>
      </c>
      <c r="AB37" s="269">
        <v>0</v>
      </c>
      <c r="AC37" s="269">
        <v>1</v>
      </c>
      <c r="AD37" s="269">
        <v>4</v>
      </c>
      <c r="AE37" s="269">
        <v>0</v>
      </c>
      <c r="AF37" s="269">
        <v>64</v>
      </c>
      <c r="AG37" s="269">
        <v>8</v>
      </c>
      <c r="AH37" s="269">
        <v>3</v>
      </c>
      <c r="AI37" s="269">
        <v>0</v>
      </c>
      <c r="AJ37" s="269">
        <v>2</v>
      </c>
      <c r="AK37" s="269">
        <v>0</v>
      </c>
      <c r="AL37" s="269">
        <v>3</v>
      </c>
      <c r="AM37" s="269">
        <v>8</v>
      </c>
      <c r="AN37" s="269">
        <v>0</v>
      </c>
      <c r="AO37" s="269">
        <v>0</v>
      </c>
      <c r="AP37" s="270">
        <v>131</v>
      </c>
      <c r="AQ37" s="269">
        <v>0</v>
      </c>
      <c r="AR37" s="269">
        <v>5350</v>
      </c>
      <c r="AS37" s="269">
        <v>9126</v>
      </c>
      <c r="AT37" s="269">
        <v>5001</v>
      </c>
      <c r="AU37" s="269">
        <v>2529</v>
      </c>
      <c r="AV37" s="269">
        <v>0</v>
      </c>
      <c r="AW37" s="270">
        <v>22006</v>
      </c>
      <c r="AX37" s="269">
        <v>22137</v>
      </c>
      <c r="AY37" s="270">
        <v>1173</v>
      </c>
      <c r="AZ37" s="270">
        <v>23179</v>
      </c>
      <c r="BA37" s="269">
        <v>23310</v>
      </c>
      <c r="BB37" s="270">
        <v>-7565</v>
      </c>
      <c r="BC37" s="269">
        <v>15614</v>
      </c>
      <c r="BD37" s="270">
        <v>15745</v>
      </c>
      <c r="BE37" s="271"/>
      <c r="BG37" s="281" t="s">
        <v>480</v>
      </c>
      <c r="BH37" s="283" t="s">
        <v>40</v>
      </c>
      <c r="BI37" s="273">
        <f t="shared" si="0"/>
        <v>22137</v>
      </c>
      <c r="BJ37" s="274">
        <f t="shared" si="1"/>
        <v>7565</v>
      </c>
      <c r="BK37" s="275">
        <f t="shared" si="2"/>
        <v>0.3417355558567105</v>
      </c>
      <c r="BL37" s="276">
        <f t="shared" si="3"/>
        <v>0.65826444414328944</v>
      </c>
      <c r="BM37" s="277"/>
      <c r="BN37" s="281" t="s">
        <v>480</v>
      </c>
      <c r="BO37" s="283" t="s">
        <v>40</v>
      </c>
      <c r="BP37" s="278">
        <f t="shared" si="4"/>
        <v>1173</v>
      </c>
      <c r="BQ37" s="279">
        <f t="shared" si="5"/>
        <v>7565</v>
      </c>
      <c r="BR37" s="280">
        <f t="shared" si="6"/>
        <v>-6392</v>
      </c>
      <c r="BS37" s="277"/>
    </row>
    <row r="38" spans="1:71" x14ac:dyDescent="0.2">
      <c r="A38" s="281" t="s">
        <v>481</v>
      </c>
      <c r="B38" s="282" t="s">
        <v>482</v>
      </c>
      <c r="C38" s="269">
        <v>7</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1</v>
      </c>
      <c r="AB38" s="269">
        <v>0</v>
      </c>
      <c r="AC38" s="269">
        <v>1</v>
      </c>
      <c r="AD38" s="269">
        <v>3</v>
      </c>
      <c r="AE38" s="269">
        <v>0</v>
      </c>
      <c r="AF38" s="269">
        <v>2</v>
      </c>
      <c r="AG38" s="269">
        <v>0</v>
      </c>
      <c r="AH38" s="269">
        <v>1</v>
      </c>
      <c r="AI38" s="269">
        <v>0</v>
      </c>
      <c r="AJ38" s="269">
        <v>530</v>
      </c>
      <c r="AK38" s="269">
        <v>0</v>
      </c>
      <c r="AL38" s="269">
        <v>1</v>
      </c>
      <c r="AM38" s="269">
        <v>1</v>
      </c>
      <c r="AN38" s="269">
        <v>0</v>
      </c>
      <c r="AO38" s="269">
        <v>1</v>
      </c>
      <c r="AP38" s="270">
        <v>548</v>
      </c>
      <c r="AQ38" s="269">
        <v>211</v>
      </c>
      <c r="AR38" s="269">
        <v>9161</v>
      </c>
      <c r="AS38" s="269">
        <v>27176</v>
      </c>
      <c r="AT38" s="269">
        <v>0</v>
      </c>
      <c r="AU38" s="269">
        <v>0</v>
      </c>
      <c r="AV38" s="269">
        <v>0</v>
      </c>
      <c r="AW38" s="270">
        <v>36548</v>
      </c>
      <c r="AX38" s="269">
        <v>37096</v>
      </c>
      <c r="AY38" s="270">
        <v>194</v>
      </c>
      <c r="AZ38" s="270">
        <v>36742</v>
      </c>
      <c r="BA38" s="269">
        <v>37290</v>
      </c>
      <c r="BB38" s="270">
        <v>-10847</v>
      </c>
      <c r="BC38" s="269">
        <v>25895</v>
      </c>
      <c r="BD38" s="270">
        <v>26443</v>
      </c>
      <c r="BE38" s="271"/>
      <c r="BG38" s="281" t="s">
        <v>481</v>
      </c>
      <c r="BH38" s="283" t="s">
        <v>482</v>
      </c>
      <c r="BI38" s="273">
        <f t="shared" si="0"/>
        <v>37096</v>
      </c>
      <c r="BJ38" s="274">
        <f t="shared" si="1"/>
        <v>10847</v>
      </c>
      <c r="BK38" s="275">
        <f t="shared" si="2"/>
        <v>0.29240349363812812</v>
      </c>
      <c r="BL38" s="276">
        <f t="shared" si="3"/>
        <v>0.70759650636187188</v>
      </c>
      <c r="BM38" s="277"/>
      <c r="BN38" s="281" t="s">
        <v>481</v>
      </c>
      <c r="BO38" s="283" t="s">
        <v>482</v>
      </c>
      <c r="BP38" s="278">
        <f t="shared" si="4"/>
        <v>194</v>
      </c>
      <c r="BQ38" s="279">
        <f t="shared" si="5"/>
        <v>10847</v>
      </c>
      <c r="BR38" s="280">
        <f t="shared" si="6"/>
        <v>-10653</v>
      </c>
      <c r="BS38" s="277"/>
    </row>
    <row r="39" spans="1:71" x14ac:dyDescent="0.2">
      <c r="A39" s="281" t="s">
        <v>483</v>
      </c>
      <c r="B39" s="282" t="s">
        <v>484</v>
      </c>
      <c r="C39" s="269">
        <v>2</v>
      </c>
      <c r="D39" s="269">
        <v>0</v>
      </c>
      <c r="E39" s="269">
        <v>13</v>
      </c>
      <c r="F39" s="269">
        <v>0</v>
      </c>
      <c r="G39" s="269">
        <v>3</v>
      </c>
      <c r="H39" s="269">
        <v>1</v>
      </c>
      <c r="I39" s="269">
        <v>2</v>
      </c>
      <c r="J39" s="269">
        <v>6</v>
      </c>
      <c r="K39" s="269">
        <v>0</v>
      </c>
      <c r="L39" s="269">
        <v>5</v>
      </c>
      <c r="M39" s="269">
        <v>0</v>
      </c>
      <c r="N39" s="269">
        <v>0</v>
      </c>
      <c r="O39" s="269">
        <v>0</v>
      </c>
      <c r="P39" s="269">
        <v>5</v>
      </c>
      <c r="Q39" s="269">
        <v>7</v>
      </c>
      <c r="R39" s="269">
        <v>3</v>
      </c>
      <c r="S39" s="269">
        <v>0</v>
      </c>
      <c r="T39" s="269">
        <v>7</v>
      </c>
      <c r="U39" s="269">
        <v>2</v>
      </c>
      <c r="V39" s="269">
        <v>2</v>
      </c>
      <c r="W39" s="269">
        <v>1</v>
      </c>
      <c r="X39" s="269">
        <v>3</v>
      </c>
      <c r="Y39" s="269">
        <v>24</v>
      </c>
      <c r="Z39" s="269">
        <v>77</v>
      </c>
      <c r="AA39" s="269">
        <v>15</v>
      </c>
      <c r="AB39" s="269">
        <v>4</v>
      </c>
      <c r="AC39" s="269">
        <v>9</v>
      </c>
      <c r="AD39" s="269">
        <v>46</v>
      </c>
      <c r="AE39" s="269">
        <v>2</v>
      </c>
      <c r="AF39" s="269">
        <v>18</v>
      </c>
      <c r="AG39" s="269">
        <v>3</v>
      </c>
      <c r="AH39" s="269">
        <v>0</v>
      </c>
      <c r="AI39" s="269">
        <v>36</v>
      </c>
      <c r="AJ39" s="269">
        <v>26</v>
      </c>
      <c r="AK39" s="269">
        <v>0</v>
      </c>
      <c r="AL39" s="269">
        <v>29</v>
      </c>
      <c r="AM39" s="269">
        <v>96</v>
      </c>
      <c r="AN39" s="269">
        <v>0</v>
      </c>
      <c r="AO39" s="269">
        <v>2</v>
      </c>
      <c r="AP39" s="270">
        <v>449</v>
      </c>
      <c r="AQ39" s="269">
        <v>0</v>
      </c>
      <c r="AR39" s="269">
        <v>2385</v>
      </c>
      <c r="AS39" s="269">
        <v>0</v>
      </c>
      <c r="AT39" s="269">
        <v>0</v>
      </c>
      <c r="AU39" s="269">
        <v>0</v>
      </c>
      <c r="AV39" s="269">
        <v>0</v>
      </c>
      <c r="AW39" s="270">
        <v>2385</v>
      </c>
      <c r="AX39" s="269">
        <v>2834</v>
      </c>
      <c r="AY39" s="270">
        <v>16</v>
      </c>
      <c r="AZ39" s="270">
        <v>2401</v>
      </c>
      <c r="BA39" s="269">
        <v>2850</v>
      </c>
      <c r="BB39" s="270">
        <v>-714</v>
      </c>
      <c r="BC39" s="269">
        <v>1687</v>
      </c>
      <c r="BD39" s="270">
        <v>2136</v>
      </c>
      <c r="BE39" s="271"/>
      <c r="BG39" s="281" t="s">
        <v>483</v>
      </c>
      <c r="BH39" s="283" t="s">
        <v>484</v>
      </c>
      <c r="BI39" s="273">
        <f t="shared" si="0"/>
        <v>2834</v>
      </c>
      <c r="BJ39" s="274">
        <f t="shared" si="1"/>
        <v>714</v>
      </c>
      <c r="BK39" s="275">
        <f t="shared" si="2"/>
        <v>0.2519407198306281</v>
      </c>
      <c r="BL39" s="276">
        <f t="shared" si="3"/>
        <v>0.74805928016937195</v>
      </c>
      <c r="BM39" s="277"/>
      <c r="BN39" s="281" t="s">
        <v>483</v>
      </c>
      <c r="BO39" s="283" t="s">
        <v>484</v>
      </c>
      <c r="BP39" s="278">
        <f t="shared" si="4"/>
        <v>16</v>
      </c>
      <c r="BQ39" s="279">
        <f t="shared" si="5"/>
        <v>714</v>
      </c>
      <c r="BR39" s="280">
        <f t="shared" si="6"/>
        <v>-698</v>
      </c>
      <c r="BS39" s="277"/>
    </row>
    <row r="40" spans="1:71" x14ac:dyDescent="0.2">
      <c r="A40" s="281" t="s">
        <v>485</v>
      </c>
      <c r="B40" s="282" t="s">
        <v>41</v>
      </c>
      <c r="C40" s="269">
        <v>287</v>
      </c>
      <c r="D40" s="269">
        <v>19</v>
      </c>
      <c r="E40" s="269">
        <v>16</v>
      </c>
      <c r="F40" s="269">
        <v>0</v>
      </c>
      <c r="G40" s="269">
        <v>227</v>
      </c>
      <c r="H40" s="269">
        <v>32</v>
      </c>
      <c r="I40" s="269">
        <v>49</v>
      </c>
      <c r="J40" s="269">
        <v>196</v>
      </c>
      <c r="K40" s="269">
        <v>2</v>
      </c>
      <c r="L40" s="269">
        <v>589</v>
      </c>
      <c r="M40" s="269">
        <v>95</v>
      </c>
      <c r="N40" s="269">
        <v>6</v>
      </c>
      <c r="O40" s="269">
        <v>17</v>
      </c>
      <c r="P40" s="269">
        <v>181</v>
      </c>
      <c r="Q40" s="269">
        <v>109</v>
      </c>
      <c r="R40" s="269">
        <v>63</v>
      </c>
      <c r="S40" s="269">
        <v>6</v>
      </c>
      <c r="T40" s="269">
        <v>555</v>
      </c>
      <c r="U40" s="269">
        <v>137</v>
      </c>
      <c r="V40" s="269">
        <v>78</v>
      </c>
      <c r="W40" s="269">
        <v>179</v>
      </c>
      <c r="X40" s="269">
        <v>318</v>
      </c>
      <c r="Y40" s="269">
        <v>3336</v>
      </c>
      <c r="Z40" s="269">
        <v>818</v>
      </c>
      <c r="AA40" s="269">
        <v>217</v>
      </c>
      <c r="AB40" s="269">
        <v>127</v>
      </c>
      <c r="AC40" s="269">
        <v>2533</v>
      </c>
      <c r="AD40" s="269">
        <v>2010</v>
      </c>
      <c r="AE40" s="269">
        <v>302</v>
      </c>
      <c r="AF40" s="269">
        <v>819</v>
      </c>
      <c r="AG40" s="269">
        <v>380</v>
      </c>
      <c r="AH40" s="269">
        <v>2115</v>
      </c>
      <c r="AI40" s="269">
        <v>1182</v>
      </c>
      <c r="AJ40" s="269">
        <v>1241</v>
      </c>
      <c r="AK40" s="269">
        <v>169</v>
      </c>
      <c r="AL40" s="269">
        <v>2214</v>
      </c>
      <c r="AM40" s="269">
        <v>1382</v>
      </c>
      <c r="AN40" s="269">
        <v>0</v>
      </c>
      <c r="AO40" s="269">
        <v>18</v>
      </c>
      <c r="AP40" s="270">
        <v>22024</v>
      </c>
      <c r="AQ40" s="269">
        <v>225</v>
      </c>
      <c r="AR40" s="269">
        <v>6496</v>
      </c>
      <c r="AS40" s="269">
        <v>0</v>
      </c>
      <c r="AT40" s="269">
        <v>305</v>
      </c>
      <c r="AU40" s="269">
        <v>241</v>
      </c>
      <c r="AV40" s="269">
        <v>0</v>
      </c>
      <c r="AW40" s="270">
        <v>7267</v>
      </c>
      <c r="AX40" s="269">
        <v>29291</v>
      </c>
      <c r="AY40" s="270">
        <v>2882</v>
      </c>
      <c r="AZ40" s="270">
        <v>10149</v>
      </c>
      <c r="BA40" s="269">
        <v>32173</v>
      </c>
      <c r="BB40" s="270">
        <v>-15995</v>
      </c>
      <c r="BC40" s="269">
        <v>-5846</v>
      </c>
      <c r="BD40" s="270">
        <v>16178</v>
      </c>
      <c r="BE40" s="271"/>
      <c r="BG40" s="281" t="s">
        <v>485</v>
      </c>
      <c r="BH40" s="283" t="s">
        <v>41</v>
      </c>
      <c r="BI40" s="273">
        <f t="shared" si="0"/>
        <v>29291</v>
      </c>
      <c r="BJ40" s="274">
        <f t="shared" si="1"/>
        <v>15995</v>
      </c>
      <c r="BK40" s="275">
        <f t="shared" si="2"/>
        <v>0.54607217233962646</v>
      </c>
      <c r="BL40" s="276">
        <f t="shared" si="3"/>
        <v>0.45392782766037354</v>
      </c>
      <c r="BM40" s="277"/>
      <c r="BN40" s="281" t="s">
        <v>485</v>
      </c>
      <c r="BO40" s="283" t="s">
        <v>41</v>
      </c>
      <c r="BP40" s="278">
        <f t="shared" si="4"/>
        <v>2882</v>
      </c>
      <c r="BQ40" s="279">
        <f t="shared" si="5"/>
        <v>15995</v>
      </c>
      <c r="BR40" s="280">
        <f t="shared" si="6"/>
        <v>-13113</v>
      </c>
      <c r="BS40" s="277"/>
    </row>
    <row r="41" spans="1:71" x14ac:dyDescent="0.2">
      <c r="A41" s="286">
        <v>37</v>
      </c>
      <c r="B41" s="282" t="s">
        <v>42</v>
      </c>
      <c r="C41" s="269">
        <v>1</v>
      </c>
      <c r="D41" s="269">
        <v>0</v>
      </c>
      <c r="E41" s="269">
        <v>2</v>
      </c>
      <c r="F41" s="269">
        <v>0</v>
      </c>
      <c r="G41" s="269">
        <v>2</v>
      </c>
      <c r="H41" s="269">
        <v>0</v>
      </c>
      <c r="I41" s="269">
        <v>0</v>
      </c>
      <c r="J41" s="269">
        <v>0</v>
      </c>
      <c r="K41" s="269">
        <v>0</v>
      </c>
      <c r="L41" s="269">
        <v>2</v>
      </c>
      <c r="M41" s="269">
        <v>0</v>
      </c>
      <c r="N41" s="269">
        <v>0</v>
      </c>
      <c r="O41" s="269">
        <v>0</v>
      </c>
      <c r="P41" s="269">
        <v>0</v>
      </c>
      <c r="Q41" s="269">
        <v>0</v>
      </c>
      <c r="R41" s="269">
        <v>0</v>
      </c>
      <c r="S41" s="269">
        <v>0</v>
      </c>
      <c r="T41" s="269">
        <v>2</v>
      </c>
      <c r="U41" s="269">
        <v>0</v>
      </c>
      <c r="V41" s="269">
        <v>0</v>
      </c>
      <c r="W41" s="269">
        <v>0</v>
      </c>
      <c r="X41" s="269">
        <v>2</v>
      </c>
      <c r="Y41" s="269">
        <v>9</v>
      </c>
      <c r="Z41" s="269">
        <v>1</v>
      </c>
      <c r="AA41" s="269">
        <v>0</v>
      </c>
      <c r="AB41" s="269">
        <v>0</v>
      </c>
      <c r="AC41" s="269">
        <v>26</v>
      </c>
      <c r="AD41" s="269">
        <v>4</v>
      </c>
      <c r="AE41" s="269">
        <v>12</v>
      </c>
      <c r="AF41" s="269">
        <v>31</v>
      </c>
      <c r="AG41" s="269">
        <v>21</v>
      </c>
      <c r="AH41" s="269">
        <v>11</v>
      </c>
      <c r="AI41" s="269">
        <v>49</v>
      </c>
      <c r="AJ41" s="269">
        <v>339</v>
      </c>
      <c r="AK41" s="269">
        <v>6</v>
      </c>
      <c r="AL41" s="269">
        <v>21</v>
      </c>
      <c r="AM41" s="269">
        <v>988</v>
      </c>
      <c r="AN41" s="269">
        <v>0</v>
      </c>
      <c r="AO41" s="269">
        <v>1</v>
      </c>
      <c r="AP41" s="270">
        <v>1530</v>
      </c>
      <c r="AQ41" s="269">
        <v>3995</v>
      </c>
      <c r="AR41" s="269">
        <v>20347</v>
      </c>
      <c r="AS41" s="269">
        <v>0</v>
      </c>
      <c r="AT41" s="269">
        <v>0</v>
      </c>
      <c r="AU41" s="269">
        <v>0</v>
      </c>
      <c r="AV41" s="269">
        <v>0</v>
      </c>
      <c r="AW41" s="270">
        <v>24342</v>
      </c>
      <c r="AX41" s="269">
        <v>25872</v>
      </c>
      <c r="AY41" s="270">
        <v>34293</v>
      </c>
      <c r="AZ41" s="270">
        <v>58635</v>
      </c>
      <c r="BA41" s="269">
        <v>60165</v>
      </c>
      <c r="BB41" s="270">
        <v>-11198</v>
      </c>
      <c r="BC41" s="269">
        <v>47437</v>
      </c>
      <c r="BD41" s="270">
        <v>48967</v>
      </c>
      <c r="BE41" s="271"/>
      <c r="BG41" s="286">
        <v>37</v>
      </c>
      <c r="BH41" s="283" t="s">
        <v>42</v>
      </c>
      <c r="BI41" s="273">
        <f t="shared" si="0"/>
        <v>25872</v>
      </c>
      <c r="BJ41" s="274">
        <f t="shared" si="1"/>
        <v>11198</v>
      </c>
      <c r="BK41" s="275">
        <f t="shared" si="2"/>
        <v>0.43282312925170069</v>
      </c>
      <c r="BL41" s="276">
        <f t="shared" si="3"/>
        <v>0.56717687074829937</v>
      </c>
      <c r="BM41" s="277"/>
      <c r="BN41" s="286">
        <v>37</v>
      </c>
      <c r="BO41" s="283" t="s">
        <v>42</v>
      </c>
      <c r="BP41" s="278">
        <f t="shared" si="4"/>
        <v>34293</v>
      </c>
      <c r="BQ41" s="279">
        <f t="shared" si="5"/>
        <v>11198</v>
      </c>
      <c r="BR41" s="280">
        <f t="shared" si="6"/>
        <v>23095</v>
      </c>
      <c r="BS41" s="277"/>
    </row>
    <row r="42" spans="1:71" x14ac:dyDescent="0.2">
      <c r="A42" s="287">
        <v>38</v>
      </c>
      <c r="B42" s="268" t="s">
        <v>283</v>
      </c>
      <c r="C42" s="269">
        <v>10</v>
      </c>
      <c r="D42" s="269">
        <v>2</v>
      </c>
      <c r="E42" s="269">
        <v>2</v>
      </c>
      <c r="F42" s="269">
        <v>0</v>
      </c>
      <c r="G42" s="269">
        <v>6</v>
      </c>
      <c r="H42" s="269">
        <v>1</v>
      </c>
      <c r="I42" s="269">
        <v>2</v>
      </c>
      <c r="J42" s="269">
        <v>2</v>
      </c>
      <c r="K42" s="269">
        <v>0</v>
      </c>
      <c r="L42" s="269">
        <v>2</v>
      </c>
      <c r="M42" s="269">
        <v>2</v>
      </c>
      <c r="N42" s="269">
        <v>0</v>
      </c>
      <c r="O42" s="269">
        <v>0</v>
      </c>
      <c r="P42" s="269">
        <v>2</v>
      </c>
      <c r="Q42" s="269">
        <v>2</v>
      </c>
      <c r="R42" s="269">
        <v>2</v>
      </c>
      <c r="S42" s="269">
        <v>0</v>
      </c>
      <c r="T42" s="269">
        <v>12</v>
      </c>
      <c r="U42" s="269">
        <v>2</v>
      </c>
      <c r="V42" s="269">
        <v>2</v>
      </c>
      <c r="W42" s="269">
        <v>5</v>
      </c>
      <c r="X42" s="269">
        <v>14</v>
      </c>
      <c r="Y42" s="269">
        <v>26</v>
      </c>
      <c r="Z42" s="269">
        <v>2</v>
      </c>
      <c r="AA42" s="269">
        <v>2</v>
      </c>
      <c r="AB42" s="269">
        <v>6</v>
      </c>
      <c r="AC42" s="269">
        <v>54</v>
      </c>
      <c r="AD42" s="269">
        <v>53</v>
      </c>
      <c r="AE42" s="269">
        <v>3</v>
      </c>
      <c r="AF42" s="269">
        <v>24</v>
      </c>
      <c r="AG42" s="269">
        <v>3</v>
      </c>
      <c r="AH42" s="269">
        <v>55</v>
      </c>
      <c r="AI42" s="269">
        <v>55</v>
      </c>
      <c r="AJ42" s="269">
        <v>44</v>
      </c>
      <c r="AK42" s="269">
        <v>9</v>
      </c>
      <c r="AL42" s="269">
        <v>20</v>
      </c>
      <c r="AM42" s="269">
        <v>79</v>
      </c>
      <c r="AN42" s="269">
        <v>0</v>
      </c>
      <c r="AO42" s="269">
        <v>0</v>
      </c>
      <c r="AP42" s="270">
        <v>505</v>
      </c>
      <c r="AQ42" s="269">
        <v>0</v>
      </c>
      <c r="AR42" s="269">
        <v>0</v>
      </c>
      <c r="AS42" s="269">
        <v>0</v>
      </c>
      <c r="AT42" s="269">
        <v>0</v>
      </c>
      <c r="AU42" s="269">
        <v>0</v>
      </c>
      <c r="AV42" s="269">
        <v>0</v>
      </c>
      <c r="AW42" s="270">
        <v>0</v>
      </c>
      <c r="AX42" s="269">
        <v>505</v>
      </c>
      <c r="AY42" s="270">
        <v>0</v>
      </c>
      <c r="AZ42" s="270">
        <v>0</v>
      </c>
      <c r="BA42" s="269">
        <v>505</v>
      </c>
      <c r="BB42" s="270">
        <v>0</v>
      </c>
      <c r="BC42" s="269">
        <v>0</v>
      </c>
      <c r="BD42" s="270">
        <v>505</v>
      </c>
      <c r="BE42" s="271"/>
      <c r="BG42" s="287">
        <v>38</v>
      </c>
      <c r="BH42" s="272" t="s">
        <v>283</v>
      </c>
      <c r="BI42" s="273">
        <f t="shared" si="0"/>
        <v>505</v>
      </c>
      <c r="BJ42" s="274">
        <f t="shared" si="1"/>
        <v>0</v>
      </c>
      <c r="BK42" s="275">
        <f t="shared" si="2"/>
        <v>0</v>
      </c>
      <c r="BL42" s="276">
        <f t="shared" si="3"/>
        <v>1</v>
      </c>
      <c r="BM42" s="277"/>
      <c r="BN42" s="287">
        <v>38</v>
      </c>
      <c r="BO42" s="272" t="s">
        <v>283</v>
      </c>
      <c r="BP42" s="278">
        <f t="shared" si="4"/>
        <v>0</v>
      </c>
      <c r="BQ42" s="279">
        <f t="shared" si="5"/>
        <v>0</v>
      </c>
      <c r="BR42" s="280">
        <f t="shared" si="6"/>
        <v>0</v>
      </c>
      <c r="BS42" s="277"/>
    </row>
    <row r="43" spans="1:71" x14ac:dyDescent="0.2">
      <c r="A43" s="287">
        <v>39</v>
      </c>
      <c r="B43" s="268" t="s">
        <v>284</v>
      </c>
      <c r="C43" s="269">
        <v>58</v>
      </c>
      <c r="D43" s="269">
        <v>5</v>
      </c>
      <c r="E43" s="269">
        <v>16</v>
      </c>
      <c r="F43" s="269">
        <v>0</v>
      </c>
      <c r="G43" s="269">
        <v>56</v>
      </c>
      <c r="H43" s="269">
        <v>4</v>
      </c>
      <c r="I43" s="269">
        <v>14</v>
      </c>
      <c r="J43" s="269">
        <v>8</v>
      </c>
      <c r="K43" s="269">
        <v>0</v>
      </c>
      <c r="L43" s="269">
        <v>27</v>
      </c>
      <c r="M43" s="269">
        <v>16</v>
      </c>
      <c r="N43" s="269">
        <v>2</v>
      </c>
      <c r="O43" s="269">
        <v>7</v>
      </c>
      <c r="P43" s="269">
        <v>30</v>
      </c>
      <c r="Q43" s="269">
        <v>25</v>
      </c>
      <c r="R43" s="269">
        <v>13</v>
      </c>
      <c r="S43" s="269">
        <v>1</v>
      </c>
      <c r="T43" s="269">
        <v>19</v>
      </c>
      <c r="U43" s="269">
        <v>12</v>
      </c>
      <c r="V43" s="269">
        <v>5</v>
      </c>
      <c r="W43" s="269">
        <v>16</v>
      </c>
      <c r="X43" s="269">
        <v>55</v>
      </c>
      <c r="Y43" s="269">
        <v>544</v>
      </c>
      <c r="Z43" s="269">
        <v>44</v>
      </c>
      <c r="AA43" s="269">
        <v>16</v>
      </c>
      <c r="AB43" s="269">
        <v>53</v>
      </c>
      <c r="AC43" s="269">
        <v>272</v>
      </c>
      <c r="AD43" s="269">
        <v>149</v>
      </c>
      <c r="AE43" s="269">
        <v>22</v>
      </c>
      <c r="AF43" s="269">
        <v>182</v>
      </c>
      <c r="AG43" s="269">
        <v>7</v>
      </c>
      <c r="AH43" s="269">
        <v>88</v>
      </c>
      <c r="AI43" s="269">
        <v>227</v>
      </c>
      <c r="AJ43" s="269">
        <v>137</v>
      </c>
      <c r="AK43" s="269">
        <v>21</v>
      </c>
      <c r="AL43" s="269">
        <v>75</v>
      </c>
      <c r="AM43" s="269">
        <v>210</v>
      </c>
      <c r="AN43" s="269">
        <v>0</v>
      </c>
      <c r="AO43" s="269">
        <v>0</v>
      </c>
      <c r="AP43" s="270">
        <v>2436</v>
      </c>
      <c r="AQ43" s="269">
        <v>4</v>
      </c>
      <c r="AR43" s="269">
        <v>3995</v>
      </c>
      <c r="AS43" s="269">
        <v>0</v>
      </c>
      <c r="AT43" s="269">
        <v>0</v>
      </c>
      <c r="AU43" s="269">
        <v>0</v>
      </c>
      <c r="AV43" s="269">
        <v>0</v>
      </c>
      <c r="AW43" s="270">
        <v>3999</v>
      </c>
      <c r="AX43" s="269">
        <v>6435</v>
      </c>
      <c r="AY43" s="270">
        <v>1</v>
      </c>
      <c r="AZ43" s="270">
        <v>4000</v>
      </c>
      <c r="BA43" s="269">
        <v>6436</v>
      </c>
      <c r="BB43" s="270">
        <v>-5820</v>
      </c>
      <c r="BC43" s="269">
        <v>-1820</v>
      </c>
      <c r="BD43" s="270">
        <v>616</v>
      </c>
      <c r="BE43" s="271"/>
      <c r="BG43" s="287">
        <v>39</v>
      </c>
      <c r="BH43" s="272" t="s">
        <v>284</v>
      </c>
      <c r="BI43" s="273">
        <f t="shared" si="0"/>
        <v>6435</v>
      </c>
      <c r="BJ43" s="274">
        <f t="shared" si="1"/>
        <v>5820</v>
      </c>
      <c r="BK43" s="275">
        <f t="shared" si="2"/>
        <v>0.90442890442890445</v>
      </c>
      <c r="BL43" s="276">
        <f t="shared" si="3"/>
        <v>9.5571095571095555E-2</v>
      </c>
      <c r="BM43" s="277"/>
      <c r="BN43" s="287">
        <v>39</v>
      </c>
      <c r="BO43" s="272" t="s">
        <v>284</v>
      </c>
      <c r="BP43" s="278">
        <f t="shared" si="4"/>
        <v>1</v>
      </c>
      <c r="BQ43" s="279">
        <f t="shared" si="5"/>
        <v>5820</v>
      </c>
      <c r="BR43" s="280">
        <f t="shared" si="6"/>
        <v>-5819</v>
      </c>
      <c r="BS43" s="277"/>
    </row>
    <row r="44" spans="1:71" x14ac:dyDescent="0.2">
      <c r="A44" s="288">
        <v>40</v>
      </c>
      <c r="B44" s="289" t="s">
        <v>43</v>
      </c>
      <c r="C44" s="290">
        <v>7888</v>
      </c>
      <c r="D44" s="290">
        <v>266</v>
      </c>
      <c r="E44" s="290">
        <v>730</v>
      </c>
      <c r="F44" s="290">
        <v>2</v>
      </c>
      <c r="G44" s="290">
        <v>6389</v>
      </c>
      <c r="H44" s="290">
        <v>610</v>
      </c>
      <c r="I44" s="290">
        <v>1763</v>
      </c>
      <c r="J44" s="290">
        <v>2989</v>
      </c>
      <c r="K44" s="290">
        <v>133</v>
      </c>
      <c r="L44" s="290">
        <v>10728</v>
      </c>
      <c r="M44" s="290">
        <v>923</v>
      </c>
      <c r="N44" s="290">
        <v>426</v>
      </c>
      <c r="O44" s="290">
        <v>997</v>
      </c>
      <c r="P44" s="290">
        <v>3932</v>
      </c>
      <c r="Q44" s="290">
        <v>1699</v>
      </c>
      <c r="R44" s="290">
        <v>1098</v>
      </c>
      <c r="S44" s="290">
        <v>121</v>
      </c>
      <c r="T44" s="290">
        <v>8160</v>
      </c>
      <c r="U44" s="290">
        <v>2437</v>
      </c>
      <c r="V44" s="290">
        <v>1520</v>
      </c>
      <c r="W44" s="290">
        <v>5989</v>
      </c>
      <c r="X44" s="290">
        <v>7139</v>
      </c>
      <c r="Y44" s="290">
        <v>18780</v>
      </c>
      <c r="Z44" s="290">
        <v>15208</v>
      </c>
      <c r="AA44" s="290">
        <v>808</v>
      </c>
      <c r="AB44" s="290">
        <v>677</v>
      </c>
      <c r="AC44" s="290">
        <v>8127</v>
      </c>
      <c r="AD44" s="290">
        <v>5632</v>
      </c>
      <c r="AE44" s="290">
        <v>3356</v>
      </c>
      <c r="AF44" s="290">
        <v>5266</v>
      </c>
      <c r="AG44" s="290">
        <v>1110</v>
      </c>
      <c r="AH44" s="290">
        <v>6541</v>
      </c>
      <c r="AI44" s="290">
        <v>4468</v>
      </c>
      <c r="AJ44" s="290">
        <v>11323</v>
      </c>
      <c r="AK44" s="290">
        <v>862</v>
      </c>
      <c r="AL44" s="290">
        <v>6301</v>
      </c>
      <c r="AM44" s="290">
        <v>24423</v>
      </c>
      <c r="AN44" s="290">
        <v>505</v>
      </c>
      <c r="AO44" s="290">
        <v>420</v>
      </c>
      <c r="AP44" s="291">
        <v>179746</v>
      </c>
      <c r="AQ44" s="290">
        <v>5956</v>
      </c>
      <c r="AR44" s="290">
        <v>178465</v>
      </c>
      <c r="AS44" s="290">
        <v>58903</v>
      </c>
      <c r="AT44" s="290">
        <v>43214</v>
      </c>
      <c r="AU44" s="290">
        <v>12945</v>
      </c>
      <c r="AV44" s="290">
        <v>-212</v>
      </c>
      <c r="AW44" s="291">
        <v>299271</v>
      </c>
      <c r="AX44" s="290">
        <v>479017</v>
      </c>
      <c r="AY44" s="291">
        <v>162843</v>
      </c>
      <c r="AZ44" s="291">
        <v>462114</v>
      </c>
      <c r="BA44" s="290">
        <v>641860</v>
      </c>
      <c r="BB44" s="291">
        <v>-250324</v>
      </c>
      <c r="BC44" s="290">
        <v>211790</v>
      </c>
      <c r="BD44" s="291">
        <v>391536</v>
      </c>
      <c r="BE44" s="271"/>
      <c r="BG44" s="288">
        <v>40</v>
      </c>
      <c r="BH44" s="292" t="s">
        <v>43</v>
      </c>
      <c r="BI44" s="293">
        <f t="shared" si="0"/>
        <v>479017</v>
      </c>
      <c r="BJ44" s="294">
        <f t="shared" si="1"/>
        <v>250324</v>
      </c>
      <c r="BK44" s="295">
        <f t="shared" si="2"/>
        <v>0.52257853061582371</v>
      </c>
      <c r="BL44" s="296">
        <f t="shared" si="3"/>
        <v>0.47742146938417629</v>
      </c>
      <c r="BM44" s="277"/>
      <c r="BN44" s="288">
        <v>40</v>
      </c>
      <c r="BO44" s="292" t="s">
        <v>43</v>
      </c>
      <c r="BP44" s="297">
        <f t="shared" si="4"/>
        <v>162843</v>
      </c>
      <c r="BQ44" s="298">
        <f t="shared" si="5"/>
        <v>250324</v>
      </c>
      <c r="BR44" s="299">
        <f t="shared" si="6"/>
        <v>-87481</v>
      </c>
    </row>
    <row r="45" spans="1:71" x14ac:dyDescent="0.2">
      <c r="A45" s="300">
        <v>41</v>
      </c>
      <c r="B45" s="301" t="s">
        <v>52</v>
      </c>
      <c r="C45" s="302">
        <v>51</v>
      </c>
      <c r="D45" s="302">
        <v>6</v>
      </c>
      <c r="E45" s="302">
        <v>45</v>
      </c>
      <c r="F45" s="302">
        <v>1</v>
      </c>
      <c r="G45" s="302">
        <v>81</v>
      </c>
      <c r="H45" s="302">
        <v>12</v>
      </c>
      <c r="I45" s="302">
        <v>45</v>
      </c>
      <c r="J45" s="302">
        <v>56</v>
      </c>
      <c r="K45" s="302">
        <v>2</v>
      </c>
      <c r="L45" s="302">
        <v>287</v>
      </c>
      <c r="M45" s="302">
        <v>31</v>
      </c>
      <c r="N45" s="302">
        <v>6</v>
      </c>
      <c r="O45" s="302">
        <v>8</v>
      </c>
      <c r="P45" s="302">
        <v>104</v>
      </c>
      <c r="Q45" s="302">
        <v>46</v>
      </c>
      <c r="R45" s="302">
        <v>24</v>
      </c>
      <c r="S45" s="302">
        <v>3</v>
      </c>
      <c r="T45" s="302">
        <v>147</v>
      </c>
      <c r="U45" s="302">
        <v>56</v>
      </c>
      <c r="V45" s="302">
        <v>42</v>
      </c>
      <c r="W45" s="302">
        <v>55</v>
      </c>
      <c r="X45" s="302">
        <v>235</v>
      </c>
      <c r="Y45" s="302">
        <v>745</v>
      </c>
      <c r="Z45" s="302">
        <v>194</v>
      </c>
      <c r="AA45" s="302">
        <v>23</v>
      </c>
      <c r="AB45" s="302">
        <v>55</v>
      </c>
      <c r="AC45" s="302">
        <v>693</v>
      </c>
      <c r="AD45" s="302">
        <v>534</v>
      </c>
      <c r="AE45" s="302">
        <v>42</v>
      </c>
      <c r="AF45" s="302">
        <v>304</v>
      </c>
      <c r="AG45" s="302">
        <v>36</v>
      </c>
      <c r="AH45" s="302">
        <v>242</v>
      </c>
      <c r="AI45" s="302">
        <v>159</v>
      </c>
      <c r="AJ45" s="302">
        <v>242</v>
      </c>
      <c r="AK45" s="302">
        <v>79</v>
      </c>
      <c r="AL45" s="302">
        <v>240</v>
      </c>
      <c r="AM45" s="302">
        <v>1023</v>
      </c>
      <c r="AN45" s="302">
        <v>0</v>
      </c>
      <c r="AO45" s="302">
        <v>2</v>
      </c>
      <c r="AP45" s="303">
        <v>5956</v>
      </c>
      <c r="AQ45" s="269"/>
      <c r="AR45" s="269"/>
      <c r="AS45" s="269"/>
      <c r="AT45" s="269"/>
      <c r="AU45" s="269"/>
      <c r="AV45" s="269"/>
      <c r="AW45" s="269"/>
      <c r="AX45" s="269"/>
      <c r="AY45" s="269"/>
      <c r="AZ45" s="269"/>
      <c r="BA45" s="269"/>
      <c r="BB45" s="269"/>
      <c r="BC45" s="269"/>
      <c r="BD45" s="269"/>
      <c r="BE45" s="271"/>
      <c r="BG45" s="56" t="s">
        <v>486</v>
      </c>
      <c r="BI45" s="274"/>
      <c r="BJ45" s="274"/>
      <c r="BN45" s="56" t="s">
        <v>486</v>
      </c>
    </row>
    <row r="46" spans="1:71" x14ac:dyDescent="0.2">
      <c r="A46" s="286">
        <v>42</v>
      </c>
      <c r="B46" s="282" t="s">
        <v>53</v>
      </c>
      <c r="C46" s="269">
        <v>1733</v>
      </c>
      <c r="D46" s="269">
        <v>210</v>
      </c>
      <c r="E46" s="269">
        <v>289</v>
      </c>
      <c r="F46" s="269">
        <v>5</v>
      </c>
      <c r="G46" s="269">
        <v>1311</v>
      </c>
      <c r="H46" s="269">
        <v>245</v>
      </c>
      <c r="I46" s="269">
        <v>444</v>
      </c>
      <c r="J46" s="269">
        <v>418</v>
      </c>
      <c r="K46" s="269">
        <v>6</v>
      </c>
      <c r="L46" s="269">
        <v>3440</v>
      </c>
      <c r="M46" s="269">
        <v>380</v>
      </c>
      <c r="N46" s="269">
        <v>33</v>
      </c>
      <c r="O46" s="269">
        <v>130</v>
      </c>
      <c r="P46" s="269">
        <v>2003</v>
      </c>
      <c r="Q46" s="269">
        <v>579</v>
      </c>
      <c r="R46" s="269">
        <v>433</v>
      </c>
      <c r="S46" s="269">
        <v>43</v>
      </c>
      <c r="T46" s="269">
        <v>2520</v>
      </c>
      <c r="U46" s="269">
        <v>737</v>
      </c>
      <c r="V46" s="269">
        <v>393</v>
      </c>
      <c r="W46" s="269">
        <v>959</v>
      </c>
      <c r="X46" s="269">
        <v>2947</v>
      </c>
      <c r="Y46" s="269">
        <v>12026</v>
      </c>
      <c r="Z46" s="269">
        <v>1422</v>
      </c>
      <c r="AA46" s="269">
        <v>226</v>
      </c>
      <c r="AB46" s="269">
        <v>1051</v>
      </c>
      <c r="AC46" s="269">
        <v>12494</v>
      </c>
      <c r="AD46" s="269">
        <v>5439</v>
      </c>
      <c r="AE46" s="269">
        <v>615</v>
      </c>
      <c r="AF46" s="269">
        <v>6009</v>
      </c>
      <c r="AG46" s="269">
        <v>473</v>
      </c>
      <c r="AH46" s="269">
        <v>8111</v>
      </c>
      <c r="AI46" s="269">
        <v>8009</v>
      </c>
      <c r="AJ46" s="269">
        <v>12147</v>
      </c>
      <c r="AK46" s="269">
        <v>1040</v>
      </c>
      <c r="AL46" s="269">
        <v>5348</v>
      </c>
      <c r="AM46" s="269">
        <v>12962</v>
      </c>
      <c r="AN46" s="269">
        <v>0</v>
      </c>
      <c r="AO46" s="269">
        <v>6</v>
      </c>
      <c r="AP46" s="270">
        <v>106636</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2922</v>
      </c>
      <c r="D47" s="269">
        <v>324</v>
      </c>
      <c r="E47" s="269">
        <v>238</v>
      </c>
      <c r="F47" s="269">
        <v>0</v>
      </c>
      <c r="G47" s="269">
        <v>663</v>
      </c>
      <c r="H47" s="269">
        <v>-19</v>
      </c>
      <c r="I47" s="269">
        <v>239</v>
      </c>
      <c r="J47" s="269">
        <v>265</v>
      </c>
      <c r="K47" s="269">
        <v>5</v>
      </c>
      <c r="L47" s="269">
        <v>-108</v>
      </c>
      <c r="M47" s="269">
        <v>171</v>
      </c>
      <c r="N47" s="269">
        <v>62</v>
      </c>
      <c r="O47" s="269">
        <v>112</v>
      </c>
      <c r="P47" s="269">
        <v>211</v>
      </c>
      <c r="Q47" s="269">
        <v>317</v>
      </c>
      <c r="R47" s="269">
        <v>225</v>
      </c>
      <c r="S47" s="269">
        <v>5</v>
      </c>
      <c r="T47" s="269">
        <v>-534</v>
      </c>
      <c r="U47" s="269">
        <v>-80</v>
      </c>
      <c r="V47" s="269">
        <v>-111</v>
      </c>
      <c r="W47" s="269">
        <v>97</v>
      </c>
      <c r="X47" s="269">
        <v>860</v>
      </c>
      <c r="Y47" s="269">
        <v>939</v>
      </c>
      <c r="Z47" s="269">
        <v>583</v>
      </c>
      <c r="AA47" s="269">
        <v>209</v>
      </c>
      <c r="AB47" s="269">
        <v>78</v>
      </c>
      <c r="AC47" s="269">
        <v>4038</v>
      </c>
      <c r="AD47" s="269">
        <v>4359</v>
      </c>
      <c r="AE47" s="269">
        <v>12886</v>
      </c>
      <c r="AF47" s="269">
        <v>797</v>
      </c>
      <c r="AG47" s="269">
        <v>203</v>
      </c>
      <c r="AH47" s="269">
        <v>0</v>
      </c>
      <c r="AI47" s="269">
        <v>357</v>
      </c>
      <c r="AJ47" s="269">
        <v>982</v>
      </c>
      <c r="AK47" s="269">
        <v>-10</v>
      </c>
      <c r="AL47" s="269">
        <v>1439</v>
      </c>
      <c r="AM47" s="269">
        <v>3537</v>
      </c>
      <c r="AN47" s="269">
        <v>0</v>
      </c>
      <c r="AO47" s="269">
        <v>160</v>
      </c>
      <c r="AP47" s="270">
        <v>36421</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2314</v>
      </c>
      <c r="D48" s="269">
        <v>51</v>
      </c>
      <c r="E48" s="269">
        <v>226</v>
      </c>
      <c r="F48" s="269">
        <v>1</v>
      </c>
      <c r="G48" s="269">
        <v>449</v>
      </c>
      <c r="H48" s="269">
        <v>114</v>
      </c>
      <c r="I48" s="269">
        <v>161</v>
      </c>
      <c r="J48" s="269">
        <v>560</v>
      </c>
      <c r="K48" s="269">
        <v>17</v>
      </c>
      <c r="L48" s="269">
        <v>1296</v>
      </c>
      <c r="M48" s="269">
        <v>205</v>
      </c>
      <c r="N48" s="269">
        <v>31</v>
      </c>
      <c r="O48" s="269">
        <v>39</v>
      </c>
      <c r="P48" s="269">
        <v>585</v>
      </c>
      <c r="Q48" s="269">
        <v>313</v>
      </c>
      <c r="R48" s="269">
        <v>207</v>
      </c>
      <c r="S48" s="269">
        <v>30</v>
      </c>
      <c r="T48" s="269">
        <v>2402</v>
      </c>
      <c r="U48" s="269">
        <v>585</v>
      </c>
      <c r="V48" s="269">
        <v>432</v>
      </c>
      <c r="W48" s="269">
        <v>524</v>
      </c>
      <c r="X48" s="269">
        <v>794</v>
      </c>
      <c r="Y48" s="269">
        <v>1280</v>
      </c>
      <c r="Z48" s="269">
        <v>2576</v>
      </c>
      <c r="AA48" s="269">
        <v>347</v>
      </c>
      <c r="AB48" s="269">
        <v>168</v>
      </c>
      <c r="AC48" s="269">
        <v>2793</v>
      </c>
      <c r="AD48" s="269">
        <v>1280</v>
      </c>
      <c r="AE48" s="269">
        <v>10018</v>
      </c>
      <c r="AF48" s="269">
        <v>3680</v>
      </c>
      <c r="AG48" s="269">
        <v>119</v>
      </c>
      <c r="AH48" s="269">
        <v>8009</v>
      </c>
      <c r="AI48" s="269">
        <v>2600</v>
      </c>
      <c r="AJ48" s="269">
        <v>1690</v>
      </c>
      <c r="AK48" s="269">
        <v>130</v>
      </c>
      <c r="AL48" s="269">
        <v>2115</v>
      </c>
      <c r="AM48" s="269">
        <v>4880</v>
      </c>
      <c r="AN48" s="269">
        <v>0</v>
      </c>
      <c r="AO48" s="269">
        <v>22</v>
      </c>
      <c r="AP48" s="270">
        <v>53043</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575</v>
      </c>
      <c r="D49" s="269">
        <v>20</v>
      </c>
      <c r="E49" s="269">
        <v>83</v>
      </c>
      <c r="F49" s="269">
        <v>1</v>
      </c>
      <c r="G49" s="269">
        <v>242</v>
      </c>
      <c r="H49" s="269">
        <v>44</v>
      </c>
      <c r="I49" s="269">
        <v>75</v>
      </c>
      <c r="J49" s="269">
        <v>85</v>
      </c>
      <c r="K49" s="269">
        <v>26</v>
      </c>
      <c r="L49" s="269">
        <v>593</v>
      </c>
      <c r="M49" s="269">
        <v>54</v>
      </c>
      <c r="N49" s="269">
        <v>10</v>
      </c>
      <c r="O49" s="269">
        <v>9</v>
      </c>
      <c r="P49" s="269">
        <v>194</v>
      </c>
      <c r="Q49" s="269">
        <v>19</v>
      </c>
      <c r="R49" s="269">
        <v>19</v>
      </c>
      <c r="S49" s="269">
        <v>3</v>
      </c>
      <c r="T49" s="269">
        <v>101</v>
      </c>
      <c r="U49" s="269">
        <v>15</v>
      </c>
      <c r="V49" s="269">
        <v>27</v>
      </c>
      <c r="W49" s="269">
        <v>61</v>
      </c>
      <c r="X49" s="269">
        <v>339</v>
      </c>
      <c r="Y49" s="269">
        <v>1286</v>
      </c>
      <c r="Z49" s="269">
        <v>349</v>
      </c>
      <c r="AA49" s="269">
        <v>74</v>
      </c>
      <c r="AB49" s="269">
        <v>41</v>
      </c>
      <c r="AC49" s="269">
        <v>1279</v>
      </c>
      <c r="AD49" s="269">
        <v>357</v>
      </c>
      <c r="AE49" s="269">
        <v>1280</v>
      </c>
      <c r="AF49" s="269">
        <v>961</v>
      </c>
      <c r="AG49" s="269">
        <v>49</v>
      </c>
      <c r="AH49" s="269">
        <v>37</v>
      </c>
      <c r="AI49" s="269">
        <v>202</v>
      </c>
      <c r="AJ49" s="269">
        <v>391</v>
      </c>
      <c r="AK49" s="269">
        <v>73</v>
      </c>
      <c r="AL49" s="269">
        <v>736</v>
      </c>
      <c r="AM49" s="269">
        <v>2142</v>
      </c>
      <c r="AN49" s="269">
        <v>0</v>
      </c>
      <c r="AO49" s="269">
        <v>8</v>
      </c>
      <c r="AP49" s="270">
        <v>11860</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-1006</v>
      </c>
      <c r="D50" s="269">
        <v>-34</v>
      </c>
      <c r="E50" s="269">
        <v>-1</v>
      </c>
      <c r="F50" s="269">
        <v>0</v>
      </c>
      <c r="G50" s="269">
        <v>-42</v>
      </c>
      <c r="H50" s="269">
        <v>0</v>
      </c>
      <c r="I50" s="269">
        <v>0</v>
      </c>
      <c r="J50" s="269">
        <v>0</v>
      </c>
      <c r="K50" s="269">
        <v>-1</v>
      </c>
      <c r="L50" s="269">
        <v>0</v>
      </c>
      <c r="M50" s="269">
        <v>0</v>
      </c>
      <c r="N50" s="269">
        <v>0</v>
      </c>
      <c r="O50" s="269">
        <v>0</v>
      </c>
      <c r="P50" s="269">
        <v>0</v>
      </c>
      <c r="Q50" s="269">
        <v>0</v>
      </c>
      <c r="R50" s="269">
        <v>0</v>
      </c>
      <c r="S50" s="269">
        <v>0</v>
      </c>
      <c r="T50" s="269">
        <v>0</v>
      </c>
      <c r="U50" s="269">
        <v>0</v>
      </c>
      <c r="V50" s="269">
        <v>0</v>
      </c>
      <c r="W50" s="269">
        <v>0</v>
      </c>
      <c r="X50" s="269">
        <v>-1</v>
      </c>
      <c r="Y50" s="269">
        <v>-148</v>
      </c>
      <c r="Z50" s="269">
        <v>-28</v>
      </c>
      <c r="AA50" s="269">
        <v>-78</v>
      </c>
      <c r="AB50" s="269">
        <v>0</v>
      </c>
      <c r="AC50" s="269">
        <v>-15</v>
      </c>
      <c r="AD50" s="269">
        <v>-262</v>
      </c>
      <c r="AE50" s="269">
        <v>-2</v>
      </c>
      <c r="AF50" s="269">
        <v>-85</v>
      </c>
      <c r="AG50" s="269">
        <v>0</v>
      </c>
      <c r="AH50" s="269">
        <v>0</v>
      </c>
      <c r="AI50" s="269">
        <v>-50</v>
      </c>
      <c r="AJ50" s="269">
        <v>-332</v>
      </c>
      <c r="AK50" s="269">
        <v>-38</v>
      </c>
      <c r="AL50" s="269">
        <v>-1</v>
      </c>
      <c r="AM50" s="269">
        <v>0</v>
      </c>
      <c r="AN50" s="269">
        <v>0</v>
      </c>
      <c r="AO50" s="269">
        <v>-2</v>
      </c>
      <c r="AP50" s="270">
        <v>-2126</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6589</v>
      </c>
      <c r="D51" s="290">
        <v>577</v>
      </c>
      <c r="E51" s="290">
        <v>880</v>
      </c>
      <c r="F51" s="290">
        <v>8</v>
      </c>
      <c r="G51" s="290">
        <v>2704</v>
      </c>
      <c r="H51" s="290">
        <v>396</v>
      </c>
      <c r="I51" s="290">
        <v>964</v>
      </c>
      <c r="J51" s="290">
        <v>1384</v>
      </c>
      <c r="K51" s="290">
        <v>55</v>
      </c>
      <c r="L51" s="290">
        <v>5508</v>
      </c>
      <c r="M51" s="290">
        <v>841</v>
      </c>
      <c r="N51" s="290">
        <v>142</v>
      </c>
      <c r="O51" s="290">
        <v>298</v>
      </c>
      <c r="P51" s="290">
        <v>3097</v>
      </c>
      <c r="Q51" s="290">
        <v>1274</v>
      </c>
      <c r="R51" s="290">
        <v>908</v>
      </c>
      <c r="S51" s="290">
        <v>84</v>
      </c>
      <c r="T51" s="290">
        <v>4636</v>
      </c>
      <c r="U51" s="290">
        <v>1313</v>
      </c>
      <c r="V51" s="290">
        <v>783</v>
      </c>
      <c r="W51" s="290">
        <v>1696</v>
      </c>
      <c r="X51" s="290">
        <v>5174</v>
      </c>
      <c r="Y51" s="290">
        <v>16128</v>
      </c>
      <c r="Z51" s="290">
        <v>5096</v>
      </c>
      <c r="AA51" s="290">
        <v>801</v>
      </c>
      <c r="AB51" s="290">
        <v>1393</v>
      </c>
      <c r="AC51" s="290">
        <v>21282</v>
      </c>
      <c r="AD51" s="290">
        <v>11707</v>
      </c>
      <c r="AE51" s="290">
        <v>24839</v>
      </c>
      <c r="AF51" s="290">
        <v>11666</v>
      </c>
      <c r="AG51" s="290">
        <v>880</v>
      </c>
      <c r="AH51" s="290">
        <v>16399</v>
      </c>
      <c r="AI51" s="290">
        <v>11277</v>
      </c>
      <c r="AJ51" s="290">
        <v>15120</v>
      </c>
      <c r="AK51" s="290">
        <v>1274</v>
      </c>
      <c r="AL51" s="290">
        <v>9877</v>
      </c>
      <c r="AM51" s="290">
        <v>24544</v>
      </c>
      <c r="AN51" s="290">
        <v>0</v>
      </c>
      <c r="AO51" s="290">
        <v>196</v>
      </c>
      <c r="AP51" s="291">
        <v>211790</v>
      </c>
      <c r="AQ51" s="269"/>
      <c r="AR51" s="269"/>
      <c r="AS51" s="269"/>
      <c r="AT51" s="269"/>
      <c r="AU51" s="269"/>
      <c r="AV51" s="269"/>
      <c r="AW51" s="269"/>
      <c r="AX51" s="269"/>
      <c r="AY51" s="269"/>
      <c r="AZ51" s="269"/>
      <c r="BA51" s="269"/>
      <c r="BB51" s="269"/>
      <c r="BC51" s="269"/>
      <c r="BD51" s="269"/>
      <c r="BE51" s="271"/>
    </row>
    <row r="52" spans="1:57" x14ac:dyDescent="0.2">
      <c r="A52" s="304">
        <v>48</v>
      </c>
      <c r="B52" s="305" t="s">
        <v>440</v>
      </c>
      <c r="C52" s="306">
        <v>14477</v>
      </c>
      <c r="D52" s="306">
        <v>843</v>
      </c>
      <c r="E52" s="306">
        <v>1610</v>
      </c>
      <c r="F52" s="306">
        <v>10</v>
      </c>
      <c r="G52" s="306">
        <v>9093</v>
      </c>
      <c r="H52" s="306">
        <v>1006</v>
      </c>
      <c r="I52" s="306">
        <v>2727</v>
      </c>
      <c r="J52" s="306">
        <v>4373</v>
      </c>
      <c r="K52" s="306">
        <v>188</v>
      </c>
      <c r="L52" s="306">
        <v>16236</v>
      </c>
      <c r="M52" s="306">
        <v>1764</v>
      </c>
      <c r="N52" s="306">
        <v>568</v>
      </c>
      <c r="O52" s="306">
        <v>1295</v>
      </c>
      <c r="P52" s="306">
        <v>7029</v>
      </c>
      <c r="Q52" s="306">
        <v>2973</v>
      </c>
      <c r="R52" s="306">
        <v>2006</v>
      </c>
      <c r="S52" s="306">
        <v>205</v>
      </c>
      <c r="T52" s="306">
        <v>12796</v>
      </c>
      <c r="U52" s="306">
        <v>3750</v>
      </c>
      <c r="V52" s="306">
        <v>2303</v>
      </c>
      <c r="W52" s="306">
        <v>7685</v>
      </c>
      <c r="X52" s="306">
        <v>12313</v>
      </c>
      <c r="Y52" s="306">
        <v>34908</v>
      </c>
      <c r="Z52" s="306">
        <v>20304</v>
      </c>
      <c r="AA52" s="306">
        <v>1609</v>
      </c>
      <c r="AB52" s="306">
        <v>2070</v>
      </c>
      <c r="AC52" s="306">
        <v>29409</v>
      </c>
      <c r="AD52" s="306">
        <v>17339</v>
      </c>
      <c r="AE52" s="306">
        <v>28195</v>
      </c>
      <c r="AF52" s="306">
        <v>16932</v>
      </c>
      <c r="AG52" s="306">
        <v>1990</v>
      </c>
      <c r="AH52" s="306">
        <v>22940</v>
      </c>
      <c r="AI52" s="306">
        <v>15745</v>
      </c>
      <c r="AJ52" s="306">
        <v>26443</v>
      </c>
      <c r="AK52" s="306">
        <v>2136</v>
      </c>
      <c r="AL52" s="306">
        <v>16178</v>
      </c>
      <c r="AM52" s="306">
        <v>48967</v>
      </c>
      <c r="AN52" s="306">
        <v>505</v>
      </c>
      <c r="AO52" s="306">
        <v>616</v>
      </c>
      <c r="AP52" s="307">
        <v>391536</v>
      </c>
      <c r="AQ52" s="269"/>
      <c r="AR52" s="269"/>
      <c r="AS52" s="269"/>
      <c r="AT52" s="269"/>
      <c r="AU52" s="269"/>
      <c r="AV52" s="269"/>
      <c r="AW52" s="269"/>
      <c r="AX52" s="269"/>
      <c r="AY52" s="269"/>
      <c r="AZ52" s="269"/>
      <c r="BA52" s="269"/>
      <c r="BB52" s="269"/>
      <c r="BC52" s="269"/>
      <c r="BD52" s="269"/>
      <c r="BE52" s="271"/>
    </row>
    <row r="53" spans="1:57" x14ac:dyDescent="0.2">
      <c r="A53" s="56" t="s">
        <v>486</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398</v>
      </c>
      <c r="B1" s="308"/>
      <c r="C1" s="308"/>
      <c r="D1" s="308"/>
      <c r="E1" s="308" t="s">
        <v>612</v>
      </c>
      <c r="F1" s="308"/>
      <c r="G1" s="309" t="s">
        <v>178</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2"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row>
    <row r="5" spans="1:56" x14ac:dyDescent="0.2">
      <c r="A5" s="267" t="s">
        <v>443</v>
      </c>
      <c r="B5" s="272" t="s">
        <v>444</v>
      </c>
      <c r="C5" s="442">
        <v>0.14091317261863645</v>
      </c>
      <c r="D5" s="442">
        <v>2.3724792408066431E-3</v>
      </c>
      <c r="E5" s="442">
        <v>0</v>
      </c>
      <c r="F5" s="442">
        <v>0</v>
      </c>
      <c r="G5" s="442">
        <v>0.209501814582646</v>
      </c>
      <c r="H5" s="442">
        <v>8.9463220675944331E-3</v>
      </c>
      <c r="I5" s="442">
        <v>3.667033370003667E-4</v>
      </c>
      <c r="J5" s="442">
        <v>1.3720557969357421E-3</v>
      </c>
      <c r="K5" s="442">
        <v>0</v>
      </c>
      <c r="L5" s="442">
        <v>3.6954915003695491E-4</v>
      </c>
      <c r="M5" s="442">
        <v>0</v>
      </c>
      <c r="N5" s="442">
        <v>0</v>
      </c>
      <c r="O5" s="442">
        <v>0</v>
      </c>
      <c r="P5" s="442">
        <v>0</v>
      </c>
      <c r="Q5" s="442">
        <v>0</v>
      </c>
      <c r="R5" s="442">
        <v>0</v>
      </c>
      <c r="S5" s="442">
        <v>0</v>
      </c>
      <c r="T5" s="442">
        <v>0</v>
      </c>
      <c r="U5" s="442">
        <v>0</v>
      </c>
      <c r="V5" s="442">
        <v>0</v>
      </c>
      <c r="W5" s="442">
        <v>0</v>
      </c>
      <c r="X5" s="442">
        <v>1.2750751238528384E-2</v>
      </c>
      <c r="Y5" s="442">
        <v>1.0885756846568122E-3</v>
      </c>
      <c r="Z5" s="442">
        <v>0</v>
      </c>
      <c r="AA5" s="442">
        <v>0</v>
      </c>
      <c r="AB5" s="442">
        <v>0</v>
      </c>
      <c r="AC5" s="442">
        <v>1.0200958890135672E-4</v>
      </c>
      <c r="AD5" s="442">
        <v>0</v>
      </c>
      <c r="AE5" s="442">
        <v>0</v>
      </c>
      <c r="AF5" s="442">
        <v>0</v>
      </c>
      <c r="AG5" s="442">
        <v>0</v>
      </c>
      <c r="AH5" s="442">
        <v>4.3591979075850047E-5</v>
      </c>
      <c r="AI5" s="442">
        <v>2.2229279136233727E-3</v>
      </c>
      <c r="AJ5" s="442">
        <v>1.8908595847672352E-3</v>
      </c>
      <c r="AK5" s="442">
        <v>1.8726591760299626E-3</v>
      </c>
      <c r="AL5" s="442">
        <v>0</v>
      </c>
      <c r="AM5" s="442">
        <v>1.8788163457022077E-2</v>
      </c>
      <c r="AN5" s="442">
        <v>0</v>
      </c>
      <c r="AO5" s="442">
        <v>0</v>
      </c>
      <c r="AP5" s="443">
        <v>1.3222283519267705E-2</v>
      </c>
      <c r="AQ5" s="442">
        <v>3.1900604432505038E-3</v>
      </c>
      <c r="AR5" s="442">
        <v>1.1795029837783319E-2</v>
      </c>
      <c r="AS5" s="442">
        <v>0</v>
      </c>
      <c r="AT5" s="442">
        <v>0</v>
      </c>
      <c r="AU5" s="442">
        <v>2.2402471996910002E-3</v>
      </c>
      <c r="AV5" s="442">
        <v>0</v>
      </c>
      <c r="AW5" s="443">
        <v>7.1941484473938338E-3</v>
      </c>
      <c r="AX5" s="442">
        <v>1.5302170904164154E-2</v>
      </c>
      <c r="AY5" s="443">
        <v>4.6093476538752051E-2</v>
      </c>
      <c r="AZ5" s="443">
        <v>2.0901768827605308E-2</v>
      </c>
      <c r="BA5" s="442">
        <v>2.3114074720344002E-2</v>
      </c>
      <c r="BB5" s="443">
        <v>1.4341413528067624E-3</v>
      </c>
      <c r="BC5" s="442">
        <v>4.3911421691297983E-2</v>
      </c>
      <c r="BD5" s="443">
        <v>3.6974888643700708E-2</v>
      </c>
    </row>
    <row r="6" spans="1:56" x14ac:dyDescent="0.2">
      <c r="A6" s="267" t="s">
        <v>445</v>
      </c>
      <c r="B6" s="272" t="s">
        <v>446</v>
      </c>
      <c r="C6" s="442">
        <v>1.381501692339573E-4</v>
      </c>
      <c r="D6" s="442">
        <v>0.13404507710557534</v>
      </c>
      <c r="E6" s="442">
        <v>0</v>
      </c>
      <c r="F6" s="442">
        <v>0</v>
      </c>
      <c r="G6" s="442">
        <v>5.4987352908830972E-4</v>
      </c>
      <c r="H6" s="442">
        <v>0</v>
      </c>
      <c r="I6" s="442">
        <v>5.9772643931059771E-2</v>
      </c>
      <c r="J6" s="442">
        <v>2.2867596615595701E-4</v>
      </c>
      <c r="K6" s="442">
        <v>0</v>
      </c>
      <c r="L6" s="442">
        <v>0</v>
      </c>
      <c r="M6" s="442">
        <v>0</v>
      </c>
      <c r="N6" s="442">
        <v>0</v>
      </c>
      <c r="O6" s="442">
        <v>0</v>
      </c>
      <c r="P6" s="442">
        <v>0</v>
      </c>
      <c r="Q6" s="442">
        <v>0</v>
      </c>
      <c r="R6" s="442">
        <v>0</v>
      </c>
      <c r="S6" s="442">
        <v>0</v>
      </c>
      <c r="T6" s="442">
        <v>0</v>
      </c>
      <c r="U6" s="442">
        <v>0</v>
      </c>
      <c r="V6" s="442">
        <v>0</v>
      </c>
      <c r="W6" s="442">
        <v>0</v>
      </c>
      <c r="X6" s="442">
        <v>2.9237391374969546E-3</v>
      </c>
      <c r="Y6" s="442">
        <v>2.8646728543600322E-5</v>
      </c>
      <c r="Z6" s="442">
        <v>0</v>
      </c>
      <c r="AA6" s="442">
        <v>0</v>
      </c>
      <c r="AB6" s="442">
        <v>0</v>
      </c>
      <c r="AC6" s="442">
        <v>0</v>
      </c>
      <c r="AD6" s="442">
        <v>0</v>
      </c>
      <c r="AE6" s="442">
        <v>0</v>
      </c>
      <c r="AF6" s="442">
        <v>0</v>
      </c>
      <c r="AG6" s="442">
        <v>0</v>
      </c>
      <c r="AH6" s="442">
        <v>0</v>
      </c>
      <c r="AI6" s="442">
        <v>6.3512226103524925E-5</v>
      </c>
      <c r="AJ6" s="442">
        <v>3.7817191695344705E-5</v>
      </c>
      <c r="AK6" s="442">
        <v>0</v>
      </c>
      <c r="AL6" s="442">
        <v>0</v>
      </c>
      <c r="AM6" s="442">
        <v>1.2253150080666572E-3</v>
      </c>
      <c r="AN6" s="442">
        <v>0</v>
      </c>
      <c r="AO6" s="442">
        <v>0</v>
      </c>
      <c r="AP6" s="443">
        <v>9.7819868415675707E-4</v>
      </c>
      <c r="AQ6" s="442">
        <v>1.6789791806581599E-4</v>
      </c>
      <c r="AR6" s="442">
        <v>6.1636735494354639E-4</v>
      </c>
      <c r="AS6" s="442">
        <v>0</v>
      </c>
      <c r="AT6" s="442">
        <v>0</v>
      </c>
      <c r="AU6" s="442">
        <v>0</v>
      </c>
      <c r="AV6" s="442">
        <v>-1.2924528301886793</v>
      </c>
      <c r="AW6" s="443">
        <v>1.2864594297476201E-3</v>
      </c>
      <c r="AX6" s="442">
        <v>1.6032833907773628E-3</v>
      </c>
      <c r="AY6" s="443">
        <v>4.6056631233765035E-4</v>
      </c>
      <c r="AZ6" s="443">
        <v>9.9542537122874445E-4</v>
      </c>
      <c r="BA6" s="442">
        <v>1.3133705169351571E-3</v>
      </c>
      <c r="BB6" s="443">
        <v>0</v>
      </c>
      <c r="BC6" s="442">
        <v>2.1719627933330186E-3</v>
      </c>
      <c r="BD6" s="443">
        <v>2.1530587225695721E-3</v>
      </c>
    </row>
    <row r="7" spans="1:56" x14ac:dyDescent="0.2">
      <c r="A7" s="267" t="s">
        <v>447</v>
      </c>
      <c r="B7" s="272" t="s">
        <v>250</v>
      </c>
      <c r="C7" s="442">
        <v>0</v>
      </c>
      <c r="D7" s="442">
        <v>0</v>
      </c>
      <c r="E7" s="442">
        <v>4.3478260869565216E-2</v>
      </c>
      <c r="F7" s="442">
        <v>0</v>
      </c>
      <c r="G7" s="442">
        <v>3.9810843505993621E-2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8.9336473645740277E-4</v>
      </c>
      <c r="Y7" s="442">
        <v>0</v>
      </c>
      <c r="Z7" s="442">
        <v>0</v>
      </c>
      <c r="AA7" s="442">
        <v>0</v>
      </c>
      <c r="AB7" s="442">
        <v>0</v>
      </c>
      <c r="AC7" s="442">
        <v>0</v>
      </c>
      <c r="AD7" s="442">
        <v>0</v>
      </c>
      <c r="AE7" s="442">
        <v>0</v>
      </c>
      <c r="AF7" s="442">
        <v>0</v>
      </c>
      <c r="AG7" s="442">
        <v>0</v>
      </c>
      <c r="AH7" s="442">
        <v>0</v>
      </c>
      <c r="AI7" s="442">
        <v>6.3512226103524925E-5</v>
      </c>
      <c r="AJ7" s="442">
        <v>4.1598910864879175E-4</v>
      </c>
      <c r="AK7" s="442">
        <v>0</v>
      </c>
      <c r="AL7" s="442">
        <v>0</v>
      </c>
      <c r="AM7" s="442">
        <v>4.4723997794432983E-3</v>
      </c>
      <c r="AN7" s="442">
        <v>0</v>
      </c>
      <c r="AO7" s="442">
        <v>0</v>
      </c>
      <c r="AP7" s="443">
        <v>1.7214253606309508E-3</v>
      </c>
      <c r="AQ7" s="442">
        <v>1.0073875083948958E-3</v>
      </c>
      <c r="AR7" s="442">
        <v>1.1935113327543217E-3</v>
      </c>
      <c r="AS7" s="442">
        <v>0</v>
      </c>
      <c r="AT7" s="442">
        <v>0</v>
      </c>
      <c r="AU7" s="442">
        <v>0</v>
      </c>
      <c r="AV7" s="442">
        <v>-5.1886792452830191E-2</v>
      </c>
      <c r="AW7" s="443">
        <v>7.6853420478429247E-4</v>
      </c>
      <c r="AX7" s="442">
        <v>1.8871981578941874E-3</v>
      </c>
      <c r="AY7" s="443">
        <v>4.3354642201384151E-3</v>
      </c>
      <c r="AZ7" s="443">
        <v>2.0254742336306628E-3</v>
      </c>
      <c r="BA7" s="442">
        <v>2.5083351509675006E-3</v>
      </c>
      <c r="BB7" s="443">
        <v>0</v>
      </c>
      <c r="BC7" s="442">
        <v>4.4194721186080555E-3</v>
      </c>
      <c r="BD7" s="443">
        <v>4.112010134444853E-3</v>
      </c>
    </row>
    <row r="8" spans="1:56" x14ac:dyDescent="0.2">
      <c r="A8" s="267" t="s">
        <v>448</v>
      </c>
      <c r="B8" s="272" t="s">
        <v>27</v>
      </c>
      <c r="C8" s="442">
        <v>0</v>
      </c>
      <c r="D8" s="442">
        <v>0</v>
      </c>
      <c r="E8" s="442">
        <v>0</v>
      </c>
      <c r="F8" s="442">
        <v>0</v>
      </c>
      <c r="G8" s="442">
        <v>3.2992411745298581E-4</v>
      </c>
      <c r="H8" s="442">
        <v>9.9403578528827028E-4</v>
      </c>
      <c r="I8" s="442">
        <v>4.0337367070040339E-3</v>
      </c>
      <c r="J8" s="442">
        <v>5.2595472215870116E-3</v>
      </c>
      <c r="K8" s="442">
        <v>0.58510638297872342</v>
      </c>
      <c r="L8" s="442">
        <v>0</v>
      </c>
      <c r="M8" s="442">
        <v>6.8594104308390025E-2</v>
      </c>
      <c r="N8" s="442">
        <v>5.1056338028169015E-2</v>
      </c>
      <c r="O8" s="442">
        <v>0.14903474903474903</v>
      </c>
      <c r="P8" s="442">
        <v>2.8453549580310141E-4</v>
      </c>
      <c r="Q8" s="442">
        <v>0</v>
      </c>
      <c r="R8" s="442">
        <v>0</v>
      </c>
      <c r="S8" s="442">
        <v>0</v>
      </c>
      <c r="T8" s="442">
        <v>1.5629884338855892E-4</v>
      </c>
      <c r="U8" s="442">
        <v>0</v>
      </c>
      <c r="V8" s="442">
        <v>0</v>
      </c>
      <c r="W8" s="442">
        <v>1.3012361743656474E-4</v>
      </c>
      <c r="X8" s="442">
        <v>1.6242995208316414E-4</v>
      </c>
      <c r="Y8" s="442">
        <v>6.6460410221152741E-3</v>
      </c>
      <c r="Z8" s="442">
        <v>0.47956067769897559</v>
      </c>
      <c r="AA8" s="442">
        <v>0</v>
      </c>
      <c r="AB8" s="442">
        <v>0</v>
      </c>
      <c r="AC8" s="442">
        <v>0</v>
      </c>
      <c r="AD8" s="442">
        <v>0</v>
      </c>
      <c r="AE8" s="442">
        <v>0</v>
      </c>
      <c r="AF8" s="442">
        <v>0</v>
      </c>
      <c r="AG8" s="442">
        <v>0</v>
      </c>
      <c r="AH8" s="442">
        <v>0</v>
      </c>
      <c r="AI8" s="442">
        <v>6.3512226103524925E-5</v>
      </c>
      <c r="AJ8" s="442">
        <v>0</v>
      </c>
      <c r="AK8" s="442">
        <v>0</v>
      </c>
      <c r="AL8" s="442">
        <v>0</v>
      </c>
      <c r="AM8" s="442">
        <v>0</v>
      </c>
      <c r="AN8" s="442">
        <v>0</v>
      </c>
      <c r="AO8" s="442">
        <v>0</v>
      </c>
      <c r="AP8" s="443">
        <v>2.6735728004576846E-2</v>
      </c>
      <c r="AQ8" s="442">
        <v>-3.3579583613163198E-4</v>
      </c>
      <c r="AR8" s="442">
        <v>-2.2413358361583505E-5</v>
      </c>
      <c r="AS8" s="442">
        <v>0</v>
      </c>
      <c r="AT8" s="442">
        <v>0</v>
      </c>
      <c r="AU8" s="442">
        <v>-7.7249903437620699E-5</v>
      </c>
      <c r="AV8" s="442">
        <v>0</v>
      </c>
      <c r="AW8" s="443">
        <v>-2.3390171449956728E-5</v>
      </c>
      <c r="AX8" s="442">
        <v>2.1838473373596345E-2</v>
      </c>
      <c r="AY8" s="443">
        <v>2.4563536658008019E-5</v>
      </c>
      <c r="AZ8" s="443">
        <v>-6.4919045949700721E-6</v>
      </c>
      <c r="BA8" s="442">
        <v>1.6304178481288754E-2</v>
      </c>
      <c r="BB8" s="443">
        <v>4.1765871430625906E-2</v>
      </c>
      <c r="BC8" s="442">
        <v>-4.9379101940601536E-2</v>
      </c>
      <c r="BD8" s="443">
        <v>2.5540435617669896E-5</v>
      </c>
    </row>
    <row r="9" spans="1:56" x14ac:dyDescent="0.2">
      <c r="A9" s="267" t="s">
        <v>449</v>
      </c>
      <c r="B9" s="272" t="s">
        <v>191</v>
      </c>
      <c r="C9" s="442">
        <v>0.13186433653381224</v>
      </c>
      <c r="D9" s="442">
        <v>2.8469750889679714E-2</v>
      </c>
      <c r="E9" s="442">
        <v>0.10496894409937889</v>
      </c>
      <c r="F9" s="442">
        <v>0</v>
      </c>
      <c r="G9" s="442">
        <v>0.21346090399208181</v>
      </c>
      <c r="H9" s="442">
        <v>1.9880715705765406E-3</v>
      </c>
      <c r="I9" s="442">
        <v>2.2002200220022001E-3</v>
      </c>
      <c r="J9" s="442">
        <v>7.5463068831465811E-3</v>
      </c>
      <c r="K9" s="442">
        <v>0</v>
      </c>
      <c r="L9" s="442">
        <v>0</v>
      </c>
      <c r="M9" s="442">
        <v>5.6689342403628119E-4</v>
      </c>
      <c r="N9" s="442">
        <v>0</v>
      </c>
      <c r="O9" s="442">
        <v>0</v>
      </c>
      <c r="P9" s="442">
        <v>0</v>
      </c>
      <c r="Q9" s="442">
        <v>0</v>
      </c>
      <c r="R9" s="442">
        <v>0</v>
      </c>
      <c r="S9" s="442">
        <v>0</v>
      </c>
      <c r="T9" s="442">
        <v>0</v>
      </c>
      <c r="U9" s="442">
        <v>0</v>
      </c>
      <c r="V9" s="442">
        <v>0</v>
      </c>
      <c r="W9" s="442">
        <v>0</v>
      </c>
      <c r="X9" s="442">
        <v>4.1663282709331603E-2</v>
      </c>
      <c r="Y9" s="442">
        <v>2.8646728543600322E-5</v>
      </c>
      <c r="Z9" s="442">
        <v>0</v>
      </c>
      <c r="AA9" s="442">
        <v>0</v>
      </c>
      <c r="AB9" s="442">
        <v>0</v>
      </c>
      <c r="AC9" s="442">
        <v>1.7001598150226122E-4</v>
      </c>
      <c r="AD9" s="442">
        <v>0</v>
      </c>
      <c r="AE9" s="442">
        <v>0</v>
      </c>
      <c r="AF9" s="442">
        <v>0</v>
      </c>
      <c r="AG9" s="442">
        <v>0</v>
      </c>
      <c r="AH9" s="442">
        <v>3.4873583260680037E-4</v>
      </c>
      <c r="AI9" s="442">
        <v>5.9066370276278186E-3</v>
      </c>
      <c r="AJ9" s="442">
        <v>7.0339976553341153E-3</v>
      </c>
      <c r="AK9" s="442">
        <v>1.4044943820224719E-3</v>
      </c>
      <c r="AL9" s="442">
        <v>0</v>
      </c>
      <c r="AM9" s="442">
        <v>0.13772540690669227</v>
      </c>
      <c r="AN9" s="442">
        <v>0</v>
      </c>
      <c r="AO9" s="442">
        <v>1.6233766233766235E-3</v>
      </c>
      <c r="AP9" s="443">
        <v>2.9726513015405992E-2</v>
      </c>
      <c r="AQ9" s="442">
        <v>5.9603760913364674E-2</v>
      </c>
      <c r="AR9" s="442">
        <v>9.2936990446306003E-2</v>
      </c>
      <c r="AS9" s="442">
        <v>0</v>
      </c>
      <c r="AT9" s="442">
        <v>0</v>
      </c>
      <c r="AU9" s="442">
        <v>0</v>
      </c>
      <c r="AV9" s="442">
        <v>-0.10377358490566038</v>
      </c>
      <c r="AW9" s="443">
        <v>5.668106832937371E-2</v>
      </c>
      <c r="AX9" s="442">
        <v>5.9709780654966314E-2</v>
      </c>
      <c r="AY9" s="443">
        <v>4.7333935139981458E-2</v>
      </c>
      <c r="AZ9" s="443">
        <v>5.3387259420835553E-2</v>
      </c>
      <c r="BA9" s="442">
        <v>5.6569968528962705E-2</v>
      </c>
      <c r="BB9" s="443">
        <v>0.10872708969175948</v>
      </c>
      <c r="BC9" s="442">
        <v>-1.202134189527362E-2</v>
      </c>
      <c r="BD9" s="443">
        <v>2.3223918107147235E-2</v>
      </c>
    </row>
    <row r="10" spans="1:56" x14ac:dyDescent="0.2">
      <c r="A10" s="281" t="s">
        <v>450</v>
      </c>
      <c r="B10" s="283" t="s">
        <v>28</v>
      </c>
      <c r="C10" s="442">
        <v>4.2135801616356976E-3</v>
      </c>
      <c r="D10" s="442">
        <v>2.3724792408066431E-3</v>
      </c>
      <c r="E10" s="442">
        <v>2.1739130434782608E-2</v>
      </c>
      <c r="F10" s="442">
        <v>0</v>
      </c>
      <c r="G10" s="442">
        <v>1.2097217639942812E-3</v>
      </c>
      <c r="H10" s="442">
        <v>0.24453280318091453</v>
      </c>
      <c r="I10" s="442">
        <v>5.1338467180051337E-3</v>
      </c>
      <c r="J10" s="442">
        <v>9.1470386462382805E-4</v>
      </c>
      <c r="K10" s="442">
        <v>0</v>
      </c>
      <c r="L10" s="442">
        <v>1.1702389751170239E-3</v>
      </c>
      <c r="M10" s="442">
        <v>3.4013605442176869E-3</v>
      </c>
      <c r="N10" s="442">
        <v>0</v>
      </c>
      <c r="O10" s="442">
        <v>7.722007722007722E-4</v>
      </c>
      <c r="P10" s="442">
        <v>1.2804097311139564E-3</v>
      </c>
      <c r="Q10" s="442">
        <v>1.0090817356205853E-3</v>
      </c>
      <c r="R10" s="442">
        <v>1.4955134596211367E-3</v>
      </c>
      <c r="S10" s="442">
        <v>0</v>
      </c>
      <c r="T10" s="442">
        <v>3.7511722413254142E-3</v>
      </c>
      <c r="U10" s="442">
        <v>2.6666666666666666E-3</v>
      </c>
      <c r="V10" s="442">
        <v>2.1710811984368217E-3</v>
      </c>
      <c r="W10" s="442">
        <v>1.6916070266753415E-3</v>
      </c>
      <c r="X10" s="442">
        <v>1.9410379273938114E-2</v>
      </c>
      <c r="Y10" s="442">
        <v>3.3230205110576371E-3</v>
      </c>
      <c r="Z10" s="442">
        <v>3.4475965327029158E-4</v>
      </c>
      <c r="AA10" s="442">
        <v>1.243008079552517E-3</v>
      </c>
      <c r="AB10" s="442">
        <v>2.4154589371980675E-3</v>
      </c>
      <c r="AC10" s="442">
        <v>4.454418715359244E-3</v>
      </c>
      <c r="AD10" s="442">
        <v>1.6148566814695195E-3</v>
      </c>
      <c r="AE10" s="442">
        <v>0</v>
      </c>
      <c r="AF10" s="442">
        <v>1.4764942121426885E-3</v>
      </c>
      <c r="AG10" s="442">
        <v>1.507537688442211E-3</v>
      </c>
      <c r="AH10" s="442">
        <v>3.3129904097646034E-3</v>
      </c>
      <c r="AI10" s="442">
        <v>6.3512226103524931E-4</v>
      </c>
      <c r="AJ10" s="442">
        <v>2.8741065688461975E-3</v>
      </c>
      <c r="AK10" s="442">
        <v>2.7153558052434457E-2</v>
      </c>
      <c r="AL10" s="442">
        <v>2.0398071455062432E-3</v>
      </c>
      <c r="AM10" s="442">
        <v>5.2688545346866256E-3</v>
      </c>
      <c r="AN10" s="442">
        <v>3.7623762376237622E-2</v>
      </c>
      <c r="AO10" s="442">
        <v>4.87012987012987E-3</v>
      </c>
      <c r="AP10" s="443">
        <v>4.032834784030076E-3</v>
      </c>
      <c r="AQ10" s="442">
        <v>7.3875083948959034E-3</v>
      </c>
      <c r="AR10" s="442">
        <v>1.4282912615919088E-2</v>
      </c>
      <c r="AS10" s="442">
        <v>0</v>
      </c>
      <c r="AT10" s="442">
        <v>4.6281297727588283E-5</v>
      </c>
      <c r="AU10" s="442">
        <v>2.3947470065662419E-3</v>
      </c>
      <c r="AV10" s="442">
        <v>-0.58018867924528306</v>
      </c>
      <c r="AW10" s="443">
        <v>9.1856544737044347E-3</v>
      </c>
      <c r="AX10" s="442">
        <v>9.0351699417765968E-3</v>
      </c>
      <c r="AY10" s="443">
        <v>6.177729469489017E-3</v>
      </c>
      <c r="AZ10" s="443">
        <v>8.1257005847042065E-3</v>
      </c>
      <c r="BA10" s="442">
        <v>8.3102234132053712E-3</v>
      </c>
      <c r="BB10" s="443">
        <v>1.7289592687876512E-2</v>
      </c>
      <c r="BC10" s="442">
        <v>-2.705510175173521E-3</v>
      </c>
      <c r="BD10" s="443">
        <v>2.5693678231375914E-3</v>
      </c>
    </row>
    <row r="11" spans="1:56" x14ac:dyDescent="0.2">
      <c r="A11" s="281" t="s">
        <v>451</v>
      </c>
      <c r="B11" s="283" t="s">
        <v>285</v>
      </c>
      <c r="C11" s="442">
        <v>2.7008358085238656E-2</v>
      </c>
      <c r="D11" s="442">
        <v>9.4899169632265724E-3</v>
      </c>
      <c r="E11" s="442">
        <v>3.7267080745341614E-3</v>
      </c>
      <c r="F11" s="442">
        <v>0</v>
      </c>
      <c r="G11" s="442">
        <v>1.6056307049378642E-2</v>
      </c>
      <c r="H11" s="442">
        <v>5.9642147117296221E-3</v>
      </c>
      <c r="I11" s="442">
        <v>0.28859552621928858</v>
      </c>
      <c r="J11" s="442">
        <v>1.4177909901669335E-2</v>
      </c>
      <c r="K11" s="442">
        <v>0</v>
      </c>
      <c r="L11" s="442">
        <v>7.2677999507267804E-3</v>
      </c>
      <c r="M11" s="442">
        <v>2.0975056689342405E-2</v>
      </c>
      <c r="N11" s="442">
        <v>0</v>
      </c>
      <c r="O11" s="442">
        <v>2.3166023166023165E-3</v>
      </c>
      <c r="P11" s="442">
        <v>3.6989614454403185E-3</v>
      </c>
      <c r="Q11" s="442">
        <v>1.6818028927009755E-3</v>
      </c>
      <c r="R11" s="442">
        <v>1.4955134596211367E-3</v>
      </c>
      <c r="S11" s="442">
        <v>4.8780487804878049E-3</v>
      </c>
      <c r="T11" s="442">
        <v>6.3301031572366362E-3</v>
      </c>
      <c r="U11" s="442">
        <v>7.4666666666666666E-3</v>
      </c>
      <c r="V11" s="442">
        <v>6.0790273556231003E-3</v>
      </c>
      <c r="W11" s="442">
        <v>1.3012361743656475E-3</v>
      </c>
      <c r="X11" s="442">
        <v>5.0759360025988791E-2</v>
      </c>
      <c r="Y11" s="442">
        <v>5.0074481494213362E-2</v>
      </c>
      <c r="Z11" s="442">
        <v>3.9401103230890468E-4</v>
      </c>
      <c r="AA11" s="442">
        <v>3.1075201988812928E-3</v>
      </c>
      <c r="AB11" s="442">
        <v>3.3816425120772949E-3</v>
      </c>
      <c r="AC11" s="442">
        <v>8.4667958788126087E-3</v>
      </c>
      <c r="AD11" s="442">
        <v>4.6138762327700561E-3</v>
      </c>
      <c r="AE11" s="442">
        <v>3.1920553289590354E-4</v>
      </c>
      <c r="AF11" s="442">
        <v>1.3583746751712734E-3</v>
      </c>
      <c r="AG11" s="442">
        <v>1.8090452261306532E-2</v>
      </c>
      <c r="AH11" s="442">
        <v>1.2641673931996513E-3</v>
      </c>
      <c r="AI11" s="442">
        <v>7.3674182280088919E-3</v>
      </c>
      <c r="AJ11" s="442">
        <v>4.4624286200506749E-3</v>
      </c>
      <c r="AK11" s="442">
        <v>1.9194756554307114E-2</v>
      </c>
      <c r="AL11" s="442">
        <v>3.3378662381011249E-3</v>
      </c>
      <c r="AM11" s="442">
        <v>5.9427777891232873E-3</v>
      </c>
      <c r="AN11" s="442">
        <v>0.28910891089108909</v>
      </c>
      <c r="AO11" s="442">
        <v>0.1038961038961039</v>
      </c>
      <c r="AP11" s="443">
        <v>1.374330840586817E-2</v>
      </c>
      <c r="AQ11" s="442">
        <v>5.2048354600402955E-3</v>
      </c>
      <c r="AR11" s="442">
        <v>1.1654946348023422E-3</v>
      </c>
      <c r="AS11" s="442">
        <v>0</v>
      </c>
      <c r="AT11" s="442">
        <v>5.553755727310594E-4</v>
      </c>
      <c r="AU11" s="442">
        <v>3.9397450753186555E-3</v>
      </c>
      <c r="AV11" s="442">
        <v>0.23584905660377359</v>
      </c>
      <c r="AW11" s="443">
        <v>8.8214360896979663E-4</v>
      </c>
      <c r="AX11" s="442">
        <v>1.1784550443929965E-2</v>
      </c>
      <c r="AY11" s="443">
        <v>1.1993146773272416E-2</v>
      </c>
      <c r="AZ11" s="443">
        <v>4.797517495682883E-3</v>
      </c>
      <c r="BA11" s="442">
        <v>1.1837472345994453E-2</v>
      </c>
      <c r="BB11" s="443">
        <v>1.9458781419280612E-2</v>
      </c>
      <c r="BC11" s="442">
        <v>-1.2531280985882243E-2</v>
      </c>
      <c r="BD11" s="443">
        <v>6.9648767929385803E-3</v>
      </c>
    </row>
    <row r="12" spans="1:56" x14ac:dyDescent="0.2">
      <c r="A12" s="281" t="s">
        <v>452</v>
      </c>
      <c r="B12" s="283" t="s">
        <v>29</v>
      </c>
      <c r="C12" s="442">
        <v>6.7762658009256058E-2</v>
      </c>
      <c r="D12" s="442">
        <v>0</v>
      </c>
      <c r="E12" s="442">
        <v>1.1180124223602485E-2</v>
      </c>
      <c r="F12" s="442">
        <v>0</v>
      </c>
      <c r="G12" s="442">
        <v>1.0337622346860222E-2</v>
      </c>
      <c r="H12" s="442">
        <v>0.11332007952286283</v>
      </c>
      <c r="I12" s="442">
        <v>3.7770443711037771E-2</v>
      </c>
      <c r="J12" s="442">
        <v>0.36107935056025614</v>
      </c>
      <c r="K12" s="442">
        <v>5.3191489361702126E-3</v>
      </c>
      <c r="L12" s="442">
        <v>0.21088938162108894</v>
      </c>
      <c r="M12" s="442">
        <v>3.5147392290249435E-2</v>
      </c>
      <c r="N12" s="442">
        <v>3.5211267605633804E-3</v>
      </c>
      <c r="O12" s="442">
        <v>8.4942084942084949E-3</v>
      </c>
      <c r="P12" s="442">
        <v>9.1051358656992452E-3</v>
      </c>
      <c r="Q12" s="442">
        <v>4.7090480995627309E-3</v>
      </c>
      <c r="R12" s="442">
        <v>3.9880358923230306E-3</v>
      </c>
      <c r="S12" s="442">
        <v>1.9512195121951219E-2</v>
      </c>
      <c r="T12" s="442">
        <v>1.7974366989684278E-2</v>
      </c>
      <c r="U12" s="442">
        <v>1.3866666666666666E-2</v>
      </c>
      <c r="V12" s="442">
        <v>1.0421189752496743E-2</v>
      </c>
      <c r="W12" s="442">
        <v>1.014964216005205E-2</v>
      </c>
      <c r="X12" s="442">
        <v>2.2983838219767724E-2</v>
      </c>
      <c r="Y12" s="442">
        <v>5.7293457087200638E-3</v>
      </c>
      <c r="Z12" s="442">
        <v>3.2013396375098501E-3</v>
      </c>
      <c r="AA12" s="442">
        <v>8.7010565568676201E-3</v>
      </c>
      <c r="AB12" s="442">
        <v>1.4975845410628019E-2</v>
      </c>
      <c r="AC12" s="442">
        <v>0</v>
      </c>
      <c r="AD12" s="442">
        <v>0</v>
      </c>
      <c r="AE12" s="442">
        <v>3.5467281432878173E-5</v>
      </c>
      <c r="AF12" s="442">
        <v>3.5435861091424523E-4</v>
      </c>
      <c r="AG12" s="442">
        <v>1.507537688442211E-3</v>
      </c>
      <c r="AH12" s="442">
        <v>9.1543156059285086E-4</v>
      </c>
      <c r="AI12" s="442">
        <v>9.4633216894252151E-3</v>
      </c>
      <c r="AJ12" s="442">
        <v>0.16790833112733047</v>
      </c>
      <c r="AK12" s="442">
        <v>2.3408239700374533E-3</v>
      </c>
      <c r="AL12" s="442">
        <v>4.5123006552107801E-3</v>
      </c>
      <c r="AM12" s="442">
        <v>5.0237915330732944E-3</v>
      </c>
      <c r="AN12" s="442">
        <v>3.9603960396039604E-3</v>
      </c>
      <c r="AO12" s="442">
        <v>8.1168831168831161E-3</v>
      </c>
      <c r="AP12" s="443">
        <v>3.1688018470843037E-2</v>
      </c>
      <c r="AQ12" s="442">
        <v>1.1081262592343854E-2</v>
      </c>
      <c r="AR12" s="442">
        <v>8.5619028941248988E-3</v>
      </c>
      <c r="AS12" s="442">
        <v>0</v>
      </c>
      <c r="AT12" s="442">
        <v>0</v>
      </c>
      <c r="AU12" s="442">
        <v>0</v>
      </c>
      <c r="AV12" s="442">
        <v>-0.94811320754716977</v>
      </c>
      <c r="AW12" s="443">
        <v>5.997908250381761E-3</v>
      </c>
      <c r="AX12" s="442">
        <v>2.9648217077890764E-2</v>
      </c>
      <c r="AY12" s="443">
        <v>2.6854086451367269E-2</v>
      </c>
      <c r="AZ12" s="443">
        <v>1.3347355847258468E-2</v>
      </c>
      <c r="BA12" s="442">
        <v>2.8939332564733744E-2</v>
      </c>
      <c r="BB12" s="443">
        <v>5.6734472124127133E-2</v>
      </c>
      <c r="BC12" s="442">
        <v>-3.7933802351385805E-2</v>
      </c>
      <c r="BD12" s="443">
        <v>1.1168832495607045E-2</v>
      </c>
    </row>
    <row r="13" spans="1:56" x14ac:dyDescent="0.2">
      <c r="A13" s="281" t="s">
        <v>453</v>
      </c>
      <c r="B13" s="283" t="s">
        <v>30</v>
      </c>
      <c r="C13" s="442">
        <v>7.1147337155488015E-3</v>
      </c>
      <c r="D13" s="442">
        <v>1.0676156583629894E-2</v>
      </c>
      <c r="E13" s="442">
        <v>5.46583850931677E-2</v>
      </c>
      <c r="F13" s="442">
        <v>0</v>
      </c>
      <c r="G13" s="442">
        <v>4.7289123501594631E-3</v>
      </c>
      <c r="H13" s="442">
        <v>5.9642147117296221E-3</v>
      </c>
      <c r="I13" s="442">
        <v>3.6670333700036671E-3</v>
      </c>
      <c r="J13" s="442">
        <v>8.1408643951520698E-2</v>
      </c>
      <c r="K13" s="442">
        <v>5.8510638297872342E-2</v>
      </c>
      <c r="L13" s="442">
        <v>1.0470559251047056E-3</v>
      </c>
      <c r="M13" s="442">
        <v>2.2675736961451247E-2</v>
      </c>
      <c r="N13" s="442">
        <v>2.2887323943661973E-2</v>
      </c>
      <c r="O13" s="442">
        <v>2.3166023166023165E-3</v>
      </c>
      <c r="P13" s="442">
        <v>2.9876227059325651E-3</v>
      </c>
      <c r="Q13" s="442">
        <v>1.3454423141607804E-3</v>
      </c>
      <c r="R13" s="442">
        <v>1.4955134596211367E-3</v>
      </c>
      <c r="S13" s="442">
        <v>0</v>
      </c>
      <c r="T13" s="442">
        <v>1.3285401688027509E-3</v>
      </c>
      <c r="U13" s="442">
        <v>1.0666666666666667E-3</v>
      </c>
      <c r="V13" s="442">
        <v>8.6843247937472864E-4</v>
      </c>
      <c r="W13" s="442">
        <v>2.0819778789850358E-3</v>
      </c>
      <c r="X13" s="442">
        <v>1.8679444489563875E-3</v>
      </c>
      <c r="Y13" s="442">
        <v>1.2862381116076543E-2</v>
      </c>
      <c r="Z13" s="442">
        <v>3.3047675334909377E-2</v>
      </c>
      <c r="AA13" s="442">
        <v>1.1808576755748913E-2</v>
      </c>
      <c r="AB13" s="442">
        <v>1.2077294685990338E-2</v>
      </c>
      <c r="AC13" s="442">
        <v>1.5981502261212554E-3</v>
      </c>
      <c r="AD13" s="442">
        <v>3.4604071745775422E-4</v>
      </c>
      <c r="AE13" s="442">
        <v>1.4186912573151269E-4</v>
      </c>
      <c r="AF13" s="442">
        <v>3.2364753130167727E-2</v>
      </c>
      <c r="AG13" s="442">
        <v>5.025125628140704E-4</v>
      </c>
      <c r="AH13" s="442">
        <v>1.085440278988666E-2</v>
      </c>
      <c r="AI13" s="442">
        <v>3.9377580184185457E-3</v>
      </c>
      <c r="AJ13" s="442">
        <v>2.3446658851113715E-3</v>
      </c>
      <c r="AK13" s="442">
        <v>3.7453183520599251E-3</v>
      </c>
      <c r="AL13" s="442">
        <v>2.2252441587340835E-3</v>
      </c>
      <c r="AM13" s="442">
        <v>4.1252271938244127E-3</v>
      </c>
      <c r="AN13" s="442">
        <v>0</v>
      </c>
      <c r="AO13" s="442">
        <v>1.461038961038961E-2</v>
      </c>
      <c r="AP13" s="443">
        <v>8.1397368313513956E-3</v>
      </c>
      <c r="AQ13" s="442">
        <v>1.0073875083948958E-3</v>
      </c>
      <c r="AR13" s="442">
        <v>1.6877258846272378E-2</v>
      </c>
      <c r="AS13" s="442">
        <v>0</v>
      </c>
      <c r="AT13" s="442">
        <v>0</v>
      </c>
      <c r="AU13" s="442">
        <v>0</v>
      </c>
      <c r="AV13" s="442">
        <v>0</v>
      </c>
      <c r="AW13" s="443">
        <v>1.0084505347995629E-2</v>
      </c>
      <c r="AX13" s="442">
        <v>1.2953611249705125E-2</v>
      </c>
      <c r="AY13" s="443">
        <v>6.2637018477920453E-4</v>
      </c>
      <c r="AZ13" s="443">
        <v>6.751580778768875E-3</v>
      </c>
      <c r="BA13" s="442">
        <v>9.8261303087900792E-3</v>
      </c>
      <c r="BB13" s="443">
        <v>2.4444320161071252E-2</v>
      </c>
      <c r="BC13" s="442">
        <v>-1.4160253080882005E-2</v>
      </c>
      <c r="BD13" s="443">
        <v>4.8016018961219404E-4</v>
      </c>
    </row>
    <row r="14" spans="1:56" x14ac:dyDescent="0.2">
      <c r="A14" s="281" t="s">
        <v>454</v>
      </c>
      <c r="B14" s="283" t="s">
        <v>455</v>
      </c>
      <c r="C14" s="442">
        <v>8.0127098155695249E-3</v>
      </c>
      <c r="D14" s="442">
        <v>1.4234875444839857E-2</v>
      </c>
      <c r="E14" s="442">
        <v>1.7391304347826087E-2</v>
      </c>
      <c r="F14" s="442">
        <v>0</v>
      </c>
      <c r="G14" s="442">
        <v>1.7595952930825911E-2</v>
      </c>
      <c r="H14" s="442">
        <v>1.0934393638170975E-2</v>
      </c>
      <c r="I14" s="442">
        <v>1.7968463513017969E-2</v>
      </c>
      <c r="J14" s="442">
        <v>1.8751429224788476E-2</v>
      </c>
      <c r="K14" s="442">
        <v>0</v>
      </c>
      <c r="L14" s="442">
        <v>0.26151761517615174</v>
      </c>
      <c r="M14" s="442">
        <v>7.9365079365079361E-3</v>
      </c>
      <c r="N14" s="442">
        <v>0</v>
      </c>
      <c r="O14" s="442">
        <v>5.4054054054054057E-3</v>
      </c>
      <c r="P14" s="442">
        <v>4.9793711765542753E-3</v>
      </c>
      <c r="Q14" s="442">
        <v>1.3790783720147999E-2</v>
      </c>
      <c r="R14" s="442">
        <v>2.0937188434695914E-2</v>
      </c>
      <c r="S14" s="442">
        <v>3.9024390243902439E-2</v>
      </c>
      <c r="T14" s="442">
        <v>2.039699906220694E-2</v>
      </c>
      <c r="U14" s="442">
        <v>4.0266666666666666E-2</v>
      </c>
      <c r="V14" s="442">
        <v>4.211897524967434E-2</v>
      </c>
      <c r="W14" s="442">
        <v>3.8126219908913468E-2</v>
      </c>
      <c r="X14" s="442">
        <v>8.2676845610330549E-2</v>
      </c>
      <c r="Y14" s="442">
        <v>1.4352011000343761E-2</v>
      </c>
      <c r="Z14" s="442">
        <v>0</v>
      </c>
      <c r="AA14" s="442">
        <v>3.853325046612803E-2</v>
      </c>
      <c r="AB14" s="442">
        <v>1.4009661835748793E-2</v>
      </c>
      <c r="AC14" s="442">
        <v>5.3725050154714545E-3</v>
      </c>
      <c r="AD14" s="442">
        <v>2.9413460983909105E-3</v>
      </c>
      <c r="AE14" s="442">
        <v>4.2560737719453802E-4</v>
      </c>
      <c r="AF14" s="442">
        <v>9.4495629577132057E-4</v>
      </c>
      <c r="AG14" s="442">
        <v>5.0251256281407036E-3</v>
      </c>
      <c r="AH14" s="442">
        <v>1.9616390584132519E-3</v>
      </c>
      <c r="AI14" s="442">
        <v>4.5728802794537948E-3</v>
      </c>
      <c r="AJ14" s="442">
        <v>2.3824830768067163E-3</v>
      </c>
      <c r="AK14" s="442">
        <v>8.4269662921348312E-3</v>
      </c>
      <c r="AL14" s="442">
        <v>1.2795153912720979E-2</v>
      </c>
      <c r="AM14" s="442">
        <v>2.6344272673433128E-3</v>
      </c>
      <c r="AN14" s="442">
        <v>0.15445544554455445</v>
      </c>
      <c r="AO14" s="442">
        <v>1.2987012987012988E-2</v>
      </c>
      <c r="AP14" s="443">
        <v>2.0764374157165623E-2</v>
      </c>
      <c r="AQ14" s="442">
        <v>1.5110812625923438E-3</v>
      </c>
      <c r="AR14" s="442">
        <v>2.8857198890538762E-3</v>
      </c>
      <c r="AS14" s="442">
        <v>3.3954127973108327E-5</v>
      </c>
      <c r="AT14" s="442">
        <v>0</v>
      </c>
      <c r="AU14" s="442">
        <v>0</v>
      </c>
      <c r="AV14" s="442">
        <v>-0.29245283018867924</v>
      </c>
      <c r="AW14" s="443">
        <v>1.9647744017963651E-3</v>
      </c>
      <c r="AX14" s="442">
        <v>1.8199771615621158E-2</v>
      </c>
      <c r="AY14" s="443">
        <v>8.2410665487616913E-2</v>
      </c>
      <c r="AZ14" s="443">
        <v>3.0312866522113589E-2</v>
      </c>
      <c r="BA14" s="442">
        <v>3.4490387311874864E-2</v>
      </c>
      <c r="BB14" s="443">
        <v>2.3577443633051566E-2</v>
      </c>
      <c r="BC14" s="442">
        <v>3.8273761745124889E-2</v>
      </c>
      <c r="BD14" s="443">
        <v>4.1467451268848841E-2</v>
      </c>
    </row>
    <row r="15" spans="1:56" x14ac:dyDescent="0.2">
      <c r="A15" s="281" t="s">
        <v>456</v>
      </c>
      <c r="B15" s="283" t="s">
        <v>31</v>
      </c>
      <c r="C15" s="442">
        <v>2.6248532154451889E-3</v>
      </c>
      <c r="D15" s="442">
        <v>0</v>
      </c>
      <c r="E15" s="442">
        <v>0</v>
      </c>
      <c r="F15" s="442">
        <v>0</v>
      </c>
      <c r="G15" s="442">
        <v>1.2097217639942812E-3</v>
      </c>
      <c r="H15" s="442">
        <v>9.9403578528827028E-4</v>
      </c>
      <c r="I15" s="442">
        <v>1.1001100110011001E-3</v>
      </c>
      <c r="J15" s="442">
        <v>6.8602789846787101E-3</v>
      </c>
      <c r="K15" s="442">
        <v>0</v>
      </c>
      <c r="L15" s="442">
        <v>3.8186745503818675E-3</v>
      </c>
      <c r="M15" s="442">
        <v>8.673469387755102E-2</v>
      </c>
      <c r="N15" s="442">
        <v>5.2816901408450703E-3</v>
      </c>
      <c r="O15" s="442">
        <v>9.2664092664092659E-3</v>
      </c>
      <c r="P15" s="442">
        <v>3.6989614454403185E-3</v>
      </c>
      <c r="Q15" s="442">
        <v>6.7272115708039018E-3</v>
      </c>
      <c r="R15" s="442">
        <v>4.4865403788634101E-3</v>
      </c>
      <c r="S15" s="442">
        <v>1.9512195121951219E-2</v>
      </c>
      <c r="T15" s="442">
        <v>3.6105032822757115E-2</v>
      </c>
      <c r="U15" s="442">
        <v>9.3333333333333341E-3</v>
      </c>
      <c r="V15" s="442">
        <v>2.6052974381241857E-3</v>
      </c>
      <c r="W15" s="442">
        <v>5.8555627846454128E-3</v>
      </c>
      <c r="X15" s="442">
        <v>9.7457971249898477E-4</v>
      </c>
      <c r="Y15" s="442">
        <v>5.7006989801764642E-2</v>
      </c>
      <c r="Z15" s="442">
        <v>9.8502758077226169E-5</v>
      </c>
      <c r="AA15" s="442">
        <v>4.972032318210068E-3</v>
      </c>
      <c r="AB15" s="442">
        <v>4.8309178743961351E-4</v>
      </c>
      <c r="AC15" s="442">
        <v>2.3802237410316569E-4</v>
      </c>
      <c r="AD15" s="442">
        <v>0</v>
      </c>
      <c r="AE15" s="442">
        <v>1.0640184429863451E-4</v>
      </c>
      <c r="AF15" s="442">
        <v>0</v>
      </c>
      <c r="AG15" s="442">
        <v>0</v>
      </c>
      <c r="AH15" s="442">
        <v>1.7436791630340019E-4</v>
      </c>
      <c r="AI15" s="442">
        <v>1.9688790092092729E-3</v>
      </c>
      <c r="AJ15" s="442">
        <v>8.319782172975835E-4</v>
      </c>
      <c r="AK15" s="442">
        <v>4.6816479400749064E-4</v>
      </c>
      <c r="AL15" s="442">
        <v>9.8899740388181485E-4</v>
      </c>
      <c r="AM15" s="442">
        <v>1.6133314272877652E-3</v>
      </c>
      <c r="AN15" s="442">
        <v>3.9603960396039604E-3</v>
      </c>
      <c r="AO15" s="442">
        <v>4.87012987012987E-3</v>
      </c>
      <c r="AP15" s="443">
        <v>7.9200890850394338E-3</v>
      </c>
      <c r="AQ15" s="442">
        <v>6.7159167226326397E-4</v>
      </c>
      <c r="AR15" s="442">
        <v>4.5387050682206597E-4</v>
      </c>
      <c r="AS15" s="442">
        <v>0</v>
      </c>
      <c r="AT15" s="442">
        <v>0</v>
      </c>
      <c r="AU15" s="442">
        <v>0</v>
      </c>
      <c r="AV15" s="442">
        <v>0.18396226415094338</v>
      </c>
      <c r="AW15" s="443">
        <v>1.5370684095685849E-4</v>
      </c>
      <c r="AX15" s="442">
        <v>6.569704206740053E-3</v>
      </c>
      <c r="AY15" s="443">
        <v>9.0455223743114536E-3</v>
      </c>
      <c r="AZ15" s="443">
        <v>3.28706769325318E-3</v>
      </c>
      <c r="BA15" s="442">
        <v>7.1978313027763067E-3</v>
      </c>
      <c r="BB15" s="443">
        <v>1.1409213659097809E-2</v>
      </c>
      <c r="BC15" s="442">
        <v>-6.3128570754048818E-3</v>
      </c>
      <c r="BD15" s="443">
        <v>4.5053328429569698E-3</v>
      </c>
    </row>
    <row r="16" spans="1:56" x14ac:dyDescent="0.2">
      <c r="A16" s="281" t="s">
        <v>457</v>
      </c>
      <c r="B16" s="283" t="s">
        <v>32</v>
      </c>
      <c r="C16" s="442">
        <v>6.9075084616978651E-5</v>
      </c>
      <c r="D16" s="442">
        <v>0</v>
      </c>
      <c r="E16" s="442">
        <v>0</v>
      </c>
      <c r="F16" s="442">
        <v>0</v>
      </c>
      <c r="G16" s="442">
        <v>0</v>
      </c>
      <c r="H16" s="442">
        <v>0</v>
      </c>
      <c r="I16" s="442">
        <v>3.6670333700036671E-3</v>
      </c>
      <c r="J16" s="442">
        <v>0</v>
      </c>
      <c r="K16" s="442">
        <v>0</v>
      </c>
      <c r="L16" s="442">
        <v>1.6629711751662971E-3</v>
      </c>
      <c r="M16" s="442">
        <v>8.5034013605442185E-3</v>
      </c>
      <c r="N16" s="442">
        <v>0.5369718309859155</v>
      </c>
      <c r="O16" s="442">
        <v>1.5444015444015444E-3</v>
      </c>
      <c r="P16" s="442">
        <v>0.2358799260207711</v>
      </c>
      <c r="Q16" s="442">
        <v>0.11940800538176925</v>
      </c>
      <c r="R16" s="442">
        <v>9.5712861415752748E-2</v>
      </c>
      <c r="S16" s="442">
        <v>2.4390243902439025E-2</v>
      </c>
      <c r="T16" s="442">
        <v>5.939356048765239E-3</v>
      </c>
      <c r="U16" s="442">
        <v>4.5866666666666667E-2</v>
      </c>
      <c r="V16" s="442">
        <v>9.11854103343465E-3</v>
      </c>
      <c r="W16" s="442">
        <v>5.5042290175666884E-2</v>
      </c>
      <c r="X16" s="442">
        <v>7.3093478437423866E-4</v>
      </c>
      <c r="Y16" s="442">
        <v>2.4808066918757879E-2</v>
      </c>
      <c r="Z16" s="442">
        <v>0</v>
      </c>
      <c r="AA16" s="442">
        <v>0</v>
      </c>
      <c r="AB16" s="442">
        <v>0</v>
      </c>
      <c r="AC16" s="442">
        <v>0</v>
      </c>
      <c r="AD16" s="442">
        <v>0</v>
      </c>
      <c r="AE16" s="442">
        <v>0</v>
      </c>
      <c r="AF16" s="442">
        <v>5.9059768485707536E-5</v>
      </c>
      <c r="AG16" s="442">
        <v>0</v>
      </c>
      <c r="AH16" s="442">
        <v>4.3591979075850047E-5</v>
      </c>
      <c r="AI16" s="442">
        <v>0</v>
      </c>
      <c r="AJ16" s="442">
        <v>0</v>
      </c>
      <c r="AK16" s="442">
        <v>0</v>
      </c>
      <c r="AL16" s="442">
        <v>1.8543701322784028E-4</v>
      </c>
      <c r="AM16" s="442">
        <v>0</v>
      </c>
      <c r="AN16" s="442">
        <v>0</v>
      </c>
      <c r="AO16" s="442">
        <v>3.246753246753247E-3</v>
      </c>
      <c r="AP16" s="443">
        <v>1.0583956519962405E-2</v>
      </c>
      <c r="AQ16" s="442">
        <v>0</v>
      </c>
      <c r="AR16" s="442">
        <v>-1.1767013139831339E-4</v>
      </c>
      <c r="AS16" s="442">
        <v>0</v>
      </c>
      <c r="AT16" s="442">
        <v>-1.2495950386448836E-3</v>
      </c>
      <c r="AU16" s="442">
        <v>-1.3904982618771727E-3</v>
      </c>
      <c r="AV16" s="442">
        <v>1.8867924528301886E-2</v>
      </c>
      <c r="AW16" s="443">
        <v>-3.2412094723511468E-4</v>
      </c>
      <c r="AX16" s="442">
        <v>8.4485519303072742E-3</v>
      </c>
      <c r="AY16" s="443">
        <v>2.7019890323808824E-3</v>
      </c>
      <c r="AZ16" s="443">
        <v>7.422410920249116E-4</v>
      </c>
      <c r="BA16" s="442">
        <v>6.9906210076963824E-3</v>
      </c>
      <c r="BB16" s="443">
        <v>1.5655710199581344E-2</v>
      </c>
      <c r="BC16" s="442">
        <v>-1.688464988904103E-2</v>
      </c>
      <c r="BD16" s="443">
        <v>1.45069674308365E-3</v>
      </c>
    </row>
    <row r="17" spans="1:56" x14ac:dyDescent="0.2">
      <c r="A17" s="281" t="s">
        <v>458</v>
      </c>
      <c r="B17" s="283" t="s">
        <v>33</v>
      </c>
      <c r="C17" s="442">
        <v>0</v>
      </c>
      <c r="D17" s="442">
        <v>0</v>
      </c>
      <c r="E17" s="442">
        <v>0</v>
      </c>
      <c r="F17" s="442">
        <v>0</v>
      </c>
      <c r="G17" s="442">
        <v>1.539645881447267E-3</v>
      </c>
      <c r="H17" s="442">
        <v>0</v>
      </c>
      <c r="I17" s="442">
        <v>1.8335166850018336E-3</v>
      </c>
      <c r="J17" s="442">
        <v>5.030871255431054E-3</v>
      </c>
      <c r="K17" s="442">
        <v>0</v>
      </c>
      <c r="L17" s="442">
        <v>2.5868440502586844E-3</v>
      </c>
      <c r="M17" s="442">
        <v>1.020408163265306E-2</v>
      </c>
      <c r="N17" s="442">
        <v>8.8028169014084511E-3</v>
      </c>
      <c r="O17" s="442">
        <v>0.41930501930501929</v>
      </c>
      <c r="P17" s="442">
        <v>6.8288518992744351E-2</v>
      </c>
      <c r="Q17" s="442">
        <v>3.901782711066263E-2</v>
      </c>
      <c r="R17" s="442">
        <v>1.9940179461615155E-2</v>
      </c>
      <c r="S17" s="442">
        <v>3.9024390243902439E-2</v>
      </c>
      <c r="T17" s="442">
        <v>4.7671147233510472E-2</v>
      </c>
      <c r="U17" s="442">
        <v>6.6666666666666666E-2</v>
      </c>
      <c r="V17" s="442">
        <v>4.1684759009986971E-2</v>
      </c>
      <c r="W17" s="442">
        <v>2.4853610930383865E-2</v>
      </c>
      <c r="X17" s="442">
        <v>3.5734589458296111E-3</v>
      </c>
      <c r="Y17" s="442">
        <v>9.5393606050189067E-3</v>
      </c>
      <c r="Z17" s="442">
        <v>0</v>
      </c>
      <c r="AA17" s="442">
        <v>0</v>
      </c>
      <c r="AB17" s="442">
        <v>0</v>
      </c>
      <c r="AC17" s="442">
        <v>0</v>
      </c>
      <c r="AD17" s="442">
        <v>0</v>
      </c>
      <c r="AE17" s="442">
        <v>0</v>
      </c>
      <c r="AF17" s="442">
        <v>0</v>
      </c>
      <c r="AG17" s="442">
        <v>0</v>
      </c>
      <c r="AH17" s="442">
        <v>2.1795989537925023E-4</v>
      </c>
      <c r="AI17" s="442">
        <v>1.2702445220704985E-4</v>
      </c>
      <c r="AJ17" s="442">
        <v>1.5505048595091328E-3</v>
      </c>
      <c r="AK17" s="442">
        <v>4.6816479400749064E-4</v>
      </c>
      <c r="AL17" s="442">
        <v>4.9449870194090743E-4</v>
      </c>
      <c r="AM17" s="442">
        <v>4.4928216962444097E-4</v>
      </c>
      <c r="AN17" s="442">
        <v>0</v>
      </c>
      <c r="AO17" s="442">
        <v>3.246753246753247E-3</v>
      </c>
      <c r="AP17" s="443">
        <v>7.4016182420007359E-3</v>
      </c>
      <c r="AQ17" s="442">
        <v>0</v>
      </c>
      <c r="AR17" s="442">
        <v>5.6033395903958764E-4</v>
      </c>
      <c r="AS17" s="442">
        <v>0</v>
      </c>
      <c r="AT17" s="442">
        <v>0</v>
      </c>
      <c r="AU17" s="442">
        <v>-1.6994978756276556E-3</v>
      </c>
      <c r="AV17" s="442">
        <v>0.16981132075471697</v>
      </c>
      <c r="AW17" s="443">
        <v>1.4034102869974038E-4</v>
      </c>
      <c r="AX17" s="442">
        <v>6.1375692303195922E-3</v>
      </c>
      <c r="AY17" s="443">
        <v>6.3251106894370648E-3</v>
      </c>
      <c r="AZ17" s="443">
        <v>2.3197739086026391E-3</v>
      </c>
      <c r="BA17" s="442">
        <v>6.1851494095285578E-3</v>
      </c>
      <c r="BB17" s="443">
        <v>1.0686150748629776E-2</v>
      </c>
      <c r="BC17" s="442">
        <v>-7.5688181689409322E-3</v>
      </c>
      <c r="BD17" s="443">
        <v>3.3074864124882516E-3</v>
      </c>
    </row>
    <row r="18" spans="1:56" x14ac:dyDescent="0.2">
      <c r="A18" s="281" t="s">
        <v>459</v>
      </c>
      <c r="B18" s="283" t="s">
        <v>34</v>
      </c>
      <c r="C18" s="442">
        <v>1.3815016923395731E-3</v>
      </c>
      <c r="D18" s="442">
        <v>0</v>
      </c>
      <c r="E18" s="442">
        <v>1.8633540372670807E-3</v>
      </c>
      <c r="F18" s="442">
        <v>0</v>
      </c>
      <c r="G18" s="442">
        <v>4.9488617617947876E-3</v>
      </c>
      <c r="H18" s="442">
        <v>2.982107355864811E-3</v>
      </c>
      <c r="I18" s="442">
        <v>8.0674734140080678E-3</v>
      </c>
      <c r="J18" s="442">
        <v>9.1470386462382796E-3</v>
      </c>
      <c r="K18" s="442">
        <v>0</v>
      </c>
      <c r="L18" s="442">
        <v>2.1557033752155706E-3</v>
      </c>
      <c r="M18" s="442">
        <v>1.0770975056689343E-2</v>
      </c>
      <c r="N18" s="442">
        <v>1.7605633802816902E-3</v>
      </c>
      <c r="O18" s="442">
        <v>1.5444015444015444E-3</v>
      </c>
      <c r="P18" s="442">
        <v>7.3410157917200167E-2</v>
      </c>
      <c r="Q18" s="442">
        <v>3.6999663639421462E-2</v>
      </c>
      <c r="R18" s="442">
        <v>3.3898305084745763E-2</v>
      </c>
      <c r="S18" s="442">
        <v>4.3902439024390241E-2</v>
      </c>
      <c r="T18" s="442">
        <v>2.1412941544232574E-2</v>
      </c>
      <c r="U18" s="442">
        <v>2.8000000000000001E-2</v>
      </c>
      <c r="V18" s="442">
        <v>2.7355623100303952E-2</v>
      </c>
      <c r="W18" s="442">
        <v>1.040988939492518E-2</v>
      </c>
      <c r="X18" s="442">
        <v>9.827012101031431E-3</v>
      </c>
      <c r="Y18" s="442">
        <v>0.10192506015812994</v>
      </c>
      <c r="Z18" s="442">
        <v>1.4282899921197792E-3</v>
      </c>
      <c r="AA18" s="442">
        <v>6.215040397762585E-4</v>
      </c>
      <c r="AB18" s="442">
        <v>0</v>
      </c>
      <c r="AC18" s="442">
        <v>3.0602876670407018E-3</v>
      </c>
      <c r="AD18" s="442">
        <v>5.7673452909625698E-5</v>
      </c>
      <c r="AE18" s="442">
        <v>3.546728143287817E-4</v>
      </c>
      <c r="AF18" s="442">
        <v>7.0871722182849046E-4</v>
      </c>
      <c r="AG18" s="442">
        <v>0</v>
      </c>
      <c r="AH18" s="442">
        <v>4.4899738448125545E-3</v>
      </c>
      <c r="AI18" s="442">
        <v>1.9053667831057478E-4</v>
      </c>
      <c r="AJ18" s="442">
        <v>3.0253753356275764E-4</v>
      </c>
      <c r="AK18" s="442">
        <v>2.3408239700374533E-3</v>
      </c>
      <c r="AL18" s="442">
        <v>1.4216837680801088E-3</v>
      </c>
      <c r="AM18" s="442">
        <v>2.225988931321094E-3</v>
      </c>
      <c r="AN18" s="442">
        <v>0</v>
      </c>
      <c r="AO18" s="442">
        <v>4.87012987012987E-3</v>
      </c>
      <c r="AP18" s="443">
        <v>1.402425319766254E-2</v>
      </c>
      <c r="AQ18" s="442">
        <v>2.0147750167897917E-3</v>
      </c>
      <c r="AR18" s="442">
        <v>9.3015437200571539E-4</v>
      </c>
      <c r="AS18" s="442">
        <v>0</v>
      </c>
      <c r="AT18" s="442">
        <v>7.4050076364141253E-4</v>
      </c>
      <c r="AU18" s="442">
        <v>4.4032444959443799E-3</v>
      </c>
      <c r="AV18" s="442">
        <v>0.19811320754716982</v>
      </c>
      <c r="AW18" s="443">
        <v>7.5182693946289488E-4</v>
      </c>
      <c r="AX18" s="442">
        <v>1.1932770653233601E-2</v>
      </c>
      <c r="AY18" s="443">
        <v>3.7305871299349681E-2</v>
      </c>
      <c r="AZ18" s="443">
        <v>1.3632999649437151E-2</v>
      </c>
      <c r="BA18" s="442">
        <v>1.8370049543514164E-2</v>
      </c>
      <c r="BB18" s="443">
        <v>1.9023345743915884E-2</v>
      </c>
      <c r="BC18" s="442">
        <v>7.2619103829264838E-3</v>
      </c>
      <c r="BD18" s="443">
        <v>1.795237219566017E-2</v>
      </c>
    </row>
    <row r="19" spans="1:56" x14ac:dyDescent="0.2">
      <c r="A19" s="281" t="s">
        <v>460</v>
      </c>
      <c r="B19" s="285" t="s">
        <v>269</v>
      </c>
      <c r="C19" s="442">
        <v>0</v>
      </c>
      <c r="D19" s="442">
        <v>0</v>
      </c>
      <c r="E19" s="442">
        <v>0</v>
      </c>
      <c r="F19" s="442">
        <v>0</v>
      </c>
      <c r="G19" s="442">
        <v>0</v>
      </c>
      <c r="H19" s="442">
        <v>0</v>
      </c>
      <c r="I19" s="442">
        <v>3.667033370003667E-4</v>
      </c>
      <c r="J19" s="442">
        <v>0</v>
      </c>
      <c r="K19" s="442">
        <v>0</v>
      </c>
      <c r="L19" s="442">
        <v>4.9273220004927322E-4</v>
      </c>
      <c r="M19" s="442">
        <v>2.2675736961451248E-3</v>
      </c>
      <c r="N19" s="442">
        <v>0</v>
      </c>
      <c r="O19" s="442">
        <v>0</v>
      </c>
      <c r="P19" s="442">
        <v>1.1381419832124057E-3</v>
      </c>
      <c r="Q19" s="442">
        <v>0.16380760174907502</v>
      </c>
      <c r="R19" s="442">
        <v>4.0877367896311065E-2</v>
      </c>
      <c r="S19" s="442">
        <v>1.4634146341463415E-2</v>
      </c>
      <c r="T19" s="442">
        <v>2.2663332291341042E-3</v>
      </c>
      <c r="U19" s="442">
        <v>1.3599999999999999E-2</v>
      </c>
      <c r="V19" s="442">
        <v>2.1710811984368217E-3</v>
      </c>
      <c r="W19" s="442">
        <v>8.0676642810670138E-3</v>
      </c>
      <c r="X19" s="442">
        <v>8.1214976041582069E-5</v>
      </c>
      <c r="Y19" s="442">
        <v>6.8465681219204771E-3</v>
      </c>
      <c r="Z19" s="442">
        <v>0</v>
      </c>
      <c r="AA19" s="442">
        <v>1.0565568676196395E-2</v>
      </c>
      <c r="AB19" s="442">
        <v>0</v>
      </c>
      <c r="AC19" s="442">
        <v>0</v>
      </c>
      <c r="AD19" s="442">
        <v>0</v>
      </c>
      <c r="AE19" s="442">
        <v>0</v>
      </c>
      <c r="AF19" s="442">
        <v>1.1811953697141507E-4</v>
      </c>
      <c r="AG19" s="442">
        <v>0</v>
      </c>
      <c r="AH19" s="442">
        <v>3.0514385353095031E-4</v>
      </c>
      <c r="AI19" s="442">
        <v>0</v>
      </c>
      <c r="AJ19" s="442">
        <v>0</v>
      </c>
      <c r="AK19" s="442">
        <v>0</v>
      </c>
      <c r="AL19" s="442">
        <v>1.0013598714303375E-2</v>
      </c>
      <c r="AM19" s="442">
        <v>0</v>
      </c>
      <c r="AN19" s="442">
        <v>0</v>
      </c>
      <c r="AO19" s="442">
        <v>0</v>
      </c>
      <c r="AP19" s="443">
        <v>2.9831228801438436E-3</v>
      </c>
      <c r="AQ19" s="442">
        <v>0</v>
      </c>
      <c r="AR19" s="442">
        <v>4.4826716723167009E-5</v>
      </c>
      <c r="AS19" s="442">
        <v>0</v>
      </c>
      <c r="AT19" s="442">
        <v>6.7802101170916836E-3</v>
      </c>
      <c r="AU19" s="442">
        <v>4.8435689455388183E-2</v>
      </c>
      <c r="AV19" s="442">
        <v>-0.26415094339622641</v>
      </c>
      <c r="AW19" s="443">
        <v>3.2879898152510601E-3</v>
      </c>
      <c r="AX19" s="442">
        <v>4.4925336679074021E-3</v>
      </c>
      <c r="AY19" s="443">
        <v>1.7544506057982228E-2</v>
      </c>
      <c r="AZ19" s="443">
        <v>8.3118018497600164E-3</v>
      </c>
      <c r="BA19" s="442">
        <v>7.8038824665814972E-3</v>
      </c>
      <c r="BB19" s="443">
        <v>8.1334590370879343E-3</v>
      </c>
      <c r="BC19" s="442">
        <v>8.5225931347089091E-3</v>
      </c>
      <c r="BD19" s="443">
        <v>7.59317150913326E-3</v>
      </c>
    </row>
    <row r="20" spans="1:56" x14ac:dyDescent="0.2">
      <c r="A20" s="281" t="s">
        <v>461</v>
      </c>
      <c r="B20" s="285" t="s">
        <v>270</v>
      </c>
      <c r="C20" s="442">
        <v>0</v>
      </c>
      <c r="D20" s="442">
        <v>0</v>
      </c>
      <c r="E20" s="442">
        <v>0</v>
      </c>
      <c r="F20" s="442">
        <v>0</v>
      </c>
      <c r="G20" s="442">
        <v>0</v>
      </c>
      <c r="H20" s="442">
        <v>0</v>
      </c>
      <c r="I20" s="442">
        <v>0</v>
      </c>
      <c r="J20" s="442">
        <v>0</v>
      </c>
      <c r="K20" s="442">
        <v>0</v>
      </c>
      <c r="L20" s="442">
        <v>3.3875338753387536E-3</v>
      </c>
      <c r="M20" s="442">
        <v>1.7006802721088435E-3</v>
      </c>
      <c r="N20" s="442">
        <v>0</v>
      </c>
      <c r="O20" s="442">
        <v>0</v>
      </c>
      <c r="P20" s="442">
        <v>5.6907099160620283E-4</v>
      </c>
      <c r="Q20" s="442">
        <v>5.0454086781029266E-3</v>
      </c>
      <c r="R20" s="442">
        <v>0.15254237288135594</v>
      </c>
      <c r="S20" s="442">
        <v>0</v>
      </c>
      <c r="T20" s="442">
        <v>3.1259768677711786E-3</v>
      </c>
      <c r="U20" s="442">
        <v>2.3999999999999998E-3</v>
      </c>
      <c r="V20" s="442">
        <v>8.6843247937472864E-4</v>
      </c>
      <c r="W20" s="442">
        <v>9.1086532205595316E-4</v>
      </c>
      <c r="X20" s="442">
        <v>0</v>
      </c>
      <c r="Y20" s="442">
        <v>8.5940185630800967E-5</v>
      </c>
      <c r="Z20" s="442">
        <v>4.9251379038613084E-5</v>
      </c>
      <c r="AA20" s="442">
        <v>0</v>
      </c>
      <c r="AB20" s="442">
        <v>0</v>
      </c>
      <c r="AC20" s="442">
        <v>0</v>
      </c>
      <c r="AD20" s="442">
        <v>0</v>
      </c>
      <c r="AE20" s="442">
        <v>0</v>
      </c>
      <c r="AF20" s="442">
        <v>0</v>
      </c>
      <c r="AG20" s="442">
        <v>0</v>
      </c>
      <c r="AH20" s="442">
        <v>0</v>
      </c>
      <c r="AI20" s="442">
        <v>0</v>
      </c>
      <c r="AJ20" s="442">
        <v>0</v>
      </c>
      <c r="AK20" s="442">
        <v>0</v>
      </c>
      <c r="AL20" s="442">
        <v>1.4773148720484609E-2</v>
      </c>
      <c r="AM20" s="442">
        <v>0</v>
      </c>
      <c r="AN20" s="442">
        <v>0</v>
      </c>
      <c r="AO20" s="442">
        <v>0</v>
      </c>
      <c r="AP20" s="443">
        <v>1.7469657962486209E-3</v>
      </c>
      <c r="AQ20" s="442">
        <v>0</v>
      </c>
      <c r="AR20" s="442">
        <v>2.8016697951979378E-5</v>
      </c>
      <c r="AS20" s="442">
        <v>0</v>
      </c>
      <c r="AT20" s="442">
        <v>4.0033322534363865E-3</v>
      </c>
      <c r="AU20" s="442">
        <v>8.2502896871378906E-2</v>
      </c>
      <c r="AV20" s="442">
        <v>-1.4150943396226415E-2</v>
      </c>
      <c r="AW20" s="443">
        <v>4.173474877285136E-3</v>
      </c>
      <c r="AX20" s="442">
        <v>4.0353473885060449E-3</v>
      </c>
      <c r="AY20" s="443">
        <v>1.2318613633991022E-2</v>
      </c>
      <c r="AZ20" s="443">
        <v>7.0437164855425283E-3</v>
      </c>
      <c r="BA20" s="442">
        <v>6.1368522730813569E-3</v>
      </c>
      <c r="BB20" s="443">
        <v>7.7219922979818159E-3</v>
      </c>
      <c r="BC20" s="442">
        <v>6.2420322017092402E-3</v>
      </c>
      <c r="BD20" s="443">
        <v>5.1234113849045809E-3</v>
      </c>
    </row>
    <row r="21" spans="1:56" x14ac:dyDescent="0.2">
      <c r="A21" s="281" t="s">
        <v>462</v>
      </c>
      <c r="B21" s="285" t="s">
        <v>271</v>
      </c>
      <c r="C21" s="442">
        <v>4.1445050770187194E-4</v>
      </c>
      <c r="D21" s="442">
        <v>0</v>
      </c>
      <c r="E21" s="442">
        <v>0</v>
      </c>
      <c r="F21" s="442">
        <v>0</v>
      </c>
      <c r="G21" s="442">
        <v>0</v>
      </c>
      <c r="H21" s="442">
        <v>0</v>
      </c>
      <c r="I21" s="442">
        <v>0</v>
      </c>
      <c r="J21" s="442">
        <v>0</v>
      </c>
      <c r="K21" s="442">
        <v>0</v>
      </c>
      <c r="L21" s="442">
        <v>0</v>
      </c>
      <c r="M21" s="442">
        <v>0</v>
      </c>
      <c r="N21" s="442">
        <v>0</v>
      </c>
      <c r="O21" s="442">
        <v>0</v>
      </c>
      <c r="P21" s="442">
        <v>0</v>
      </c>
      <c r="Q21" s="442">
        <v>2.6908846283215607E-3</v>
      </c>
      <c r="R21" s="442">
        <v>5.9820538384845467E-3</v>
      </c>
      <c r="S21" s="442">
        <v>8.7804878048780483E-2</v>
      </c>
      <c r="T21" s="442">
        <v>1.5629884338855892E-4</v>
      </c>
      <c r="U21" s="442">
        <v>8.0000000000000004E-4</v>
      </c>
      <c r="V21" s="442">
        <v>1.3026487190620929E-3</v>
      </c>
      <c r="W21" s="442">
        <v>3.9037085230969419E-4</v>
      </c>
      <c r="X21" s="442">
        <v>0</v>
      </c>
      <c r="Y21" s="442">
        <v>2.0052709980520226E-4</v>
      </c>
      <c r="Z21" s="442">
        <v>0</v>
      </c>
      <c r="AA21" s="442">
        <v>0</v>
      </c>
      <c r="AB21" s="442">
        <v>0</v>
      </c>
      <c r="AC21" s="442">
        <v>1.1561086742153763E-3</v>
      </c>
      <c r="AD21" s="442">
        <v>0</v>
      </c>
      <c r="AE21" s="442">
        <v>0</v>
      </c>
      <c r="AF21" s="442">
        <v>0</v>
      </c>
      <c r="AG21" s="442">
        <v>5.025125628140704E-4</v>
      </c>
      <c r="AH21" s="442">
        <v>3.2258064516129032E-3</v>
      </c>
      <c r="AI21" s="442">
        <v>0</v>
      </c>
      <c r="AJ21" s="442">
        <v>1.3046931134893924E-2</v>
      </c>
      <c r="AK21" s="442">
        <v>0</v>
      </c>
      <c r="AL21" s="442">
        <v>5.3158610458647546E-3</v>
      </c>
      <c r="AM21" s="442">
        <v>3.8801641922110811E-4</v>
      </c>
      <c r="AN21" s="442">
        <v>1.9801980198019802E-3</v>
      </c>
      <c r="AO21" s="442">
        <v>4.87012987012987E-3</v>
      </c>
      <c r="AP21" s="443">
        <v>1.5962772261043684E-3</v>
      </c>
      <c r="AQ21" s="442">
        <v>1.5110812625923438E-3</v>
      </c>
      <c r="AR21" s="442">
        <v>3.5301039419494021E-4</v>
      </c>
      <c r="AS21" s="442">
        <v>0</v>
      </c>
      <c r="AT21" s="442">
        <v>1.9715832831952607E-2</v>
      </c>
      <c r="AU21" s="442">
        <v>5.2838933951332559E-2</v>
      </c>
      <c r="AV21" s="442">
        <v>-4.2452830188679243E-2</v>
      </c>
      <c r="AW21" s="443">
        <v>5.4031296049400039E-3</v>
      </c>
      <c r="AX21" s="442">
        <v>4.6804184402641242E-3</v>
      </c>
      <c r="AY21" s="443">
        <v>5.0969338565366642E-4</v>
      </c>
      <c r="AZ21" s="443">
        <v>3.6787459371497079E-3</v>
      </c>
      <c r="BA21" s="442">
        <v>3.6222852335400244E-3</v>
      </c>
      <c r="BB21" s="443">
        <v>8.4690241447084574E-3</v>
      </c>
      <c r="BC21" s="442">
        <v>-1.9830964634779736E-3</v>
      </c>
      <c r="BD21" s="443">
        <v>5.2357893016223285E-4</v>
      </c>
    </row>
    <row r="22" spans="1:56" x14ac:dyDescent="0.2">
      <c r="A22" s="281" t="s">
        <v>463</v>
      </c>
      <c r="B22" s="285" t="s">
        <v>281</v>
      </c>
      <c r="C22" s="442">
        <v>0</v>
      </c>
      <c r="D22" s="442">
        <v>0</v>
      </c>
      <c r="E22" s="442">
        <v>0</v>
      </c>
      <c r="F22" s="442">
        <v>0</v>
      </c>
      <c r="G22" s="442">
        <v>0</v>
      </c>
      <c r="H22" s="442">
        <v>0</v>
      </c>
      <c r="I22" s="442">
        <v>0</v>
      </c>
      <c r="J22" s="442">
        <v>0</v>
      </c>
      <c r="K22" s="442">
        <v>0</v>
      </c>
      <c r="L22" s="442">
        <v>0</v>
      </c>
      <c r="M22" s="442">
        <v>0</v>
      </c>
      <c r="N22" s="442">
        <v>0</v>
      </c>
      <c r="O22" s="442">
        <v>0</v>
      </c>
      <c r="P22" s="442">
        <v>2.7030872101294636E-3</v>
      </c>
      <c r="Q22" s="442">
        <v>7.7362933064244873E-3</v>
      </c>
      <c r="R22" s="442">
        <v>9.9700897308075773E-3</v>
      </c>
      <c r="S22" s="442">
        <v>0.14634146341463414</v>
      </c>
      <c r="T22" s="442">
        <v>0.28962175679899971</v>
      </c>
      <c r="U22" s="442">
        <v>0.15040000000000001</v>
      </c>
      <c r="V22" s="442">
        <v>0.32132001736864957</v>
      </c>
      <c r="W22" s="442">
        <v>1.1190631099544567E-2</v>
      </c>
      <c r="X22" s="442">
        <v>1.4618695687484773E-3</v>
      </c>
      <c r="Y22" s="442">
        <v>3.1511401397960352E-4</v>
      </c>
      <c r="Z22" s="442">
        <v>0</v>
      </c>
      <c r="AA22" s="442">
        <v>0</v>
      </c>
      <c r="AB22" s="442">
        <v>0</v>
      </c>
      <c r="AC22" s="442">
        <v>3.4003196300452245E-5</v>
      </c>
      <c r="AD22" s="442">
        <v>0</v>
      </c>
      <c r="AE22" s="442">
        <v>0</v>
      </c>
      <c r="AF22" s="442">
        <v>0</v>
      </c>
      <c r="AG22" s="442">
        <v>1.507537688442211E-3</v>
      </c>
      <c r="AH22" s="442">
        <v>2.2231909328683523E-3</v>
      </c>
      <c r="AI22" s="442">
        <v>1.778342330898698E-3</v>
      </c>
      <c r="AJ22" s="442">
        <v>0</v>
      </c>
      <c r="AK22" s="442">
        <v>0</v>
      </c>
      <c r="AL22" s="442">
        <v>1.4896773395969835E-2</v>
      </c>
      <c r="AM22" s="442">
        <v>0</v>
      </c>
      <c r="AN22" s="442">
        <v>0.18019801980198019</v>
      </c>
      <c r="AO22" s="442">
        <v>9.74025974025974E-3</v>
      </c>
      <c r="AP22" s="443">
        <v>1.4399697601242286E-2</v>
      </c>
      <c r="AQ22" s="442">
        <v>0</v>
      </c>
      <c r="AR22" s="442">
        <v>5.2111058190681644E-4</v>
      </c>
      <c r="AS22" s="442">
        <v>0</v>
      </c>
      <c r="AT22" s="442">
        <v>0</v>
      </c>
      <c r="AU22" s="442">
        <v>0</v>
      </c>
      <c r="AV22" s="442">
        <v>3.5283018867924527</v>
      </c>
      <c r="AW22" s="443">
        <v>-2.188651757103094E-3</v>
      </c>
      <c r="AX22" s="442">
        <v>1.0402553562817185E-2</v>
      </c>
      <c r="AY22" s="443">
        <v>7.2456292256959154E-2</v>
      </c>
      <c r="AZ22" s="443">
        <v>2.4115261602115495E-2</v>
      </c>
      <c r="BA22" s="442">
        <v>2.6145888511513414E-2</v>
      </c>
      <c r="BB22" s="443">
        <v>1.5923363321135808E-2</v>
      </c>
      <c r="BC22" s="442">
        <v>3.379762972756032E-2</v>
      </c>
      <c r="BD22" s="443">
        <v>3.2681541416370398E-2</v>
      </c>
    </row>
    <row r="23" spans="1:56" x14ac:dyDescent="0.2">
      <c r="A23" s="281" t="s">
        <v>464</v>
      </c>
      <c r="B23" s="283" t="s">
        <v>35</v>
      </c>
      <c r="C23" s="442">
        <v>6.9075084616978651E-5</v>
      </c>
      <c r="D23" s="442">
        <v>0</v>
      </c>
      <c r="E23" s="442">
        <v>1.8633540372670807E-3</v>
      </c>
      <c r="F23" s="442">
        <v>0</v>
      </c>
      <c r="G23" s="442">
        <v>0</v>
      </c>
      <c r="H23" s="442">
        <v>0</v>
      </c>
      <c r="I23" s="442">
        <v>0</v>
      </c>
      <c r="J23" s="442">
        <v>0</v>
      </c>
      <c r="K23" s="442">
        <v>0</v>
      </c>
      <c r="L23" s="442">
        <v>0</v>
      </c>
      <c r="M23" s="442">
        <v>0</v>
      </c>
      <c r="N23" s="442">
        <v>0</v>
      </c>
      <c r="O23" s="442">
        <v>0</v>
      </c>
      <c r="P23" s="442">
        <v>8.5360648740930435E-4</v>
      </c>
      <c r="Q23" s="442">
        <v>2.4554322233434241E-2</v>
      </c>
      <c r="R23" s="442">
        <v>2.3928215353938187E-2</v>
      </c>
      <c r="S23" s="442">
        <v>1.9512195121951219E-2</v>
      </c>
      <c r="T23" s="442">
        <v>2.1178493279149734E-2</v>
      </c>
      <c r="U23" s="442">
        <v>0.1192</v>
      </c>
      <c r="V23" s="442">
        <v>1.9539730785931395E-2</v>
      </c>
      <c r="W23" s="442">
        <v>3.2921275211450877E-2</v>
      </c>
      <c r="X23" s="442">
        <v>2.4364492812474619E-4</v>
      </c>
      <c r="Y23" s="442">
        <v>8.4794316489056956E-3</v>
      </c>
      <c r="Z23" s="442">
        <v>0</v>
      </c>
      <c r="AA23" s="442">
        <v>0</v>
      </c>
      <c r="AB23" s="442">
        <v>0</v>
      </c>
      <c r="AC23" s="442">
        <v>2.3802237410316569E-4</v>
      </c>
      <c r="AD23" s="442">
        <v>0</v>
      </c>
      <c r="AE23" s="442">
        <v>0</v>
      </c>
      <c r="AF23" s="442">
        <v>2.3623907394283014E-4</v>
      </c>
      <c r="AG23" s="442">
        <v>5.025125628140704E-4</v>
      </c>
      <c r="AH23" s="442">
        <v>1.8308631211857017E-3</v>
      </c>
      <c r="AI23" s="442">
        <v>4.445855827246745E-4</v>
      </c>
      <c r="AJ23" s="442">
        <v>7.5634383390689409E-5</v>
      </c>
      <c r="AK23" s="442">
        <v>0</v>
      </c>
      <c r="AL23" s="442">
        <v>8.5301026084806525E-3</v>
      </c>
      <c r="AM23" s="442">
        <v>8.1687667204443813E-5</v>
      </c>
      <c r="AN23" s="442">
        <v>0</v>
      </c>
      <c r="AO23" s="442">
        <v>1.6233766233766235E-3</v>
      </c>
      <c r="AP23" s="443">
        <v>4.2294961382861344E-3</v>
      </c>
      <c r="AQ23" s="442">
        <v>5.2048354600402955E-3</v>
      </c>
      <c r="AR23" s="442">
        <v>1.0932115540862354E-2</v>
      </c>
      <c r="AS23" s="442">
        <v>0</v>
      </c>
      <c r="AT23" s="442">
        <v>1.2935622714860925E-2</v>
      </c>
      <c r="AU23" s="442">
        <v>5.3997682502896868E-2</v>
      </c>
      <c r="AV23" s="442">
        <v>-0.16037735849056603</v>
      </c>
      <c r="AW23" s="443">
        <v>1.093991733245119E-2</v>
      </c>
      <c r="AX23" s="442">
        <v>1.0291910307984894E-2</v>
      </c>
      <c r="AY23" s="443">
        <v>1.8950768531653187E-2</v>
      </c>
      <c r="AZ23" s="443">
        <v>1.3762837741336553E-2</v>
      </c>
      <c r="BA23" s="442">
        <v>1.2488704701959929E-2</v>
      </c>
      <c r="BB23" s="443">
        <v>1.7041913679870888E-2</v>
      </c>
      <c r="BC23" s="442">
        <v>9.8871523679116106E-3</v>
      </c>
      <c r="BD23" s="443">
        <v>9.5776633566262113E-3</v>
      </c>
    </row>
    <row r="24" spans="1:56" x14ac:dyDescent="0.2">
      <c r="A24" s="281" t="s">
        <v>465</v>
      </c>
      <c r="B24" s="283" t="s">
        <v>466</v>
      </c>
      <c r="C24" s="442">
        <v>0</v>
      </c>
      <c r="D24" s="442">
        <v>0</v>
      </c>
      <c r="E24" s="442">
        <v>0</v>
      </c>
      <c r="F24" s="442">
        <v>0</v>
      </c>
      <c r="G24" s="442">
        <v>0</v>
      </c>
      <c r="H24" s="442">
        <v>0</v>
      </c>
      <c r="I24" s="442">
        <v>0</v>
      </c>
      <c r="J24" s="442">
        <v>0</v>
      </c>
      <c r="K24" s="442">
        <v>0</v>
      </c>
      <c r="L24" s="442">
        <v>0</v>
      </c>
      <c r="M24" s="442">
        <v>0</v>
      </c>
      <c r="N24" s="442">
        <v>0</v>
      </c>
      <c r="O24" s="442">
        <v>0</v>
      </c>
      <c r="P24" s="442">
        <v>0</v>
      </c>
      <c r="Q24" s="442">
        <v>6.7272115708039018E-4</v>
      </c>
      <c r="R24" s="442">
        <v>0</v>
      </c>
      <c r="S24" s="442">
        <v>0</v>
      </c>
      <c r="T24" s="442">
        <v>7.8149421694279458E-5</v>
      </c>
      <c r="U24" s="442">
        <v>0</v>
      </c>
      <c r="V24" s="442">
        <v>2.6921406860616587E-2</v>
      </c>
      <c r="W24" s="442">
        <v>6.5061808718282366E-3</v>
      </c>
      <c r="X24" s="442">
        <v>0</v>
      </c>
      <c r="Y24" s="442">
        <v>1.7474504411596195E-3</v>
      </c>
      <c r="Z24" s="442">
        <v>0</v>
      </c>
      <c r="AA24" s="442">
        <v>0</v>
      </c>
      <c r="AB24" s="442">
        <v>0</v>
      </c>
      <c r="AC24" s="442">
        <v>3.060287667040702E-4</v>
      </c>
      <c r="AD24" s="442">
        <v>1.7302035872887711E-4</v>
      </c>
      <c r="AE24" s="442">
        <v>0</v>
      </c>
      <c r="AF24" s="442">
        <v>1.1811953697141507E-4</v>
      </c>
      <c r="AG24" s="442">
        <v>0</v>
      </c>
      <c r="AH24" s="442">
        <v>1.7000871839581517E-3</v>
      </c>
      <c r="AI24" s="442">
        <v>1.2702445220704985E-4</v>
      </c>
      <c r="AJ24" s="442">
        <v>0</v>
      </c>
      <c r="AK24" s="442">
        <v>0</v>
      </c>
      <c r="AL24" s="442">
        <v>1.607120781307949E-3</v>
      </c>
      <c r="AM24" s="442">
        <v>8.1687667204443813E-5</v>
      </c>
      <c r="AN24" s="442">
        <v>0</v>
      </c>
      <c r="AO24" s="442">
        <v>0</v>
      </c>
      <c r="AP24" s="443">
        <v>6.6660536962118426E-4</v>
      </c>
      <c r="AQ24" s="442">
        <v>6.7159167226326397E-4</v>
      </c>
      <c r="AR24" s="442">
        <v>1.1100215728574231E-2</v>
      </c>
      <c r="AS24" s="442">
        <v>0</v>
      </c>
      <c r="AT24" s="442">
        <v>3.8066367380941359E-2</v>
      </c>
      <c r="AU24" s="442">
        <v>2.402471996910004E-2</v>
      </c>
      <c r="AV24" s="442">
        <v>7.5471698113207544E-2</v>
      </c>
      <c r="AW24" s="443">
        <v>1.3115203277297165E-2</v>
      </c>
      <c r="AX24" s="442">
        <v>8.7387295231693245E-3</v>
      </c>
      <c r="AY24" s="443">
        <v>8.7814643552378679E-3</v>
      </c>
      <c r="AZ24" s="443">
        <v>1.1588049702021579E-2</v>
      </c>
      <c r="BA24" s="442">
        <v>8.7495715576605491E-3</v>
      </c>
      <c r="BB24" s="443">
        <v>1.323484763746185E-2</v>
      </c>
      <c r="BC24" s="442">
        <v>9.6416261391000513E-3</v>
      </c>
      <c r="BD24" s="443">
        <v>5.8819623227493768E-3</v>
      </c>
    </row>
    <row r="25" spans="1:56" x14ac:dyDescent="0.2">
      <c r="A25" s="281" t="s">
        <v>467</v>
      </c>
      <c r="B25" s="283" t="s">
        <v>192</v>
      </c>
      <c r="C25" s="442">
        <v>0</v>
      </c>
      <c r="D25" s="442">
        <v>0</v>
      </c>
      <c r="E25" s="442">
        <v>4.9068322981366458E-2</v>
      </c>
      <c r="F25" s="442">
        <v>0</v>
      </c>
      <c r="G25" s="442">
        <v>0</v>
      </c>
      <c r="H25" s="442">
        <v>0</v>
      </c>
      <c r="I25" s="442">
        <v>0</v>
      </c>
      <c r="J25" s="442">
        <v>0</v>
      </c>
      <c r="K25" s="442">
        <v>0</v>
      </c>
      <c r="L25" s="442">
        <v>0</v>
      </c>
      <c r="M25" s="442">
        <v>0</v>
      </c>
      <c r="N25" s="442">
        <v>0</v>
      </c>
      <c r="O25" s="442">
        <v>0</v>
      </c>
      <c r="P25" s="442">
        <v>0</v>
      </c>
      <c r="Q25" s="442">
        <v>0</v>
      </c>
      <c r="R25" s="442">
        <v>4.9850448654037882E-4</v>
      </c>
      <c r="S25" s="442">
        <v>0</v>
      </c>
      <c r="T25" s="442">
        <v>0</v>
      </c>
      <c r="U25" s="442">
        <v>0</v>
      </c>
      <c r="V25" s="442">
        <v>0</v>
      </c>
      <c r="W25" s="442">
        <v>0.46675341574495771</v>
      </c>
      <c r="X25" s="442">
        <v>0</v>
      </c>
      <c r="Y25" s="442">
        <v>0</v>
      </c>
      <c r="Z25" s="442">
        <v>0</v>
      </c>
      <c r="AA25" s="442">
        <v>0</v>
      </c>
      <c r="AB25" s="442">
        <v>0</v>
      </c>
      <c r="AC25" s="442">
        <v>0</v>
      </c>
      <c r="AD25" s="442">
        <v>0</v>
      </c>
      <c r="AE25" s="442">
        <v>0</v>
      </c>
      <c r="AF25" s="442">
        <v>3.1419796834396406E-2</v>
      </c>
      <c r="AG25" s="442">
        <v>0</v>
      </c>
      <c r="AH25" s="442">
        <v>5.4925893635571054E-3</v>
      </c>
      <c r="AI25" s="442">
        <v>1.2702445220704985E-4</v>
      </c>
      <c r="AJ25" s="442">
        <v>0</v>
      </c>
      <c r="AK25" s="442">
        <v>0</v>
      </c>
      <c r="AL25" s="442">
        <v>3.628384225491408E-2</v>
      </c>
      <c r="AM25" s="442">
        <v>2.0421916801110953E-5</v>
      </c>
      <c r="AN25" s="442">
        <v>0</v>
      </c>
      <c r="AO25" s="442">
        <v>0</v>
      </c>
      <c r="AP25" s="443">
        <v>1.2553124106084753E-2</v>
      </c>
      <c r="AQ25" s="442">
        <v>0</v>
      </c>
      <c r="AR25" s="442">
        <v>2.0592272994704845E-2</v>
      </c>
      <c r="AS25" s="442">
        <v>0</v>
      </c>
      <c r="AT25" s="442">
        <v>3.5821724441153328E-2</v>
      </c>
      <c r="AU25" s="442">
        <v>4.3337195828505218E-2</v>
      </c>
      <c r="AV25" s="442">
        <v>-0.25471698113207547</v>
      </c>
      <c r="AW25" s="443">
        <v>1.950740298926391E-2</v>
      </c>
      <c r="AX25" s="442">
        <v>2.2448055079464822E-2</v>
      </c>
      <c r="AY25" s="443">
        <v>4.032718630828467E-2</v>
      </c>
      <c r="AZ25" s="443">
        <v>2.6844025500201249E-2</v>
      </c>
      <c r="BA25" s="442">
        <v>2.698407752469386E-2</v>
      </c>
      <c r="BB25" s="443">
        <v>3.8490116808616033E-2</v>
      </c>
      <c r="BC25" s="442">
        <v>1.3078993342461872E-2</v>
      </c>
      <c r="BD25" s="443">
        <v>1.9627824772179316E-2</v>
      </c>
    </row>
    <row r="26" spans="1:56" x14ac:dyDescent="0.2">
      <c r="A26" s="281" t="s">
        <v>468</v>
      </c>
      <c r="B26" s="283" t="s">
        <v>50</v>
      </c>
      <c r="C26" s="442">
        <v>1.4505767769565517E-3</v>
      </c>
      <c r="D26" s="442">
        <v>7.1174377224199285E-3</v>
      </c>
      <c r="E26" s="442">
        <v>8.0745341614906832E-3</v>
      </c>
      <c r="F26" s="442">
        <v>0</v>
      </c>
      <c r="G26" s="442">
        <v>1.022764764104256E-2</v>
      </c>
      <c r="H26" s="442">
        <v>1.6898608349900597E-2</v>
      </c>
      <c r="I26" s="442">
        <v>1.3568023469013568E-2</v>
      </c>
      <c r="J26" s="442">
        <v>3.6588154584953122E-3</v>
      </c>
      <c r="K26" s="442">
        <v>0</v>
      </c>
      <c r="L26" s="442">
        <v>2.2788864252278889E-3</v>
      </c>
      <c r="M26" s="442">
        <v>1.020408163265306E-2</v>
      </c>
      <c r="N26" s="442">
        <v>8.8028169014084511E-3</v>
      </c>
      <c r="O26" s="442">
        <v>3.3204633204633204E-2</v>
      </c>
      <c r="P26" s="442">
        <v>2.9876227059325651E-3</v>
      </c>
      <c r="Q26" s="442">
        <v>1.3454423141607804E-3</v>
      </c>
      <c r="R26" s="442">
        <v>3.489531405782652E-3</v>
      </c>
      <c r="S26" s="442">
        <v>4.8780487804878049E-3</v>
      </c>
      <c r="T26" s="442">
        <v>5.4704595185995622E-3</v>
      </c>
      <c r="U26" s="442">
        <v>4.0000000000000001E-3</v>
      </c>
      <c r="V26" s="442">
        <v>7.3816760746851931E-3</v>
      </c>
      <c r="W26" s="442">
        <v>1.5614834092387768E-3</v>
      </c>
      <c r="X26" s="442">
        <v>0.14163891821651914</v>
      </c>
      <c r="Y26" s="442">
        <v>3.3516672396012377E-3</v>
      </c>
      <c r="Z26" s="442">
        <v>1.3987391646966114E-2</v>
      </c>
      <c r="AA26" s="442">
        <v>3.7290242386575512E-3</v>
      </c>
      <c r="AB26" s="442">
        <v>3.8647342995169081E-3</v>
      </c>
      <c r="AC26" s="442">
        <v>6.3926009044850216E-3</v>
      </c>
      <c r="AD26" s="442">
        <v>1.6667627890881827E-2</v>
      </c>
      <c r="AE26" s="442">
        <v>0</v>
      </c>
      <c r="AF26" s="442">
        <v>2.3033309709425938E-3</v>
      </c>
      <c r="AG26" s="442">
        <v>2.7638190954773871E-2</v>
      </c>
      <c r="AH26" s="442">
        <v>8.9363557105492583E-3</v>
      </c>
      <c r="AI26" s="442">
        <v>1.9688790092092727E-2</v>
      </c>
      <c r="AJ26" s="442">
        <v>3.6304504027530916E-3</v>
      </c>
      <c r="AK26" s="442">
        <v>5.0093632958801496E-2</v>
      </c>
      <c r="AL26" s="442">
        <v>9.0246013104215601E-3</v>
      </c>
      <c r="AM26" s="442">
        <v>5.1259011170788488E-3</v>
      </c>
      <c r="AN26" s="442">
        <v>1.782178217821782E-2</v>
      </c>
      <c r="AO26" s="442">
        <v>3.7337662337662336E-2</v>
      </c>
      <c r="AP26" s="443">
        <v>1.1059008622451065E-2</v>
      </c>
      <c r="AQ26" s="442">
        <v>1.9811954331766288E-2</v>
      </c>
      <c r="AR26" s="442">
        <v>9.9683411313142636E-3</v>
      </c>
      <c r="AS26" s="442">
        <v>0</v>
      </c>
      <c r="AT26" s="442">
        <v>4.4661452307122691E-3</v>
      </c>
      <c r="AU26" s="442">
        <v>9.2699884125144842E-3</v>
      </c>
      <c r="AV26" s="442">
        <v>0.73113207547169812</v>
      </c>
      <c r="AW26" s="443">
        <v>6.8666860470944398E-3</v>
      </c>
      <c r="AX26" s="442">
        <v>1.3329380794418569E-2</v>
      </c>
      <c r="AY26" s="443">
        <v>6.877790264242245E-2</v>
      </c>
      <c r="AZ26" s="443">
        <v>2.8683398468776104E-2</v>
      </c>
      <c r="BA26" s="442">
        <v>2.7396940142710248E-2</v>
      </c>
      <c r="BB26" s="443">
        <v>2.1060705325897638E-2</v>
      </c>
      <c r="BC26" s="442">
        <v>3.7692997780820622E-2</v>
      </c>
      <c r="BD26" s="443">
        <v>3.1447938376036939E-2</v>
      </c>
    </row>
    <row r="27" spans="1:56" x14ac:dyDescent="0.2">
      <c r="A27" s="281" t="s">
        <v>469</v>
      </c>
      <c r="B27" s="283" t="s">
        <v>36</v>
      </c>
      <c r="C27" s="442">
        <v>2.7630033846791462E-3</v>
      </c>
      <c r="D27" s="442">
        <v>2.3724792408066431E-3</v>
      </c>
      <c r="E27" s="442">
        <v>6.2111801242236027E-4</v>
      </c>
      <c r="F27" s="442">
        <v>0</v>
      </c>
      <c r="G27" s="442">
        <v>5.4987352908830972E-4</v>
      </c>
      <c r="H27" s="442">
        <v>1.9880715705765406E-3</v>
      </c>
      <c r="I27" s="442">
        <v>3.3003300330033004E-3</v>
      </c>
      <c r="J27" s="442">
        <v>3.2014635261833979E-3</v>
      </c>
      <c r="K27" s="442">
        <v>0</v>
      </c>
      <c r="L27" s="442">
        <v>3.5723084503572308E-3</v>
      </c>
      <c r="M27" s="442">
        <v>5.6689342403628117E-3</v>
      </c>
      <c r="N27" s="442">
        <v>3.5211267605633804E-3</v>
      </c>
      <c r="O27" s="442">
        <v>3.0888030888030888E-3</v>
      </c>
      <c r="P27" s="442">
        <v>3.8412291933418692E-3</v>
      </c>
      <c r="Q27" s="442">
        <v>1.6818028927009755E-3</v>
      </c>
      <c r="R27" s="442">
        <v>1.4955134596211367E-3</v>
      </c>
      <c r="S27" s="442">
        <v>0</v>
      </c>
      <c r="T27" s="442">
        <v>3.2822757111597373E-3</v>
      </c>
      <c r="U27" s="442">
        <v>1.8666666666666666E-3</v>
      </c>
      <c r="V27" s="442">
        <v>1.3026487190620929E-3</v>
      </c>
      <c r="W27" s="442">
        <v>6.5061808718282373E-4</v>
      </c>
      <c r="X27" s="442">
        <v>1.0557946885405669E-3</v>
      </c>
      <c r="Y27" s="442">
        <v>6.5887475650280739E-4</v>
      </c>
      <c r="Z27" s="442">
        <v>2.7186761229314422E-2</v>
      </c>
      <c r="AA27" s="442">
        <v>3.0453697949036667E-2</v>
      </c>
      <c r="AB27" s="442">
        <v>2.8985507246376812E-3</v>
      </c>
      <c r="AC27" s="442">
        <v>3.0602876670407018E-3</v>
      </c>
      <c r="AD27" s="442">
        <v>2.652978833842782E-3</v>
      </c>
      <c r="AE27" s="442">
        <v>9.6825678311757406E-3</v>
      </c>
      <c r="AF27" s="442">
        <v>8.6227261989132997E-3</v>
      </c>
      <c r="AG27" s="442">
        <v>3.5175879396984926E-3</v>
      </c>
      <c r="AH27" s="442">
        <v>8.238884045335659E-3</v>
      </c>
      <c r="AI27" s="442">
        <v>5.5890758971101941E-3</v>
      </c>
      <c r="AJ27" s="442">
        <v>2.3068486934160271E-3</v>
      </c>
      <c r="AK27" s="442">
        <v>1.4044943820224719E-3</v>
      </c>
      <c r="AL27" s="442">
        <v>1.2362467548522685E-3</v>
      </c>
      <c r="AM27" s="442">
        <v>1.9809259297077623E-3</v>
      </c>
      <c r="AN27" s="442">
        <v>0</v>
      </c>
      <c r="AO27" s="442">
        <v>0</v>
      </c>
      <c r="AP27" s="443">
        <v>4.8577908544808141E-3</v>
      </c>
      <c r="AQ27" s="442">
        <v>0</v>
      </c>
      <c r="AR27" s="442">
        <v>0</v>
      </c>
      <c r="AS27" s="442">
        <v>0</v>
      </c>
      <c r="AT27" s="442">
        <v>0.68667561438422731</v>
      </c>
      <c r="AU27" s="442">
        <v>0.25739667825415219</v>
      </c>
      <c r="AV27" s="442">
        <v>0</v>
      </c>
      <c r="AW27" s="443">
        <v>0.11028799983961025</v>
      </c>
      <c r="AX27" s="442">
        <v>7.2874240371427312E-2</v>
      </c>
      <c r="AY27" s="443">
        <v>0</v>
      </c>
      <c r="AZ27" s="443">
        <v>7.1423934353860741E-2</v>
      </c>
      <c r="BA27" s="442">
        <v>5.4385691583834481E-2</v>
      </c>
      <c r="BB27" s="443">
        <v>0</v>
      </c>
      <c r="BC27" s="442">
        <v>0.15584305207989047</v>
      </c>
      <c r="BD27" s="443">
        <v>8.9156552654162072E-2</v>
      </c>
    </row>
    <row r="28" spans="1:56" x14ac:dyDescent="0.2">
      <c r="A28" s="281" t="s">
        <v>470</v>
      </c>
      <c r="B28" s="283" t="s">
        <v>193</v>
      </c>
      <c r="C28" s="442">
        <v>9.8086620156109684E-3</v>
      </c>
      <c r="D28" s="442">
        <v>7.1174377224199285E-3</v>
      </c>
      <c r="E28" s="442">
        <v>7.4534161490683228E-3</v>
      </c>
      <c r="F28" s="442">
        <v>0.1</v>
      </c>
      <c r="G28" s="442">
        <v>1.4956559991202023E-2</v>
      </c>
      <c r="H28" s="442">
        <v>3.1809145129224649E-2</v>
      </c>
      <c r="I28" s="442">
        <v>4.1437477081041438E-2</v>
      </c>
      <c r="J28" s="442">
        <v>3.0185227532586324E-2</v>
      </c>
      <c r="K28" s="442">
        <v>1.0638297872340425E-2</v>
      </c>
      <c r="L28" s="442">
        <v>3.4429662478442966E-2</v>
      </c>
      <c r="M28" s="442">
        <v>5.7823129251700682E-2</v>
      </c>
      <c r="N28" s="442">
        <v>4.5774647887323945E-2</v>
      </c>
      <c r="O28" s="442">
        <v>3.6293436293436294E-2</v>
      </c>
      <c r="P28" s="442">
        <v>2.4185517143263623E-2</v>
      </c>
      <c r="Q28" s="442">
        <v>1.4127144298688193E-2</v>
      </c>
      <c r="R28" s="442">
        <v>1.0967098703888335E-2</v>
      </c>
      <c r="S28" s="442">
        <v>9.7560975609756097E-3</v>
      </c>
      <c r="T28" s="442">
        <v>2.8758987183494841E-2</v>
      </c>
      <c r="U28" s="442">
        <v>9.3333333333333341E-3</v>
      </c>
      <c r="V28" s="442">
        <v>5.6448111159357363E-3</v>
      </c>
      <c r="W28" s="442">
        <v>1.2621990891346779E-2</v>
      </c>
      <c r="X28" s="442">
        <v>1.3644115974985787E-2</v>
      </c>
      <c r="Y28" s="442">
        <v>3.1511401397960352E-3</v>
      </c>
      <c r="Z28" s="442">
        <v>3.3146178092986603E-2</v>
      </c>
      <c r="AA28" s="442">
        <v>4.3505282784338101E-2</v>
      </c>
      <c r="AB28" s="442">
        <v>7.6811594202898556E-2</v>
      </c>
      <c r="AC28" s="442">
        <v>2.3598218232513856E-2</v>
      </c>
      <c r="AD28" s="442">
        <v>5.1906107618663131E-3</v>
      </c>
      <c r="AE28" s="442">
        <v>1.4896258201808831E-3</v>
      </c>
      <c r="AF28" s="442">
        <v>3.1892274982282066E-2</v>
      </c>
      <c r="AG28" s="442">
        <v>3.015075376884422E-3</v>
      </c>
      <c r="AH28" s="442">
        <v>1.2118570183086312E-2</v>
      </c>
      <c r="AI28" s="442">
        <v>1.9180692283264529E-2</v>
      </c>
      <c r="AJ28" s="442">
        <v>1.149642627538479E-2</v>
      </c>
      <c r="AK28" s="442">
        <v>4.2134831460674156E-3</v>
      </c>
      <c r="AL28" s="442">
        <v>5.1922363703795276E-3</v>
      </c>
      <c r="AM28" s="442">
        <v>4.3580370453570771E-2</v>
      </c>
      <c r="AN28" s="442">
        <v>0</v>
      </c>
      <c r="AO28" s="442">
        <v>3.246753246753247E-3</v>
      </c>
      <c r="AP28" s="443">
        <v>1.9727432471088227E-2</v>
      </c>
      <c r="AQ28" s="442">
        <v>3.3579583613163198E-4</v>
      </c>
      <c r="AR28" s="442">
        <v>2.3007312358165468E-2</v>
      </c>
      <c r="AS28" s="442">
        <v>0</v>
      </c>
      <c r="AT28" s="442">
        <v>0</v>
      </c>
      <c r="AU28" s="442">
        <v>0</v>
      </c>
      <c r="AV28" s="442">
        <v>0</v>
      </c>
      <c r="AW28" s="443">
        <v>1.3726689188060319E-2</v>
      </c>
      <c r="AX28" s="442">
        <v>2.4700584739163745E-2</v>
      </c>
      <c r="AY28" s="443">
        <v>0.10651363583328728</v>
      </c>
      <c r="AZ28" s="443">
        <v>4.6423609758630989E-2</v>
      </c>
      <c r="BA28" s="442">
        <v>4.5456953229676252E-2</v>
      </c>
      <c r="BB28" s="443">
        <v>3.544606190377271E-2</v>
      </c>
      <c r="BC28" s="442">
        <v>5.9398460739411685E-2</v>
      </c>
      <c r="BD28" s="443">
        <v>5.1857300478116958E-2</v>
      </c>
    </row>
    <row r="29" spans="1:56" x14ac:dyDescent="0.2">
      <c r="A29" s="281" t="s">
        <v>471</v>
      </c>
      <c r="B29" s="283" t="s">
        <v>286</v>
      </c>
      <c r="C29" s="442">
        <v>6.2167576155280793E-4</v>
      </c>
      <c r="D29" s="442">
        <v>0</v>
      </c>
      <c r="E29" s="442">
        <v>0</v>
      </c>
      <c r="F29" s="442">
        <v>0</v>
      </c>
      <c r="G29" s="442">
        <v>2.0895194105355766E-3</v>
      </c>
      <c r="H29" s="442">
        <v>9.9403578528827028E-4</v>
      </c>
      <c r="I29" s="442">
        <v>2.2002200220022001E-3</v>
      </c>
      <c r="J29" s="442">
        <v>2.515435627715527E-3</v>
      </c>
      <c r="K29" s="442">
        <v>0</v>
      </c>
      <c r="L29" s="442">
        <v>1.0470559251047056E-3</v>
      </c>
      <c r="M29" s="442">
        <v>1.1337868480725624E-3</v>
      </c>
      <c r="N29" s="442">
        <v>1.7605633802816902E-3</v>
      </c>
      <c r="O29" s="442">
        <v>7.722007722007722E-4</v>
      </c>
      <c r="P29" s="442">
        <v>7.1133873950775359E-4</v>
      </c>
      <c r="Q29" s="442">
        <v>6.7272115708039018E-4</v>
      </c>
      <c r="R29" s="442">
        <v>4.9850448654037882E-4</v>
      </c>
      <c r="S29" s="442">
        <v>0</v>
      </c>
      <c r="T29" s="442">
        <v>1.7974366989684275E-3</v>
      </c>
      <c r="U29" s="442">
        <v>5.3333333333333336E-4</v>
      </c>
      <c r="V29" s="442">
        <v>0</v>
      </c>
      <c r="W29" s="442">
        <v>3.9037085230969419E-4</v>
      </c>
      <c r="X29" s="442">
        <v>4.8728985624949239E-4</v>
      </c>
      <c r="Y29" s="442">
        <v>7.4481494213360833E-4</v>
      </c>
      <c r="Z29" s="442">
        <v>2.8073286052009458E-3</v>
      </c>
      <c r="AA29" s="442">
        <v>9.1982597886886258E-2</v>
      </c>
      <c r="AB29" s="442">
        <v>9.1787439613526568E-3</v>
      </c>
      <c r="AC29" s="442">
        <v>2.3462205447312046E-3</v>
      </c>
      <c r="AD29" s="442">
        <v>1.2688159640117653E-3</v>
      </c>
      <c r="AE29" s="442">
        <v>1.4186912573151269E-4</v>
      </c>
      <c r="AF29" s="442">
        <v>4.0160642570281121E-3</v>
      </c>
      <c r="AG29" s="442">
        <v>5.025125628140704E-4</v>
      </c>
      <c r="AH29" s="442">
        <v>4.0540540540540543E-3</v>
      </c>
      <c r="AI29" s="442">
        <v>9.4633216894252151E-3</v>
      </c>
      <c r="AJ29" s="442">
        <v>4.6136973868320542E-3</v>
      </c>
      <c r="AK29" s="442">
        <v>2.3408239700374533E-3</v>
      </c>
      <c r="AL29" s="442">
        <v>7.4174805291136114E-4</v>
      </c>
      <c r="AM29" s="442">
        <v>9.8842077317377007E-3</v>
      </c>
      <c r="AN29" s="442">
        <v>0</v>
      </c>
      <c r="AO29" s="442">
        <v>1.6233766233766235E-3</v>
      </c>
      <c r="AP29" s="443">
        <v>3.5475665072943483E-3</v>
      </c>
      <c r="AQ29" s="442">
        <v>1.6789791806581599E-4</v>
      </c>
      <c r="AR29" s="442">
        <v>6.5503039811727788E-3</v>
      </c>
      <c r="AS29" s="442">
        <v>-3.2256421574452913E-4</v>
      </c>
      <c r="AT29" s="442">
        <v>0</v>
      </c>
      <c r="AU29" s="442">
        <v>0</v>
      </c>
      <c r="AV29" s="442">
        <v>0</v>
      </c>
      <c r="AW29" s="443">
        <v>3.8460124769857419E-3</v>
      </c>
      <c r="AX29" s="442">
        <v>5.302525797623049E-3</v>
      </c>
      <c r="AY29" s="443">
        <v>6.7549725809522049E-5</v>
      </c>
      <c r="AZ29" s="443">
        <v>2.5145310464517413E-3</v>
      </c>
      <c r="BA29" s="442">
        <v>3.9743869379615495E-3</v>
      </c>
      <c r="BB29" s="443">
        <v>3.7631229926015884E-3</v>
      </c>
      <c r="BC29" s="442">
        <v>1.0387648142027479E-3</v>
      </c>
      <c r="BD29" s="443">
        <v>4.1094560908830858E-3</v>
      </c>
    </row>
    <row r="30" spans="1:56" x14ac:dyDescent="0.2">
      <c r="A30" s="281" t="s">
        <v>472</v>
      </c>
      <c r="B30" s="283" t="s">
        <v>282</v>
      </c>
      <c r="C30" s="442">
        <v>4.835255923188506E-4</v>
      </c>
      <c r="D30" s="442">
        <v>0</v>
      </c>
      <c r="E30" s="442">
        <v>0</v>
      </c>
      <c r="F30" s="442">
        <v>0</v>
      </c>
      <c r="G30" s="442">
        <v>8.7979764654129552E-4</v>
      </c>
      <c r="H30" s="442">
        <v>0</v>
      </c>
      <c r="I30" s="442">
        <v>7.334066740007334E-4</v>
      </c>
      <c r="J30" s="442">
        <v>2.515435627715527E-3</v>
      </c>
      <c r="K30" s="442">
        <v>0</v>
      </c>
      <c r="L30" s="442">
        <v>6.1591525006159152E-5</v>
      </c>
      <c r="M30" s="442">
        <v>2.2675736961451248E-3</v>
      </c>
      <c r="N30" s="442">
        <v>0</v>
      </c>
      <c r="O30" s="442">
        <v>0</v>
      </c>
      <c r="P30" s="442">
        <v>1.4226774790155071E-4</v>
      </c>
      <c r="Q30" s="442">
        <v>3.3636057854019509E-4</v>
      </c>
      <c r="R30" s="442">
        <v>0</v>
      </c>
      <c r="S30" s="442">
        <v>0</v>
      </c>
      <c r="T30" s="442">
        <v>7.8149421694279466E-4</v>
      </c>
      <c r="U30" s="442">
        <v>2.6666666666666668E-4</v>
      </c>
      <c r="V30" s="442">
        <v>0</v>
      </c>
      <c r="W30" s="442">
        <v>3.9037085230969419E-4</v>
      </c>
      <c r="X30" s="442">
        <v>3.2485990416632828E-4</v>
      </c>
      <c r="Y30" s="442">
        <v>2.0052709980520225E-3</v>
      </c>
      <c r="Z30" s="442">
        <v>1.5760441292356187E-3</v>
      </c>
      <c r="AA30" s="442">
        <v>1.8645121193287756E-3</v>
      </c>
      <c r="AB30" s="442">
        <v>0</v>
      </c>
      <c r="AC30" s="442">
        <v>1.3941310483185419E-3</v>
      </c>
      <c r="AD30" s="442">
        <v>3.4027337216679162E-3</v>
      </c>
      <c r="AE30" s="442">
        <v>0</v>
      </c>
      <c r="AF30" s="442">
        <v>1.3229388140798487E-2</v>
      </c>
      <c r="AG30" s="442">
        <v>2.0100502512562816E-3</v>
      </c>
      <c r="AH30" s="442">
        <v>2.7506538796861376E-2</v>
      </c>
      <c r="AI30" s="442">
        <v>4.8269291838678946E-3</v>
      </c>
      <c r="AJ30" s="442">
        <v>3.7817191695344705E-3</v>
      </c>
      <c r="AK30" s="442">
        <v>0</v>
      </c>
      <c r="AL30" s="442">
        <v>3.0906168871306711E-4</v>
      </c>
      <c r="AM30" s="442">
        <v>2.7344946596687566E-2</v>
      </c>
      <c r="AN30" s="442">
        <v>0</v>
      </c>
      <c r="AO30" s="442">
        <v>1.1363636363636364E-2</v>
      </c>
      <c r="AP30" s="443">
        <v>6.7528911773119199E-3</v>
      </c>
      <c r="AQ30" s="442">
        <v>0</v>
      </c>
      <c r="AR30" s="442">
        <v>9.749810887288824E-4</v>
      </c>
      <c r="AS30" s="442">
        <v>7.1812980663124122E-3</v>
      </c>
      <c r="AT30" s="442">
        <v>0</v>
      </c>
      <c r="AU30" s="442">
        <v>0</v>
      </c>
      <c r="AV30" s="442">
        <v>0</v>
      </c>
      <c r="AW30" s="443">
        <v>1.994847479374881E-3</v>
      </c>
      <c r="AX30" s="442">
        <v>6.7659394134237409E-3</v>
      </c>
      <c r="AY30" s="443">
        <v>2.4563536658008019E-5</v>
      </c>
      <c r="AZ30" s="443">
        <v>1.3005448871923379E-3</v>
      </c>
      <c r="BA30" s="442">
        <v>5.0556196055214532E-3</v>
      </c>
      <c r="BB30" s="443">
        <v>4.6939166839775649E-3</v>
      </c>
      <c r="BC30" s="442">
        <v>-2.7102318334198969E-3</v>
      </c>
      <c r="BD30" s="443">
        <v>5.2868701728576682E-3</v>
      </c>
    </row>
    <row r="31" spans="1:56" x14ac:dyDescent="0.2">
      <c r="A31" s="281" t="s">
        <v>473</v>
      </c>
      <c r="B31" s="283" t="s">
        <v>385</v>
      </c>
      <c r="C31" s="442">
        <v>7.2528838847827584E-2</v>
      </c>
      <c r="D31" s="442">
        <v>2.6097271648873072E-2</v>
      </c>
      <c r="E31" s="442">
        <v>6.273291925465839E-2</v>
      </c>
      <c r="F31" s="442">
        <v>0</v>
      </c>
      <c r="G31" s="442">
        <v>8.3030902892334765E-2</v>
      </c>
      <c r="H31" s="442">
        <v>7.6540755467196825E-2</v>
      </c>
      <c r="I31" s="442">
        <v>7.8107810781078105E-2</v>
      </c>
      <c r="J31" s="442">
        <v>4.0246970043448432E-2</v>
      </c>
      <c r="K31" s="442">
        <v>1.0638297872340425E-2</v>
      </c>
      <c r="L31" s="442">
        <v>6.0359694506035969E-2</v>
      </c>
      <c r="M31" s="442">
        <v>3.8548752834467119E-2</v>
      </c>
      <c r="N31" s="442">
        <v>2.2887323943661973E-2</v>
      </c>
      <c r="O31" s="442">
        <v>4.0154440154440155E-2</v>
      </c>
      <c r="P31" s="442">
        <v>4.6379285815905537E-2</v>
      </c>
      <c r="Q31" s="442">
        <v>4.5072317524386139E-2</v>
      </c>
      <c r="R31" s="442">
        <v>4.1375872382851446E-2</v>
      </c>
      <c r="S31" s="442">
        <v>5.3658536585365853E-2</v>
      </c>
      <c r="T31" s="442">
        <v>4.2982181931853707E-2</v>
      </c>
      <c r="U31" s="442">
        <v>5.1999999999999998E-2</v>
      </c>
      <c r="V31" s="442">
        <v>4.3855840208423792E-2</v>
      </c>
      <c r="W31" s="442">
        <v>4.0208197787898504E-2</v>
      </c>
      <c r="X31" s="442">
        <v>9.2991147567611468E-2</v>
      </c>
      <c r="Y31" s="442">
        <v>5.9012260799816661E-2</v>
      </c>
      <c r="Z31" s="442">
        <v>2.7285263987391648E-2</v>
      </c>
      <c r="AA31" s="442">
        <v>1.8645121193287758E-2</v>
      </c>
      <c r="AB31" s="442">
        <v>1.5458937198067632E-2</v>
      </c>
      <c r="AC31" s="442">
        <v>1.1425073956951954E-2</v>
      </c>
      <c r="AD31" s="442">
        <v>5.7096718380529442E-3</v>
      </c>
      <c r="AE31" s="442">
        <v>9.2214931725483247E-4</v>
      </c>
      <c r="AF31" s="442">
        <v>7.1462319867706117E-3</v>
      </c>
      <c r="AG31" s="442">
        <v>1.507537688442211E-2</v>
      </c>
      <c r="AH31" s="442">
        <v>9.9389712292938092E-3</v>
      </c>
      <c r="AI31" s="442">
        <v>2.1594156875198476E-2</v>
      </c>
      <c r="AJ31" s="442">
        <v>5.9675528495253941E-2</v>
      </c>
      <c r="AK31" s="442">
        <v>4.0730337078651688E-2</v>
      </c>
      <c r="AL31" s="442">
        <v>2.3612313017678327E-2</v>
      </c>
      <c r="AM31" s="442">
        <v>8.1034165866808255E-2</v>
      </c>
      <c r="AN31" s="442">
        <v>0.23762376237623761</v>
      </c>
      <c r="AO31" s="442">
        <v>6.3311688311688305E-2</v>
      </c>
      <c r="AP31" s="443">
        <v>4.1868436108046261E-2</v>
      </c>
      <c r="AQ31" s="442">
        <v>9.6877098723975819E-2</v>
      </c>
      <c r="AR31" s="442">
        <v>0.16269856834673466</v>
      </c>
      <c r="AS31" s="442">
        <v>6.7908255946216655E-5</v>
      </c>
      <c r="AT31" s="442">
        <v>2.3973712222890731E-2</v>
      </c>
      <c r="AU31" s="442">
        <v>9.6330629586713012E-2</v>
      </c>
      <c r="AV31" s="442">
        <v>-0.14150943396226415</v>
      </c>
      <c r="AW31" s="443">
        <v>0.10669259634244548</v>
      </c>
      <c r="AX31" s="442">
        <v>0.10087950949548763</v>
      </c>
      <c r="AY31" s="443">
        <v>7.0650872312595564E-2</v>
      </c>
      <c r="AZ31" s="443">
        <v>9.3991958694175023E-2</v>
      </c>
      <c r="BA31" s="442">
        <v>9.3210357398809715E-2</v>
      </c>
      <c r="BB31" s="443">
        <v>0.12151851200843707</v>
      </c>
      <c r="BC31" s="442">
        <v>6.1457103734831674E-2</v>
      </c>
      <c r="BD31" s="443">
        <v>7.5111867108005395E-2</v>
      </c>
    </row>
    <row r="32" spans="1:56" x14ac:dyDescent="0.2">
      <c r="A32" s="281" t="s">
        <v>474</v>
      </c>
      <c r="B32" s="283" t="s">
        <v>37</v>
      </c>
      <c r="C32" s="442">
        <v>5.0424811770394418E-3</v>
      </c>
      <c r="D32" s="442">
        <v>9.4899169632265724E-3</v>
      </c>
      <c r="E32" s="442">
        <v>8.6956521739130436E-3</v>
      </c>
      <c r="F32" s="442">
        <v>0.1</v>
      </c>
      <c r="G32" s="442">
        <v>4.1790388210711533E-3</v>
      </c>
      <c r="H32" s="442">
        <v>1.7892644135188866E-2</v>
      </c>
      <c r="I32" s="442">
        <v>7.7007700770077006E-3</v>
      </c>
      <c r="J32" s="442">
        <v>5.9455751200548825E-3</v>
      </c>
      <c r="K32" s="442">
        <v>5.3191489361702126E-3</v>
      </c>
      <c r="L32" s="442">
        <v>2.833210150283321E-3</v>
      </c>
      <c r="M32" s="442">
        <v>1.0770975056689343E-2</v>
      </c>
      <c r="N32" s="442">
        <v>3.5211267605633804E-3</v>
      </c>
      <c r="O32" s="442">
        <v>7.7220077220077222E-3</v>
      </c>
      <c r="P32" s="442">
        <v>1.1381419832124057E-2</v>
      </c>
      <c r="Q32" s="442">
        <v>6.0544904137235112E-3</v>
      </c>
      <c r="R32" s="442">
        <v>6.4805583250249254E-3</v>
      </c>
      <c r="S32" s="442">
        <v>9.7560975609756097E-3</v>
      </c>
      <c r="T32" s="442">
        <v>5.7049077836824006E-3</v>
      </c>
      <c r="U32" s="442">
        <v>5.8666666666666667E-3</v>
      </c>
      <c r="V32" s="442">
        <v>6.0790273556231003E-3</v>
      </c>
      <c r="W32" s="442">
        <v>3.7735849056603774E-3</v>
      </c>
      <c r="X32" s="442">
        <v>7.2281328677008044E-3</v>
      </c>
      <c r="Y32" s="442">
        <v>1.2547267102096941E-2</v>
      </c>
      <c r="Z32" s="442">
        <v>5.7624113475177301E-3</v>
      </c>
      <c r="AA32" s="442">
        <v>2.3617153511497825E-2</v>
      </c>
      <c r="AB32" s="442">
        <v>2.6570048309178744E-2</v>
      </c>
      <c r="AC32" s="442">
        <v>1.7647658879934715E-2</v>
      </c>
      <c r="AD32" s="442">
        <v>4.809965972662783E-2</v>
      </c>
      <c r="AE32" s="442">
        <v>7.5899982266359287E-2</v>
      </c>
      <c r="AF32" s="442">
        <v>2.9707063548310892E-2</v>
      </c>
      <c r="AG32" s="442">
        <v>5.0251256281407036E-3</v>
      </c>
      <c r="AH32" s="442">
        <v>2.122929380993897E-2</v>
      </c>
      <c r="AI32" s="442">
        <v>6.922832645284217E-3</v>
      </c>
      <c r="AJ32" s="442">
        <v>7.8659758726316985E-3</v>
      </c>
      <c r="AK32" s="442">
        <v>2.7153558052434457E-2</v>
      </c>
      <c r="AL32" s="442">
        <v>9.7045370255903086E-3</v>
      </c>
      <c r="AM32" s="442">
        <v>1.0088426899748811E-2</v>
      </c>
      <c r="AN32" s="442">
        <v>0</v>
      </c>
      <c r="AO32" s="442">
        <v>1.6233766233766235E-3</v>
      </c>
      <c r="AP32" s="443">
        <v>1.7329185566589023E-2</v>
      </c>
      <c r="AQ32" s="442">
        <v>0</v>
      </c>
      <c r="AR32" s="442">
        <v>6.1244501723026923E-2</v>
      </c>
      <c r="AS32" s="442">
        <v>0</v>
      </c>
      <c r="AT32" s="442">
        <v>0</v>
      </c>
      <c r="AU32" s="442">
        <v>0</v>
      </c>
      <c r="AV32" s="442">
        <v>0</v>
      </c>
      <c r="AW32" s="443">
        <v>3.6522081992575291E-2</v>
      </c>
      <c r="AX32" s="442">
        <v>3.6981986025548155E-2</v>
      </c>
      <c r="AY32" s="443">
        <v>6.6505775501556714E-3</v>
      </c>
      <c r="AZ32" s="443">
        <v>2.5995749966458492E-2</v>
      </c>
      <c r="BA32" s="442">
        <v>2.9286760352724893E-2</v>
      </c>
      <c r="BB32" s="443">
        <v>5.8284463335517168E-3</v>
      </c>
      <c r="BC32" s="442">
        <v>4.9832381132253648E-2</v>
      </c>
      <c r="BD32" s="443">
        <v>4.4284561317477829E-2</v>
      </c>
    </row>
    <row r="33" spans="1:56" x14ac:dyDescent="0.2">
      <c r="A33" s="281" t="s">
        <v>475</v>
      </c>
      <c r="B33" s="283" t="s">
        <v>38</v>
      </c>
      <c r="C33" s="442">
        <v>2.0722525385093596E-3</v>
      </c>
      <c r="D33" s="442">
        <v>0</v>
      </c>
      <c r="E33" s="442">
        <v>6.2111801242236027E-4</v>
      </c>
      <c r="F33" s="442">
        <v>0</v>
      </c>
      <c r="G33" s="442">
        <v>1.649620587264929E-3</v>
      </c>
      <c r="H33" s="442">
        <v>2.982107355864811E-3</v>
      </c>
      <c r="I33" s="442">
        <v>1.8335166850018336E-3</v>
      </c>
      <c r="J33" s="442">
        <v>1.600731763091699E-3</v>
      </c>
      <c r="K33" s="442">
        <v>0</v>
      </c>
      <c r="L33" s="442">
        <v>4.9273220004927322E-4</v>
      </c>
      <c r="M33" s="442">
        <v>2.2675736961451248E-3</v>
      </c>
      <c r="N33" s="442">
        <v>1.7605633802816902E-3</v>
      </c>
      <c r="O33" s="442">
        <v>7.722007722007722E-4</v>
      </c>
      <c r="P33" s="442">
        <v>3.2721582017356666E-3</v>
      </c>
      <c r="Q33" s="442">
        <v>2.0181634712411706E-3</v>
      </c>
      <c r="R33" s="442">
        <v>1.4955134596211367E-3</v>
      </c>
      <c r="S33" s="442">
        <v>0</v>
      </c>
      <c r="T33" s="442">
        <v>3.9074710847139733E-4</v>
      </c>
      <c r="U33" s="442">
        <v>1.8666666666666666E-3</v>
      </c>
      <c r="V33" s="442">
        <v>2.1710811984368217E-3</v>
      </c>
      <c r="W33" s="442">
        <v>3.9037085230969419E-4</v>
      </c>
      <c r="X33" s="442">
        <v>1.3806545927068951E-3</v>
      </c>
      <c r="Y33" s="442">
        <v>3.4376074252320385E-3</v>
      </c>
      <c r="Z33" s="442">
        <v>6.9936958234830572E-3</v>
      </c>
      <c r="AA33" s="442">
        <v>0</v>
      </c>
      <c r="AB33" s="442">
        <v>9.6618357487922703E-4</v>
      </c>
      <c r="AC33" s="442">
        <v>2.7270563432962698E-2</v>
      </c>
      <c r="AD33" s="442">
        <v>1.4360689774496799E-2</v>
      </c>
      <c r="AE33" s="442">
        <v>1.6208547614825323E-2</v>
      </c>
      <c r="AF33" s="442">
        <v>7.3824710607134419E-3</v>
      </c>
      <c r="AG33" s="442">
        <v>3.3668341708542715E-2</v>
      </c>
      <c r="AH33" s="442">
        <v>1.6129032258064516E-3</v>
      </c>
      <c r="AI33" s="442">
        <v>7.1768815496983168E-3</v>
      </c>
      <c r="AJ33" s="442">
        <v>1.8416972355632871E-2</v>
      </c>
      <c r="AK33" s="442">
        <v>1.5449438202247191E-2</v>
      </c>
      <c r="AL33" s="442">
        <v>5.5012980590925945E-3</v>
      </c>
      <c r="AM33" s="442">
        <v>9.3940817285110383E-3</v>
      </c>
      <c r="AN33" s="442">
        <v>0</v>
      </c>
      <c r="AO33" s="442">
        <v>2.4350649350649352E-2</v>
      </c>
      <c r="AP33" s="443">
        <v>8.5356135834252795E-3</v>
      </c>
      <c r="AQ33" s="442">
        <v>0</v>
      </c>
      <c r="AR33" s="442">
        <v>0.17613537668450396</v>
      </c>
      <c r="AS33" s="442">
        <v>1.5279357587898748E-4</v>
      </c>
      <c r="AT33" s="442">
        <v>0</v>
      </c>
      <c r="AU33" s="442">
        <v>3.5689455388180767E-2</v>
      </c>
      <c r="AV33" s="442">
        <v>0</v>
      </c>
      <c r="AW33" s="443">
        <v>0.10660906001583849</v>
      </c>
      <c r="AX33" s="442">
        <v>7.3581939680637642E-2</v>
      </c>
      <c r="AY33" s="443">
        <v>5.0355250148916442E-4</v>
      </c>
      <c r="AZ33" s="443">
        <v>6.9218850759769232E-2</v>
      </c>
      <c r="BA33" s="442">
        <v>5.5041597856230327E-2</v>
      </c>
      <c r="BB33" s="443">
        <v>2.8499065211485913E-2</v>
      </c>
      <c r="BC33" s="442">
        <v>0.11734737239718589</v>
      </c>
      <c r="BD33" s="443">
        <v>7.2011258224020269E-2</v>
      </c>
    </row>
    <row r="34" spans="1:56" x14ac:dyDescent="0.2">
      <c r="A34" s="281" t="s">
        <v>476</v>
      </c>
      <c r="B34" s="283" t="s">
        <v>477</v>
      </c>
      <c r="C34" s="442">
        <v>3.0047661808385716E-2</v>
      </c>
      <c r="D34" s="442">
        <v>3.084223013048636E-2</v>
      </c>
      <c r="E34" s="442">
        <v>1.9875776397515529E-2</v>
      </c>
      <c r="F34" s="442">
        <v>0</v>
      </c>
      <c r="G34" s="442">
        <v>2.771362586605081E-2</v>
      </c>
      <c r="H34" s="442">
        <v>1.7892644135188866E-2</v>
      </c>
      <c r="I34" s="442">
        <v>3.3370003667033368E-2</v>
      </c>
      <c r="J34" s="442">
        <v>2.1952892750971873E-2</v>
      </c>
      <c r="K34" s="442">
        <v>2.1276595744680851E-2</v>
      </c>
      <c r="L34" s="442">
        <v>1.7184035476718405E-2</v>
      </c>
      <c r="M34" s="442">
        <v>4.5351473922902494E-2</v>
      </c>
      <c r="N34" s="442">
        <v>1.5845070422535211E-2</v>
      </c>
      <c r="O34" s="442">
        <v>2.7027027027027029E-2</v>
      </c>
      <c r="P34" s="442">
        <v>2.0202020202020204E-2</v>
      </c>
      <c r="Q34" s="442">
        <v>1.6145307769929364E-2</v>
      </c>
      <c r="R34" s="442">
        <v>1.3958125623130608E-2</v>
      </c>
      <c r="S34" s="442">
        <v>1.4634146341463415E-2</v>
      </c>
      <c r="T34" s="442">
        <v>1.7114723351047204E-2</v>
      </c>
      <c r="U34" s="442">
        <v>1.8666666666666668E-2</v>
      </c>
      <c r="V34" s="442">
        <v>2.0408163265306121E-2</v>
      </c>
      <c r="W34" s="442">
        <v>1.457384515289525E-2</v>
      </c>
      <c r="X34" s="442">
        <v>3.1186550799967513E-2</v>
      </c>
      <c r="Y34" s="442">
        <v>2.6469577174286697E-2</v>
      </c>
      <c r="Z34" s="442">
        <v>5.8215130023640663E-2</v>
      </c>
      <c r="AA34" s="442">
        <v>1.2430080795525171E-2</v>
      </c>
      <c r="AB34" s="442">
        <v>4.3478260869565216E-2</v>
      </c>
      <c r="AC34" s="442">
        <v>2.0979972117379033E-2</v>
      </c>
      <c r="AD34" s="442">
        <v>2.8490685737355095E-2</v>
      </c>
      <c r="AE34" s="442">
        <v>1.4186912573151269E-4</v>
      </c>
      <c r="AF34" s="442">
        <v>6.1481218993621543E-2</v>
      </c>
      <c r="AG34" s="442">
        <v>1.8090452261306532E-2</v>
      </c>
      <c r="AH34" s="442">
        <v>2.3365300784655624E-2</v>
      </c>
      <c r="AI34" s="442">
        <v>1.9688790092092727E-2</v>
      </c>
      <c r="AJ34" s="442">
        <v>1.1950232575728926E-2</v>
      </c>
      <c r="AK34" s="442">
        <v>2.7153558052434457E-2</v>
      </c>
      <c r="AL34" s="442">
        <v>9.0246013104215601E-3</v>
      </c>
      <c r="AM34" s="442">
        <v>4.2804337615128557E-2</v>
      </c>
      <c r="AN34" s="442">
        <v>7.3267326732673263E-2</v>
      </c>
      <c r="AO34" s="442">
        <v>7.9545454545454544E-2</v>
      </c>
      <c r="AP34" s="443">
        <v>2.6475215561276612E-2</v>
      </c>
      <c r="AQ34" s="442">
        <v>2.6863666890530557E-2</v>
      </c>
      <c r="AR34" s="442">
        <v>4.9102064830639058E-2</v>
      </c>
      <c r="AS34" s="442">
        <v>7.8094494338149163E-4</v>
      </c>
      <c r="AT34" s="442">
        <v>2.3834868329707967E-3</v>
      </c>
      <c r="AU34" s="442">
        <v>5.948242564696794E-3</v>
      </c>
      <c r="AV34" s="442">
        <v>-3.3018867924528301E-2</v>
      </c>
      <c r="AW34" s="443">
        <v>3.05943442565434E-2</v>
      </c>
      <c r="AX34" s="442">
        <v>4.0754294732754791E-2</v>
      </c>
      <c r="AY34" s="443">
        <v>5.4696855253219358E-2</v>
      </c>
      <c r="AZ34" s="443">
        <v>3.9087757566314808E-2</v>
      </c>
      <c r="BA34" s="442">
        <v>4.429159006636961E-2</v>
      </c>
      <c r="BB34" s="443">
        <v>4.5928476694204308E-2</v>
      </c>
      <c r="BC34" s="442">
        <v>3.1002408045705653E-2</v>
      </c>
      <c r="BD34" s="443">
        <v>4.3245065587838666E-2</v>
      </c>
    </row>
    <row r="35" spans="1:56" x14ac:dyDescent="0.2">
      <c r="A35" s="281" t="s">
        <v>478</v>
      </c>
      <c r="B35" s="283" t="s">
        <v>194</v>
      </c>
      <c r="C35" s="442">
        <v>3.2465289769979967E-3</v>
      </c>
      <c r="D35" s="442">
        <v>0</v>
      </c>
      <c r="E35" s="442">
        <v>4.9689440993788822E-3</v>
      </c>
      <c r="F35" s="442">
        <v>0</v>
      </c>
      <c r="G35" s="442">
        <v>3.6291652919828439E-3</v>
      </c>
      <c r="H35" s="442">
        <v>4.970178926441352E-3</v>
      </c>
      <c r="I35" s="442">
        <v>5.1338467180051337E-3</v>
      </c>
      <c r="J35" s="442">
        <v>1.1205122341641893E-2</v>
      </c>
      <c r="K35" s="442">
        <v>0</v>
      </c>
      <c r="L35" s="442">
        <v>3.5107169253510719E-3</v>
      </c>
      <c r="M35" s="442">
        <v>5.1020408163265302E-3</v>
      </c>
      <c r="N35" s="442">
        <v>1.7605633802816902E-3</v>
      </c>
      <c r="O35" s="442">
        <v>2.3166023166023165E-3</v>
      </c>
      <c r="P35" s="442">
        <v>6.1175131597666806E-3</v>
      </c>
      <c r="Q35" s="442">
        <v>6.7272115708039018E-3</v>
      </c>
      <c r="R35" s="442">
        <v>9.9700897308075773E-3</v>
      </c>
      <c r="S35" s="442">
        <v>4.8780487804878049E-3</v>
      </c>
      <c r="T35" s="442">
        <v>6.4864020006251957E-3</v>
      </c>
      <c r="U35" s="442">
        <v>1.2266666666666667E-2</v>
      </c>
      <c r="V35" s="442">
        <v>1.9539730785931395E-2</v>
      </c>
      <c r="W35" s="442">
        <v>2.0819778789850358E-3</v>
      </c>
      <c r="X35" s="442">
        <v>5.035328514578088E-3</v>
      </c>
      <c r="Y35" s="442">
        <v>8.5367251059928952E-3</v>
      </c>
      <c r="Z35" s="442">
        <v>7.1907013396375098E-3</v>
      </c>
      <c r="AA35" s="442">
        <v>4.0397762585456805E-2</v>
      </c>
      <c r="AB35" s="442">
        <v>8.6956521739130436E-3</v>
      </c>
      <c r="AC35" s="442">
        <v>3.8559624604712843E-2</v>
      </c>
      <c r="AD35" s="442">
        <v>5.8365534344541205E-2</v>
      </c>
      <c r="AE35" s="442">
        <v>1.064018442986345E-3</v>
      </c>
      <c r="AF35" s="442">
        <v>8.7408457358847148E-3</v>
      </c>
      <c r="AG35" s="442">
        <v>0.20804020100502513</v>
      </c>
      <c r="AH35" s="442">
        <v>3.0645161290322579E-2</v>
      </c>
      <c r="AI35" s="442">
        <v>3.2200698634487136E-2</v>
      </c>
      <c r="AJ35" s="442">
        <v>1.1609877850470823E-2</v>
      </c>
      <c r="AK35" s="442">
        <v>7.1629213483146062E-2</v>
      </c>
      <c r="AL35" s="442">
        <v>5.9648905921621954E-2</v>
      </c>
      <c r="AM35" s="442">
        <v>2.1014152388343171E-2</v>
      </c>
      <c r="AN35" s="442">
        <v>0</v>
      </c>
      <c r="AO35" s="442">
        <v>5.6818181818181816E-2</v>
      </c>
      <c r="AP35" s="443">
        <v>1.9221731845858361E-2</v>
      </c>
      <c r="AQ35" s="442">
        <v>1.1417058428475487E-2</v>
      </c>
      <c r="AR35" s="442">
        <v>4.3280194996217748E-2</v>
      </c>
      <c r="AS35" s="442">
        <v>6.7908255946216655E-5</v>
      </c>
      <c r="AT35" s="442">
        <v>4.2301106123015686E-2</v>
      </c>
      <c r="AU35" s="442">
        <v>6.6434916956353798E-2</v>
      </c>
      <c r="AV35" s="442">
        <v>3.7735849056603772E-2</v>
      </c>
      <c r="AW35" s="443">
        <v>3.5005062301392387E-2</v>
      </c>
      <c r="AX35" s="442">
        <v>3.7581129688507922E-2</v>
      </c>
      <c r="AY35" s="443">
        <v>2.7511161056968983E-3</v>
      </c>
      <c r="AZ35" s="443">
        <v>2.3639188598484358E-2</v>
      </c>
      <c r="BA35" s="442">
        <v>2.8744586046801482E-2</v>
      </c>
      <c r="BB35" s="443">
        <v>6.5754781802783588E-2</v>
      </c>
      <c r="BC35" s="442">
        <v>-2.613910005193824E-2</v>
      </c>
      <c r="BD35" s="443">
        <v>5.0825466879163093E-3</v>
      </c>
    </row>
    <row r="36" spans="1:56" x14ac:dyDescent="0.2">
      <c r="A36" s="281" t="s">
        <v>479</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0.18831168831168832</v>
      </c>
      <c r="AP36" s="443">
        <v>2.9626905316497079E-4</v>
      </c>
      <c r="AQ36" s="442">
        <v>0</v>
      </c>
      <c r="AR36" s="442">
        <v>3.8775109965539459E-3</v>
      </c>
      <c r="AS36" s="442">
        <v>0.37573638015041677</v>
      </c>
      <c r="AT36" s="442">
        <v>0</v>
      </c>
      <c r="AU36" s="442">
        <v>0</v>
      </c>
      <c r="AV36" s="442">
        <v>0</v>
      </c>
      <c r="AW36" s="443">
        <v>7.6265324739116055E-2</v>
      </c>
      <c r="AX36" s="442">
        <v>4.7889740865146746E-2</v>
      </c>
      <c r="AY36" s="443">
        <v>0</v>
      </c>
      <c r="AZ36" s="443">
        <v>4.9390410158532308E-2</v>
      </c>
      <c r="BA36" s="442">
        <v>3.5739880970928242E-2</v>
      </c>
      <c r="BB36" s="443">
        <v>0</v>
      </c>
      <c r="BC36" s="442">
        <v>0.10776712781528873</v>
      </c>
      <c r="BD36" s="443">
        <v>5.858975930693474E-2</v>
      </c>
    </row>
    <row r="37" spans="1:56" x14ac:dyDescent="0.2">
      <c r="A37" s="281" t="s">
        <v>480</v>
      </c>
      <c r="B37" s="283" t="s">
        <v>40</v>
      </c>
      <c r="C37" s="442">
        <v>0</v>
      </c>
      <c r="D37" s="442">
        <v>0</v>
      </c>
      <c r="E37" s="442">
        <v>0</v>
      </c>
      <c r="F37" s="442">
        <v>0</v>
      </c>
      <c r="G37" s="442">
        <v>1.0997470581766194E-4</v>
      </c>
      <c r="H37" s="442">
        <v>0</v>
      </c>
      <c r="I37" s="442">
        <v>0</v>
      </c>
      <c r="J37" s="442">
        <v>2.2867596615595701E-4</v>
      </c>
      <c r="K37" s="442">
        <v>0</v>
      </c>
      <c r="L37" s="442">
        <v>1.231830500123183E-4</v>
      </c>
      <c r="M37" s="442">
        <v>5.6689342403628119E-4</v>
      </c>
      <c r="N37" s="442">
        <v>0</v>
      </c>
      <c r="O37" s="442">
        <v>0</v>
      </c>
      <c r="P37" s="442">
        <v>2.8453549580310141E-4</v>
      </c>
      <c r="Q37" s="442">
        <v>0</v>
      </c>
      <c r="R37" s="442">
        <v>0</v>
      </c>
      <c r="S37" s="442">
        <v>0</v>
      </c>
      <c r="T37" s="442">
        <v>9.3779306033135354E-4</v>
      </c>
      <c r="U37" s="442">
        <v>8.0000000000000004E-4</v>
      </c>
      <c r="V37" s="442">
        <v>1.3026487190620929E-3</v>
      </c>
      <c r="W37" s="442">
        <v>1.3012361743656474E-4</v>
      </c>
      <c r="X37" s="442">
        <v>0</v>
      </c>
      <c r="Y37" s="442">
        <v>1.4323364271800161E-4</v>
      </c>
      <c r="Z37" s="442">
        <v>3.4475965327029158E-4</v>
      </c>
      <c r="AA37" s="442">
        <v>0</v>
      </c>
      <c r="AB37" s="442">
        <v>0</v>
      </c>
      <c r="AC37" s="442">
        <v>3.4003196300452245E-5</v>
      </c>
      <c r="AD37" s="442">
        <v>2.3069381163850279E-4</v>
      </c>
      <c r="AE37" s="442">
        <v>0</v>
      </c>
      <c r="AF37" s="442">
        <v>3.7798251830852823E-3</v>
      </c>
      <c r="AG37" s="442">
        <v>4.0201005025125632E-3</v>
      </c>
      <c r="AH37" s="442">
        <v>1.3077593722755012E-4</v>
      </c>
      <c r="AI37" s="442">
        <v>0</v>
      </c>
      <c r="AJ37" s="442">
        <v>7.5634383390689409E-5</v>
      </c>
      <c r="AK37" s="442">
        <v>0</v>
      </c>
      <c r="AL37" s="442">
        <v>1.8543701322784028E-4</v>
      </c>
      <c r="AM37" s="442">
        <v>1.6337533440888763E-4</v>
      </c>
      <c r="AN37" s="442">
        <v>0</v>
      </c>
      <c r="AO37" s="442">
        <v>0</v>
      </c>
      <c r="AP37" s="443">
        <v>3.3457970659147565E-4</v>
      </c>
      <c r="AQ37" s="442">
        <v>0</v>
      </c>
      <c r="AR37" s="442">
        <v>2.9977866808617935E-2</v>
      </c>
      <c r="AS37" s="442">
        <v>0.15493268594129331</v>
      </c>
      <c r="AT37" s="442">
        <v>0.11572638496783449</v>
      </c>
      <c r="AU37" s="442">
        <v>0.19536500579374275</v>
      </c>
      <c r="AV37" s="442">
        <v>0</v>
      </c>
      <c r="AW37" s="443">
        <v>7.3532016132535391E-2</v>
      </c>
      <c r="AX37" s="442">
        <v>4.6213391174008439E-2</v>
      </c>
      <c r="AY37" s="443">
        <v>7.2032571249608518E-3</v>
      </c>
      <c r="AZ37" s="443">
        <v>5.0158618868937105E-2</v>
      </c>
      <c r="BA37" s="442">
        <v>3.6316330664007725E-2</v>
      </c>
      <c r="BB37" s="443">
        <v>3.0220833799395982E-2</v>
      </c>
      <c r="BC37" s="442">
        <v>7.3723971858916854E-2</v>
      </c>
      <c r="BD37" s="443">
        <v>4.0213415880021253E-2</v>
      </c>
    </row>
    <row r="38" spans="1:56" x14ac:dyDescent="0.2">
      <c r="A38" s="281" t="s">
        <v>481</v>
      </c>
      <c r="B38" s="283" t="s">
        <v>482</v>
      </c>
      <c r="C38" s="442">
        <v>4.835255923188506E-4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6.215040397762585E-4</v>
      </c>
      <c r="AB38" s="442">
        <v>0</v>
      </c>
      <c r="AC38" s="442">
        <v>3.4003196300452245E-5</v>
      </c>
      <c r="AD38" s="442">
        <v>1.7302035872887711E-4</v>
      </c>
      <c r="AE38" s="442">
        <v>0</v>
      </c>
      <c r="AF38" s="442">
        <v>1.1811953697141507E-4</v>
      </c>
      <c r="AG38" s="442">
        <v>0</v>
      </c>
      <c r="AH38" s="442">
        <v>4.3591979075850047E-5</v>
      </c>
      <c r="AI38" s="442">
        <v>0</v>
      </c>
      <c r="AJ38" s="442">
        <v>2.0043111598532695E-2</v>
      </c>
      <c r="AK38" s="442">
        <v>0</v>
      </c>
      <c r="AL38" s="442">
        <v>6.1812337742613428E-5</v>
      </c>
      <c r="AM38" s="442">
        <v>2.0421916801110953E-5</v>
      </c>
      <c r="AN38" s="442">
        <v>0</v>
      </c>
      <c r="AO38" s="442">
        <v>1.6233766233766235E-3</v>
      </c>
      <c r="AP38" s="443">
        <v>1.3996158718483102E-3</v>
      </c>
      <c r="AQ38" s="442">
        <v>3.5426460711887174E-2</v>
      </c>
      <c r="AR38" s="442">
        <v>5.1332193987616619E-2</v>
      </c>
      <c r="AS38" s="442">
        <v>0.461368690898596</v>
      </c>
      <c r="AT38" s="442">
        <v>0</v>
      </c>
      <c r="AU38" s="442">
        <v>0</v>
      </c>
      <c r="AV38" s="442">
        <v>0</v>
      </c>
      <c r="AW38" s="443">
        <v>0.12212342659328836</v>
      </c>
      <c r="AX38" s="442">
        <v>7.7441927948277409E-2</v>
      </c>
      <c r="AY38" s="443">
        <v>1.1913315279133889E-3</v>
      </c>
      <c r="AZ38" s="443">
        <v>7.9508519542796793E-2</v>
      </c>
      <c r="BA38" s="442">
        <v>5.8096781229551614E-2</v>
      </c>
      <c r="BB38" s="443">
        <v>4.3331841932855018E-2</v>
      </c>
      <c r="BC38" s="442">
        <v>0.12226734028990982</v>
      </c>
      <c r="BD38" s="443">
        <v>6.7536573903804506E-2</v>
      </c>
    </row>
    <row r="39" spans="1:56" x14ac:dyDescent="0.2">
      <c r="A39" s="281" t="s">
        <v>483</v>
      </c>
      <c r="B39" s="283" t="s">
        <v>484</v>
      </c>
      <c r="C39" s="442">
        <v>1.381501692339573E-4</v>
      </c>
      <c r="D39" s="442">
        <v>0</v>
      </c>
      <c r="E39" s="442">
        <v>8.0745341614906832E-3</v>
      </c>
      <c r="F39" s="442">
        <v>0</v>
      </c>
      <c r="G39" s="442">
        <v>3.2992411745298581E-4</v>
      </c>
      <c r="H39" s="442">
        <v>9.9403578528827028E-4</v>
      </c>
      <c r="I39" s="442">
        <v>7.334066740007334E-4</v>
      </c>
      <c r="J39" s="442">
        <v>1.3720557969357421E-3</v>
      </c>
      <c r="K39" s="442">
        <v>0</v>
      </c>
      <c r="L39" s="442">
        <v>3.0795762503079576E-4</v>
      </c>
      <c r="M39" s="442">
        <v>0</v>
      </c>
      <c r="N39" s="442">
        <v>0</v>
      </c>
      <c r="O39" s="442">
        <v>0</v>
      </c>
      <c r="P39" s="442">
        <v>7.1133873950775359E-4</v>
      </c>
      <c r="Q39" s="442">
        <v>2.3545240497813654E-3</v>
      </c>
      <c r="R39" s="442">
        <v>1.4955134596211367E-3</v>
      </c>
      <c r="S39" s="442">
        <v>0</v>
      </c>
      <c r="T39" s="442">
        <v>5.4704595185995622E-4</v>
      </c>
      <c r="U39" s="442">
        <v>5.3333333333333336E-4</v>
      </c>
      <c r="V39" s="442">
        <v>8.6843247937472864E-4</v>
      </c>
      <c r="W39" s="442">
        <v>1.3012361743656474E-4</v>
      </c>
      <c r="X39" s="442">
        <v>2.4364492812474619E-4</v>
      </c>
      <c r="Y39" s="442">
        <v>6.8752148504640774E-4</v>
      </c>
      <c r="Z39" s="442">
        <v>3.7923561859732071E-3</v>
      </c>
      <c r="AA39" s="442">
        <v>9.322560596643879E-3</v>
      </c>
      <c r="AB39" s="442">
        <v>1.9323671497584541E-3</v>
      </c>
      <c r="AC39" s="442">
        <v>3.060287667040702E-4</v>
      </c>
      <c r="AD39" s="442">
        <v>2.652978833842782E-3</v>
      </c>
      <c r="AE39" s="442">
        <v>7.0934562865756346E-5</v>
      </c>
      <c r="AF39" s="442">
        <v>1.0630758327427356E-3</v>
      </c>
      <c r="AG39" s="442">
        <v>1.507537688442211E-3</v>
      </c>
      <c r="AH39" s="442">
        <v>0</v>
      </c>
      <c r="AI39" s="442">
        <v>2.2864401397268974E-3</v>
      </c>
      <c r="AJ39" s="442">
        <v>9.8324698407896232E-4</v>
      </c>
      <c r="AK39" s="442">
        <v>0</v>
      </c>
      <c r="AL39" s="442">
        <v>1.7925577945357893E-3</v>
      </c>
      <c r="AM39" s="442">
        <v>1.9605040129066515E-3</v>
      </c>
      <c r="AN39" s="442">
        <v>0</v>
      </c>
      <c r="AO39" s="442">
        <v>3.246753246753247E-3</v>
      </c>
      <c r="AP39" s="443">
        <v>1.1467655592333782E-3</v>
      </c>
      <c r="AQ39" s="442">
        <v>0</v>
      </c>
      <c r="AR39" s="442">
        <v>1.3363964923094164E-2</v>
      </c>
      <c r="AS39" s="442">
        <v>0</v>
      </c>
      <c r="AT39" s="442">
        <v>0</v>
      </c>
      <c r="AU39" s="442">
        <v>0</v>
      </c>
      <c r="AV39" s="442">
        <v>0</v>
      </c>
      <c r="AW39" s="443">
        <v>7.9693655583066847E-3</v>
      </c>
      <c r="AX39" s="442">
        <v>5.916282720655008E-3</v>
      </c>
      <c r="AY39" s="443">
        <v>9.8254146632032076E-5</v>
      </c>
      <c r="AZ39" s="443">
        <v>5.1956876441743814E-3</v>
      </c>
      <c r="BA39" s="442">
        <v>4.4402206088555137E-3</v>
      </c>
      <c r="BB39" s="443">
        <v>2.8523034147744522E-3</v>
      </c>
      <c r="BC39" s="442">
        <v>7.9654374616365264E-3</v>
      </c>
      <c r="BD39" s="443">
        <v>5.4554370479342898E-3</v>
      </c>
    </row>
    <row r="40" spans="1:56" x14ac:dyDescent="0.2">
      <c r="A40" s="281" t="s">
        <v>485</v>
      </c>
      <c r="B40" s="283" t="s">
        <v>41</v>
      </c>
      <c r="C40" s="442">
        <v>1.9824549285072875E-2</v>
      </c>
      <c r="D40" s="442">
        <v>2.2538552787663108E-2</v>
      </c>
      <c r="E40" s="442">
        <v>9.9378881987577643E-3</v>
      </c>
      <c r="F40" s="442">
        <v>0</v>
      </c>
      <c r="G40" s="442">
        <v>2.496425822060926E-2</v>
      </c>
      <c r="H40" s="442">
        <v>3.1809145129224649E-2</v>
      </c>
      <c r="I40" s="442">
        <v>1.7968463513017969E-2</v>
      </c>
      <c r="J40" s="442">
        <v>4.4820489366567573E-2</v>
      </c>
      <c r="K40" s="442">
        <v>1.0638297872340425E-2</v>
      </c>
      <c r="L40" s="442">
        <v>3.6277408228627739E-2</v>
      </c>
      <c r="M40" s="442">
        <v>5.3854875283446714E-2</v>
      </c>
      <c r="N40" s="442">
        <v>1.0563380281690141E-2</v>
      </c>
      <c r="O40" s="442">
        <v>1.3127413127413128E-2</v>
      </c>
      <c r="P40" s="442">
        <v>2.575046237018068E-2</v>
      </c>
      <c r="Q40" s="442">
        <v>3.6663303060881267E-2</v>
      </c>
      <c r="R40" s="442">
        <v>3.140578265204387E-2</v>
      </c>
      <c r="S40" s="442">
        <v>2.9268292682926831E-2</v>
      </c>
      <c r="T40" s="442">
        <v>4.3372929040325102E-2</v>
      </c>
      <c r="U40" s="442">
        <v>3.6533333333333334E-2</v>
      </c>
      <c r="V40" s="442">
        <v>3.3868866695614418E-2</v>
      </c>
      <c r="W40" s="442">
        <v>2.3292127521145088E-2</v>
      </c>
      <c r="X40" s="442">
        <v>2.5826362381223097E-2</v>
      </c>
      <c r="Y40" s="442">
        <v>9.5565486421450671E-2</v>
      </c>
      <c r="Z40" s="442">
        <v>4.0287628053585503E-2</v>
      </c>
      <c r="AA40" s="442">
        <v>0.1348663766314481</v>
      </c>
      <c r="AB40" s="442">
        <v>6.1352657004830918E-2</v>
      </c>
      <c r="AC40" s="442">
        <v>8.6130096229045536E-2</v>
      </c>
      <c r="AD40" s="442">
        <v>0.11592364034834765</v>
      </c>
      <c r="AE40" s="442">
        <v>1.0711118992729207E-2</v>
      </c>
      <c r="AF40" s="442">
        <v>4.8369950389794469E-2</v>
      </c>
      <c r="AG40" s="442">
        <v>0.19095477386934673</v>
      </c>
      <c r="AH40" s="442">
        <v>9.2197035745422845E-2</v>
      </c>
      <c r="AI40" s="442">
        <v>7.507145125436647E-2</v>
      </c>
      <c r="AJ40" s="442">
        <v>4.6931134893922775E-2</v>
      </c>
      <c r="AK40" s="442">
        <v>7.9119850187265917E-2</v>
      </c>
      <c r="AL40" s="442">
        <v>0.13685251576214613</v>
      </c>
      <c r="AM40" s="442">
        <v>2.8223089019135335E-2</v>
      </c>
      <c r="AN40" s="442">
        <v>0</v>
      </c>
      <c r="AO40" s="442">
        <v>2.922077922077922E-2</v>
      </c>
      <c r="AP40" s="443">
        <v>5.6250255404356179E-2</v>
      </c>
      <c r="AQ40" s="442">
        <v>3.7777031564808598E-2</v>
      </c>
      <c r="AR40" s="442">
        <v>3.6399293979211607E-2</v>
      </c>
      <c r="AS40" s="442">
        <v>0</v>
      </c>
      <c r="AT40" s="442">
        <v>7.0578979034572132E-3</v>
      </c>
      <c r="AU40" s="442">
        <v>1.861722672846659E-2</v>
      </c>
      <c r="AV40" s="442">
        <v>0</v>
      </c>
      <c r="AW40" s="443">
        <v>2.4282339418119362E-2</v>
      </c>
      <c r="AX40" s="442">
        <v>6.1148142967786111E-2</v>
      </c>
      <c r="AY40" s="443">
        <v>1.769802816209478E-2</v>
      </c>
      <c r="AZ40" s="443">
        <v>2.1962113244783754E-2</v>
      </c>
      <c r="BA40" s="442">
        <v>5.0124637771476646E-2</v>
      </c>
      <c r="BB40" s="443">
        <v>6.3897189242741403E-2</v>
      </c>
      <c r="BC40" s="442">
        <v>-2.760281410831484E-2</v>
      </c>
      <c r="BD40" s="443">
        <v>4.1319316742266354E-2</v>
      </c>
    </row>
    <row r="41" spans="1:56" x14ac:dyDescent="0.2">
      <c r="A41" s="286">
        <v>37</v>
      </c>
      <c r="B41" s="283" t="s">
        <v>42</v>
      </c>
      <c r="C41" s="442">
        <v>6.9075084616978651E-5</v>
      </c>
      <c r="D41" s="442">
        <v>0</v>
      </c>
      <c r="E41" s="442">
        <v>1.2422360248447205E-3</v>
      </c>
      <c r="F41" s="442">
        <v>0</v>
      </c>
      <c r="G41" s="442">
        <v>2.1994941163532388E-4</v>
      </c>
      <c r="H41" s="442">
        <v>0</v>
      </c>
      <c r="I41" s="442">
        <v>0</v>
      </c>
      <c r="J41" s="442">
        <v>0</v>
      </c>
      <c r="K41" s="442">
        <v>0</v>
      </c>
      <c r="L41" s="442">
        <v>1.231830500123183E-4</v>
      </c>
      <c r="M41" s="442">
        <v>0</v>
      </c>
      <c r="N41" s="442">
        <v>0</v>
      </c>
      <c r="O41" s="442">
        <v>0</v>
      </c>
      <c r="P41" s="442">
        <v>0</v>
      </c>
      <c r="Q41" s="442">
        <v>0</v>
      </c>
      <c r="R41" s="442">
        <v>0</v>
      </c>
      <c r="S41" s="442">
        <v>0</v>
      </c>
      <c r="T41" s="442">
        <v>1.5629884338855892E-4</v>
      </c>
      <c r="U41" s="442">
        <v>0</v>
      </c>
      <c r="V41" s="442">
        <v>0</v>
      </c>
      <c r="W41" s="442">
        <v>0</v>
      </c>
      <c r="X41" s="442">
        <v>1.6242995208316414E-4</v>
      </c>
      <c r="Y41" s="442">
        <v>2.5782055689240287E-4</v>
      </c>
      <c r="Z41" s="442">
        <v>4.9251379038613084E-5</v>
      </c>
      <c r="AA41" s="442">
        <v>0</v>
      </c>
      <c r="AB41" s="442">
        <v>0</v>
      </c>
      <c r="AC41" s="442">
        <v>8.8408310381175826E-4</v>
      </c>
      <c r="AD41" s="442">
        <v>2.3069381163850279E-4</v>
      </c>
      <c r="AE41" s="442">
        <v>4.2560737719453802E-4</v>
      </c>
      <c r="AF41" s="442">
        <v>1.8308528230569336E-3</v>
      </c>
      <c r="AG41" s="442">
        <v>1.0552763819095477E-2</v>
      </c>
      <c r="AH41" s="442">
        <v>4.7951176983435047E-4</v>
      </c>
      <c r="AI41" s="442">
        <v>3.1120990790727216E-3</v>
      </c>
      <c r="AJ41" s="442">
        <v>1.2820027984721854E-2</v>
      </c>
      <c r="AK41" s="442">
        <v>2.8089887640449437E-3</v>
      </c>
      <c r="AL41" s="442">
        <v>1.2980590925948819E-3</v>
      </c>
      <c r="AM41" s="442">
        <v>2.0176853799497622E-2</v>
      </c>
      <c r="AN41" s="442">
        <v>0</v>
      </c>
      <c r="AO41" s="442">
        <v>1.6233766233766235E-3</v>
      </c>
      <c r="AP41" s="443">
        <v>3.907686649503494E-3</v>
      </c>
      <c r="AQ41" s="442">
        <v>0.6707521826729349</v>
      </c>
      <c r="AR41" s="442">
        <v>0.11401115064578489</v>
      </c>
      <c r="AS41" s="442">
        <v>0</v>
      </c>
      <c r="AT41" s="442">
        <v>0</v>
      </c>
      <c r="AU41" s="442">
        <v>0</v>
      </c>
      <c r="AV41" s="442">
        <v>0</v>
      </c>
      <c r="AW41" s="443">
        <v>8.1337650490692387E-2</v>
      </c>
      <c r="AX41" s="442">
        <v>5.401060922681241E-2</v>
      </c>
      <c r="AY41" s="443">
        <v>0.21058934065326726</v>
      </c>
      <c r="AZ41" s="443">
        <v>0.12688427530869006</v>
      </c>
      <c r="BA41" s="442">
        <v>9.3735394011155077E-2</v>
      </c>
      <c r="BB41" s="443">
        <v>4.4734024703983639E-2</v>
      </c>
      <c r="BC41" s="442">
        <v>0.22398130223334434</v>
      </c>
      <c r="BD41" s="443">
        <v>0.12506385108904416</v>
      </c>
    </row>
    <row r="42" spans="1:56" x14ac:dyDescent="0.2">
      <c r="A42" s="287">
        <v>38</v>
      </c>
      <c r="B42" s="272" t="s">
        <v>283</v>
      </c>
      <c r="C42" s="442">
        <v>6.9075084616978654E-4</v>
      </c>
      <c r="D42" s="442">
        <v>2.3724792408066431E-3</v>
      </c>
      <c r="E42" s="442">
        <v>1.2422360248447205E-3</v>
      </c>
      <c r="F42" s="442">
        <v>0</v>
      </c>
      <c r="G42" s="442">
        <v>6.5984823490597162E-4</v>
      </c>
      <c r="H42" s="442">
        <v>9.9403578528827028E-4</v>
      </c>
      <c r="I42" s="442">
        <v>7.334066740007334E-4</v>
      </c>
      <c r="J42" s="442">
        <v>4.5735193231191402E-4</v>
      </c>
      <c r="K42" s="442">
        <v>0</v>
      </c>
      <c r="L42" s="442">
        <v>1.231830500123183E-4</v>
      </c>
      <c r="M42" s="442">
        <v>1.1337868480725624E-3</v>
      </c>
      <c r="N42" s="442">
        <v>0</v>
      </c>
      <c r="O42" s="442">
        <v>0</v>
      </c>
      <c r="P42" s="442">
        <v>2.8453549580310141E-4</v>
      </c>
      <c r="Q42" s="442">
        <v>6.7272115708039018E-4</v>
      </c>
      <c r="R42" s="442">
        <v>9.9700897308075765E-4</v>
      </c>
      <c r="S42" s="442">
        <v>0</v>
      </c>
      <c r="T42" s="442">
        <v>9.3779306033135354E-4</v>
      </c>
      <c r="U42" s="442">
        <v>5.3333333333333336E-4</v>
      </c>
      <c r="V42" s="442">
        <v>8.6843247937472864E-4</v>
      </c>
      <c r="W42" s="442">
        <v>6.5061808718282373E-4</v>
      </c>
      <c r="X42" s="442">
        <v>1.1370096645821489E-3</v>
      </c>
      <c r="Y42" s="442">
        <v>7.4481494213360833E-4</v>
      </c>
      <c r="Z42" s="442">
        <v>9.8502758077226169E-5</v>
      </c>
      <c r="AA42" s="442">
        <v>1.243008079552517E-3</v>
      </c>
      <c r="AB42" s="442">
        <v>2.8985507246376812E-3</v>
      </c>
      <c r="AC42" s="442">
        <v>1.836172600224421E-3</v>
      </c>
      <c r="AD42" s="442">
        <v>3.0566930042101623E-3</v>
      </c>
      <c r="AE42" s="442">
        <v>1.0640184429863451E-4</v>
      </c>
      <c r="AF42" s="442">
        <v>1.4174344436569809E-3</v>
      </c>
      <c r="AG42" s="442">
        <v>1.507537688442211E-3</v>
      </c>
      <c r="AH42" s="442">
        <v>2.3975588491717526E-3</v>
      </c>
      <c r="AI42" s="442">
        <v>3.4931724356938709E-3</v>
      </c>
      <c r="AJ42" s="442">
        <v>1.663956434595167E-3</v>
      </c>
      <c r="AK42" s="442">
        <v>4.2134831460674156E-3</v>
      </c>
      <c r="AL42" s="442">
        <v>1.2362467548522685E-3</v>
      </c>
      <c r="AM42" s="442">
        <v>1.6133314272877652E-3</v>
      </c>
      <c r="AN42" s="442">
        <v>0</v>
      </c>
      <c r="AO42" s="442">
        <v>0</v>
      </c>
      <c r="AP42" s="443">
        <v>1.2897919986923298E-3</v>
      </c>
      <c r="AQ42" s="442">
        <v>0</v>
      </c>
      <c r="AR42" s="442">
        <v>0</v>
      </c>
      <c r="AS42" s="442">
        <v>0</v>
      </c>
      <c r="AT42" s="442">
        <v>0</v>
      </c>
      <c r="AU42" s="442">
        <v>0</v>
      </c>
      <c r="AV42" s="442">
        <v>0</v>
      </c>
      <c r="AW42" s="443">
        <v>0</v>
      </c>
      <c r="AX42" s="442">
        <v>1.0542423337793858E-3</v>
      </c>
      <c r="AY42" s="443">
        <v>0</v>
      </c>
      <c r="AZ42" s="443">
        <v>0</v>
      </c>
      <c r="BA42" s="442">
        <v>7.8677593244632781E-4</v>
      </c>
      <c r="BB42" s="443">
        <v>0</v>
      </c>
      <c r="BC42" s="442">
        <v>0</v>
      </c>
      <c r="BD42" s="443">
        <v>1.2897919986923298E-3</v>
      </c>
    </row>
    <row r="43" spans="1:56" x14ac:dyDescent="0.2">
      <c r="A43" s="287">
        <v>39</v>
      </c>
      <c r="B43" s="272" t="s">
        <v>284</v>
      </c>
      <c r="C43" s="442">
        <v>4.0063549077847625E-3</v>
      </c>
      <c r="D43" s="442">
        <v>5.9311981020166073E-3</v>
      </c>
      <c r="E43" s="442">
        <v>9.9378881987577643E-3</v>
      </c>
      <c r="F43" s="442">
        <v>0</v>
      </c>
      <c r="G43" s="442">
        <v>6.1585835257890681E-3</v>
      </c>
      <c r="H43" s="442">
        <v>3.9761431411530811E-3</v>
      </c>
      <c r="I43" s="442">
        <v>5.1338467180051337E-3</v>
      </c>
      <c r="J43" s="442">
        <v>1.8294077292476561E-3</v>
      </c>
      <c r="K43" s="442">
        <v>0</v>
      </c>
      <c r="L43" s="442">
        <v>1.6629711751662971E-3</v>
      </c>
      <c r="M43" s="442">
        <v>9.0702947845804991E-3</v>
      </c>
      <c r="N43" s="442">
        <v>3.5211267605633804E-3</v>
      </c>
      <c r="O43" s="442">
        <v>5.4054054054054057E-3</v>
      </c>
      <c r="P43" s="442">
        <v>4.268032437046522E-3</v>
      </c>
      <c r="Q43" s="442">
        <v>8.409014463504878E-3</v>
      </c>
      <c r="R43" s="442">
        <v>6.4805583250249254E-3</v>
      </c>
      <c r="S43" s="442">
        <v>4.8780487804878049E-3</v>
      </c>
      <c r="T43" s="442">
        <v>1.4848390121913098E-3</v>
      </c>
      <c r="U43" s="442">
        <v>3.2000000000000002E-3</v>
      </c>
      <c r="V43" s="442">
        <v>2.1710811984368217E-3</v>
      </c>
      <c r="W43" s="442">
        <v>2.0819778789850358E-3</v>
      </c>
      <c r="X43" s="442">
        <v>4.4668236822870133E-3</v>
      </c>
      <c r="Y43" s="442">
        <v>1.5583820327718574E-2</v>
      </c>
      <c r="Z43" s="442">
        <v>2.1670606776989757E-3</v>
      </c>
      <c r="AA43" s="442">
        <v>9.9440646364201361E-3</v>
      </c>
      <c r="AB43" s="442">
        <v>2.5603864734299518E-2</v>
      </c>
      <c r="AC43" s="442">
        <v>9.2488693937230106E-3</v>
      </c>
      <c r="AD43" s="442">
        <v>8.5933444835342293E-3</v>
      </c>
      <c r="AE43" s="442">
        <v>7.8028019152331972E-4</v>
      </c>
      <c r="AF43" s="442">
        <v>1.0748877864398772E-2</v>
      </c>
      <c r="AG43" s="442">
        <v>3.5175879396984926E-3</v>
      </c>
      <c r="AH43" s="442">
        <v>3.8360941586748037E-3</v>
      </c>
      <c r="AI43" s="442">
        <v>1.4417275325500158E-2</v>
      </c>
      <c r="AJ43" s="442">
        <v>5.1809552622622242E-3</v>
      </c>
      <c r="AK43" s="442">
        <v>9.8314606741573031E-3</v>
      </c>
      <c r="AL43" s="442">
        <v>4.635925330696007E-3</v>
      </c>
      <c r="AM43" s="442">
        <v>4.2886025282332998E-3</v>
      </c>
      <c r="AN43" s="442">
        <v>0</v>
      </c>
      <c r="AO43" s="442">
        <v>0</v>
      </c>
      <c r="AP43" s="443">
        <v>6.2216501164643863E-3</v>
      </c>
      <c r="AQ43" s="442">
        <v>6.7159167226326397E-4</v>
      </c>
      <c r="AR43" s="442">
        <v>2.2385341663631524E-2</v>
      </c>
      <c r="AS43" s="442">
        <v>0</v>
      </c>
      <c r="AT43" s="442">
        <v>0</v>
      </c>
      <c r="AU43" s="442">
        <v>0</v>
      </c>
      <c r="AV43" s="442">
        <v>0</v>
      </c>
      <c r="AW43" s="443">
        <v>1.3362470804053851E-2</v>
      </c>
      <c r="AX43" s="442">
        <v>1.3433761223505638E-2</v>
      </c>
      <c r="AY43" s="443">
        <v>6.1408841645020048E-6</v>
      </c>
      <c r="AZ43" s="443">
        <v>8.6558727932934294E-3</v>
      </c>
      <c r="BA43" s="442">
        <v>1.0027108715296171E-2</v>
      </c>
      <c r="BB43" s="443">
        <v>2.3249868170850577E-2</v>
      </c>
      <c r="BC43" s="442">
        <v>-8.5934180084045516E-3</v>
      </c>
      <c r="BD43" s="443">
        <v>1.5732908340484655E-3</v>
      </c>
    </row>
    <row r="44" spans="1:56" x14ac:dyDescent="0.2">
      <c r="A44" s="288">
        <v>40</v>
      </c>
      <c r="B44" s="292" t="s">
        <v>43</v>
      </c>
      <c r="C44" s="444">
        <v>0.54486426745872762</v>
      </c>
      <c r="D44" s="444">
        <v>0.31553973902728349</v>
      </c>
      <c r="E44" s="444">
        <v>0.453416149068323</v>
      </c>
      <c r="F44" s="444">
        <v>0.2</v>
      </c>
      <c r="G44" s="444">
        <v>0.7026283954690421</v>
      </c>
      <c r="H44" s="444">
        <v>0.6063618290258449</v>
      </c>
      <c r="I44" s="444">
        <v>0.64649798313164653</v>
      </c>
      <c r="J44" s="444">
        <v>0.68351246284015554</v>
      </c>
      <c r="K44" s="444">
        <v>0.70744680851063835</v>
      </c>
      <c r="L44" s="444">
        <v>0.6607538802660754</v>
      </c>
      <c r="M44" s="444">
        <v>0.52324263038548757</v>
      </c>
      <c r="N44" s="444">
        <v>0.75</v>
      </c>
      <c r="O44" s="444">
        <v>0.76988416988416986</v>
      </c>
      <c r="P44" s="444">
        <v>0.55939678474889742</v>
      </c>
      <c r="Q44" s="444">
        <v>0.5714766229397914</v>
      </c>
      <c r="R44" s="444">
        <v>0.54735792622133594</v>
      </c>
      <c r="S44" s="444">
        <v>0.59024390243902436</v>
      </c>
      <c r="T44" s="444">
        <v>0.63769928102532036</v>
      </c>
      <c r="U44" s="444">
        <v>0.6498666666666667</v>
      </c>
      <c r="V44" s="444">
        <v>0.66000868432479376</v>
      </c>
      <c r="W44" s="444">
        <v>0.77931034482758621</v>
      </c>
      <c r="X44" s="444">
        <v>0.57979371396085433</v>
      </c>
      <c r="Y44" s="444">
        <v>0.53798556204881398</v>
      </c>
      <c r="Z44" s="444">
        <v>0.74901497241922776</v>
      </c>
      <c r="AA44" s="444">
        <v>0.50217526413921687</v>
      </c>
      <c r="AB44" s="444">
        <v>0.32705314009661834</v>
      </c>
      <c r="AC44" s="444">
        <v>0.27634397633377539</v>
      </c>
      <c r="AD44" s="444">
        <v>0.32481688678701193</v>
      </c>
      <c r="AE44" s="444">
        <v>0.11902819648873914</v>
      </c>
      <c r="AF44" s="444">
        <v>0.31100874084573588</v>
      </c>
      <c r="AG44" s="444">
        <v>0.55778894472361806</v>
      </c>
      <c r="AH44" s="444">
        <v>0.28513513513513511</v>
      </c>
      <c r="AI44" s="444">
        <v>0.28377262623054939</v>
      </c>
      <c r="AJ44" s="444">
        <v>0.42820406156638807</v>
      </c>
      <c r="AK44" s="444">
        <v>0.40355805243445692</v>
      </c>
      <c r="AL44" s="444">
        <v>0.38947954011620717</v>
      </c>
      <c r="AM44" s="444">
        <v>0.4987644740335328</v>
      </c>
      <c r="AN44" s="444">
        <v>1</v>
      </c>
      <c r="AO44" s="444">
        <v>0.68181818181818177</v>
      </c>
      <c r="AP44" s="445">
        <v>0.45907911405336932</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3.5228293154659115E-3</v>
      </c>
      <c r="D45" s="442">
        <v>7.1174377224199285E-3</v>
      </c>
      <c r="E45" s="442">
        <v>2.7950310559006212E-2</v>
      </c>
      <c r="F45" s="442">
        <v>0.1</v>
      </c>
      <c r="G45" s="442">
        <v>8.9079511712306172E-3</v>
      </c>
      <c r="H45" s="442">
        <v>1.1928429423459244E-2</v>
      </c>
      <c r="I45" s="442">
        <v>1.65016501650165E-2</v>
      </c>
      <c r="J45" s="442">
        <v>1.2805854104733592E-2</v>
      </c>
      <c r="K45" s="442">
        <v>1.0638297872340425E-2</v>
      </c>
      <c r="L45" s="442">
        <v>1.7676767676767676E-2</v>
      </c>
      <c r="M45" s="442">
        <v>1.7573696145124718E-2</v>
      </c>
      <c r="N45" s="442">
        <v>1.0563380281690141E-2</v>
      </c>
      <c r="O45" s="442">
        <v>6.1776061776061776E-3</v>
      </c>
      <c r="P45" s="442">
        <v>1.4795845781761274E-2</v>
      </c>
      <c r="Q45" s="442">
        <v>1.5472586612848975E-2</v>
      </c>
      <c r="R45" s="442">
        <v>1.1964107676969093E-2</v>
      </c>
      <c r="S45" s="442">
        <v>1.4634146341463415E-2</v>
      </c>
      <c r="T45" s="442">
        <v>1.1487964989059081E-2</v>
      </c>
      <c r="U45" s="442">
        <v>1.4933333333333333E-2</v>
      </c>
      <c r="V45" s="442">
        <v>1.82370820668693E-2</v>
      </c>
      <c r="W45" s="442">
        <v>7.1567989590110605E-3</v>
      </c>
      <c r="X45" s="442">
        <v>1.9085519369771785E-2</v>
      </c>
      <c r="Y45" s="442">
        <v>2.1341812764982239E-2</v>
      </c>
      <c r="Z45" s="442">
        <v>9.5547675334909377E-3</v>
      </c>
      <c r="AA45" s="442">
        <v>1.4294592914853946E-2</v>
      </c>
      <c r="AB45" s="442">
        <v>2.6570048309178744E-2</v>
      </c>
      <c r="AC45" s="442">
        <v>2.3564215036213403E-2</v>
      </c>
      <c r="AD45" s="442">
        <v>3.0797623853740123E-2</v>
      </c>
      <c r="AE45" s="442">
        <v>1.4896258201808831E-3</v>
      </c>
      <c r="AF45" s="442">
        <v>1.795416961965509E-2</v>
      </c>
      <c r="AG45" s="442">
        <v>1.8090452261306532E-2</v>
      </c>
      <c r="AH45" s="442">
        <v>1.0549258936355711E-2</v>
      </c>
      <c r="AI45" s="442">
        <v>1.0098443950460464E-2</v>
      </c>
      <c r="AJ45" s="442">
        <v>9.1517603902734179E-3</v>
      </c>
      <c r="AK45" s="442">
        <v>3.698501872659176E-2</v>
      </c>
      <c r="AL45" s="442">
        <v>1.4834961058227222E-2</v>
      </c>
      <c r="AM45" s="442">
        <v>2.0891620887536506E-2</v>
      </c>
      <c r="AN45" s="442">
        <v>0</v>
      </c>
      <c r="AO45" s="442">
        <v>3.246753246753247E-3</v>
      </c>
      <c r="AP45" s="443">
        <v>1.521188345388419E-2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0.119707121641224</v>
      </c>
      <c r="D46" s="442">
        <v>0.24911032028469751</v>
      </c>
      <c r="E46" s="442">
        <v>0.17950310559006211</v>
      </c>
      <c r="F46" s="442">
        <v>0.5</v>
      </c>
      <c r="G46" s="442">
        <v>0.1441768393269548</v>
      </c>
      <c r="H46" s="442">
        <v>0.24353876739562624</v>
      </c>
      <c r="I46" s="442">
        <v>0.16281628162816281</v>
      </c>
      <c r="J46" s="442">
        <v>9.5586553853190023E-2</v>
      </c>
      <c r="K46" s="442">
        <v>3.1914893617021274E-2</v>
      </c>
      <c r="L46" s="442">
        <v>0.21187484602118747</v>
      </c>
      <c r="M46" s="442">
        <v>0.21541950113378686</v>
      </c>
      <c r="N46" s="442">
        <v>5.8098591549295774E-2</v>
      </c>
      <c r="O46" s="442">
        <v>0.10038610038610038</v>
      </c>
      <c r="P46" s="442">
        <v>0.28496229904680609</v>
      </c>
      <c r="Q46" s="442">
        <v>0.19475277497477295</v>
      </c>
      <c r="R46" s="442">
        <v>0.21585244267198406</v>
      </c>
      <c r="S46" s="442">
        <v>0.2097560975609756</v>
      </c>
      <c r="T46" s="442">
        <v>0.19693654266958424</v>
      </c>
      <c r="U46" s="442">
        <v>0.19653333333333334</v>
      </c>
      <c r="V46" s="442">
        <v>0.17064698219713417</v>
      </c>
      <c r="W46" s="442">
        <v>0.12478854912166558</v>
      </c>
      <c r="X46" s="442">
        <v>0.23934053439454236</v>
      </c>
      <c r="Y46" s="442">
        <v>0.34450555746533745</v>
      </c>
      <c r="Z46" s="442">
        <v>7.0035460992907805E-2</v>
      </c>
      <c r="AA46" s="442">
        <v>0.14045991298943444</v>
      </c>
      <c r="AB46" s="442">
        <v>0.50772946859903378</v>
      </c>
      <c r="AC46" s="442">
        <v>0.42483593457785029</v>
      </c>
      <c r="AD46" s="442">
        <v>0.31368591037545418</v>
      </c>
      <c r="AE46" s="442">
        <v>2.1812378081220076E-2</v>
      </c>
      <c r="AF46" s="442">
        <v>0.35489014883061659</v>
      </c>
      <c r="AG46" s="442">
        <v>0.23768844221105528</v>
      </c>
      <c r="AH46" s="442">
        <v>0.35357454228421969</v>
      </c>
      <c r="AI46" s="442">
        <v>0.50866941886313111</v>
      </c>
      <c r="AJ46" s="442">
        <v>0.45936542752335213</v>
      </c>
      <c r="AK46" s="442">
        <v>0.48689138576779029</v>
      </c>
      <c r="AL46" s="442">
        <v>0.33057238224749658</v>
      </c>
      <c r="AM46" s="442">
        <v>0.26470888557600014</v>
      </c>
      <c r="AN46" s="442">
        <v>0</v>
      </c>
      <c r="AO46" s="442">
        <v>9.74025974025974E-3</v>
      </c>
      <c r="AP46" s="443">
        <v>0.27235298925258467</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0.20183739725081162</v>
      </c>
      <c r="D47" s="442">
        <v>0.38434163701067614</v>
      </c>
      <c r="E47" s="442">
        <v>0.14782608695652175</v>
      </c>
      <c r="F47" s="442">
        <v>0</v>
      </c>
      <c r="G47" s="442">
        <v>7.291322995710986E-2</v>
      </c>
      <c r="H47" s="442">
        <v>-1.8886679920477135E-2</v>
      </c>
      <c r="I47" s="442">
        <v>8.7642097543087646E-2</v>
      </c>
      <c r="J47" s="442">
        <v>6.0599131031328607E-2</v>
      </c>
      <c r="K47" s="442">
        <v>2.6595744680851064E-2</v>
      </c>
      <c r="L47" s="442">
        <v>-6.6518847006651885E-3</v>
      </c>
      <c r="M47" s="442">
        <v>9.6938775510204078E-2</v>
      </c>
      <c r="N47" s="442">
        <v>0.10915492957746478</v>
      </c>
      <c r="O47" s="442">
        <v>8.6486486486486491E-2</v>
      </c>
      <c r="P47" s="442">
        <v>3.0018494807227201E-2</v>
      </c>
      <c r="Q47" s="442">
        <v>0.10662630339724184</v>
      </c>
      <c r="R47" s="442">
        <v>0.11216350947158524</v>
      </c>
      <c r="S47" s="442">
        <v>2.4390243902439025E-2</v>
      </c>
      <c r="T47" s="442">
        <v>-4.173179118474523E-2</v>
      </c>
      <c r="U47" s="442">
        <v>-2.1333333333333333E-2</v>
      </c>
      <c r="V47" s="442">
        <v>-4.8198002605297441E-2</v>
      </c>
      <c r="W47" s="442">
        <v>1.2621990891346779E-2</v>
      </c>
      <c r="X47" s="442">
        <v>6.9844879395760576E-2</v>
      </c>
      <c r="Y47" s="442">
        <v>2.68992781024407E-2</v>
      </c>
      <c r="Z47" s="442">
        <v>2.8713553979511426E-2</v>
      </c>
      <c r="AA47" s="442">
        <v>0.12989434431323804</v>
      </c>
      <c r="AB47" s="442">
        <v>3.7681159420289857E-2</v>
      </c>
      <c r="AC47" s="442">
        <v>0.13730490666122616</v>
      </c>
      <c r="AD47" s="442">
        <v>0.25139858123305842</v>
      </c>
      <c r="AE47" s="442">
        <v>0.45703138854406811</v>
      </c>
      <c r="AF47" s="442">
        <v>4.7070635483108907E-2</v>
      </c>
      <c r="AG47" s="442">
        <v>0.10201005025125628</v>
      </c>
      <c r="AH47" s="442">
        <v>0</v>
      </c>
      <c r="AI47" s="442">
        <v>2.2673864718958398E-2</v>
      </c>
      <c r="AJ47" s="442">
        <v>3.7136482244828496E-2</v>
      </c>
      <c r="AK47" s="442">
        <v>-4.6816479400749065E-3</v>
      </c>
      <c r="AL47" s="442">
        <v>8.8947954011620714E-2</v>
      </c>
      <c r="AM47" s="442">
        <v>7.2232319725529431E-2</v>
      </c>
      <c r="AN47" s="442">
        <v>0</v>
      </c>
      <c r="AO47" s="442">
        <v>0.25974025974025972</v>
      </c>
      <c r="AP47" s="443">
        <v>9.302082056311553E-2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0.15983974580368862</v>
      </c>
      <c r="D48" s="442">
        <v>6.0498220640569395E-2</v>
      </c>
      <c r="E48" s="442">
        <v>0.14037267080745341</v>
      </c>
      <c r="F48" s="442">
        <v>0.1</v>
      </c>
      <c r="G48" s="442">
        <v>4.9378642912130212E-2</v>
      </c>
      <c r="H48" s="442">
        <v>0.11332007952286283</v>
      </c>
      <c r="I48" s="442">
        <v>5.9039237257059042E-2</v>
      </c>
      <c r="J48" s="442">
        <v>0.12805854104733594</v>
      </c>
      <c r="K48" s="442">
        <v>9.0425531914893623E-2</v>
      </c>
      <c r="L48" s="442">
        <v>7.9822616407982258E-2</v>
      </c>
      <c r="M48" s="442">
        <v>0.11621315192743764</v>
      </c>
      <c r="N48" s="442">
        <v>5.4577464788732391E-2</v>
      </c>
      <c r="O48" s="442">
        <v>3.0115830115830116E-2</v>
      </c>
      <c r="P48" s="442">
        <v>8.3226632522407168E-2</v>
      </c>
      <c r="Q48" s="442">
        <v>0.10528086108308106</v>
      </c>
      <c r="R48" s="442">
        <v>0.10319042871385843</v>
      </c>
      <c r="S48" s="442">
        <v>0.14634146341463414</v>
      </c>
      <c r="T48" s="442">
        <v>0.18771491090965928</v>
      </c>
      <c r="U48" s="442">
        <v>0.156</v>
      </c>
      <c r="V48" s="442">
        <v>0.18758141554494137</v>
      </c>
      <c r="W48" s="442">
        <v>6.8184775536759917E-2</v>
      </c>
      <c r="X48" s="442">
        <v>6.448469097701616E-2</v>
      </c>
      <c r="Y48" s="442">
        <v>3.6667812535808413E-2</v>
      </c>
      <c r="Z48" s="442">
        <v>0.12687155240346729</v>
      </c>
      <c r="AA48" s="442">
        <v>0.21566190180236172</v>
      </c>
      <c r="AB48" s="442">
        <v>8.1159420289855067E-2</v>
      </c>
      <c r="AC48" s="442">
        <v>9.4970927267163108E-2</v>
      </c>
      <c r="AD48" s="442">
        <v>7.3822019724320898E-2</v>
      </c>
      <c r="AE48" s="442">
        <v>0.35531122539457349</v>
      </c>
      <c r="AF48" s="442">
        <v>0.21733994802740372</v>
      </c>
      <c r="AG48" s="442">
        <v>5.979899497487437E-2</v>
      </c>
      <c r="AH48" s="442">
        <v>0.34912816041848299</v>
      </c>
      <c r="AI48" s="442">
        <v>0.16513178786916483</v>
      </c>
      <c r="AJ48" s="442">
        <v>6.3911053965132553E-2</v>
      </c>
      <c r="AK48" s="442">
        <v>6.0861423220973786E-2</v>
      </c>
      <c r="AL48" s="442">
        <v>0.13073309432562741</v>
      </c>
      <c r="AM48" s="442">
        <v>9.9658953989421442E-2</v>
      </c>
      <c r="AN48" s="442">
        <v>0</v>
      </c>
      <c r="AO48" s="442">
        <v>3.5714285714285712E-2</v>
      </c>
      <c r="AP48" s="443">
        <v>0.13547413264680641</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3.9718173654762726E-2</v>
      </c>
      <c r="D49" s="442">
        <v>2.3724792408066429E-2</v>
      </c>
      <c r="E49" s="442">
        <v>5.1552795031055899E-2</v>
      </c>
      <c r="F49" s="442">
        <v>0.1</v>
      </c>
      <c r="G49" s="442">
        <v>2.6613878807874188E-2</v>
      </c>
      <c r="H49" s="442">
        <v>4.37375745526839E-2</v>
      </c>
      <c r="I49" s="442">
        <v>2.7502750275027504E-2</v>
      </c>
      <c r="J49" s="442">
        <v>1.9437457123256344E-2</v>
      </c>
      <c r="K49" s="442">
        <v>0.13829787234042554</v>
      </c>
      <c r="L49" s="442">
        <v>3.6523774328652378E-2</v>
      </c>
      <c r="M49" s="442">
        <v>3.0612244897959183E-2</v>
      </c>
      <c r="N49" s="442">
        <v>1.7605633802816902E-2</v>
      </c>
      <c r="O49" s="442">
        <v>6.9498069498069494E-3</v>
      </c>
      <c r="P49" s="442">
        <v>2.7599943092900838E-2</v>
      </c>
      <c r="Q49" s="442">
        <v>6.390850992263707E-3</v>
      </c>
      <c r="R49" s="442">
        <v>9.4715852442671979E-3</v>
      </c>
      <c r="S49" s="442">
        <v>1.4634146341463415E-2</v>
      </c>
      <c r="T49" s="442">
        <v>7.8930915911222255E-3</v>
      </c>
      <c r="U49" s="442">
        <v>4.0000000000000001E-3</v>
      </c>
      <c r="V49" s="442">
        <v>1.1723838471558836E-2</v>
      </c>
      <c r="W49" s="442">
        <v>7.9375406636304491E-3</v>
      </c>
      <c r="X49" s="442">
        <v>2.7531876878096322E-2</v>
      </c>
      <c r="Y49" s="442">
        <v>3.683969290707001E-2</v>
      </c>
      <c r="Z49" s="442">
        <v>1.7188731284475966E-2</v>
      </c>
      <c r="AA49" s="442">
        <v>4.5991298943443129E-2</v>
      </c>
      <c r="AB49" s="442">
        <v>1.9806763285024155E-2</v>
      </c>
      <c r="AC49" s="442">
        <v>4.3490088068278421E-2</v>
      </c>
      <c r="AD49" s="442">
        <v>2.0589422688736373E-2</v>
      </c>
      <c r="AE49" s="442">
        <v>4.5398120234084058E-2</v>
      </c>
      <c r="AF49" s="442">
        <v>5.6756437514764939E-2</v>
      </c>
      <c r="AG49" s="442">
        <v>2.4623115577889446E-2</v>
      </c>
      <c r="AH49" s="442">
        <v>1.6129032258064516E-3</v>
      </c>
      <c r="AI49" s="442">
        <v>1.2829469672912035E-2</v>
      </c>
      <c r="AJ49" s="442">
        <v>1.4786521952879779E-2</v>
      </c>
      <c r="AK49" s="442">
        <v>3.4176029962546817E-2</v>
      </c>
      <c r="AL49" s="442">
        <v>4.5493880578563482E-2</v>
      </c>
      <c r="AM49" s="442">
        <v>4.3743745787979661E-2</v>
      </c>
      <c r="AN49" s="442">
        <v>0</v>
      </c>
      <c r="AO49" s="442">
        <v>1.2987012987012988E-2</v>
      </c>
      <c r="AP49" s="443">
        <v>3.0290956642556495E-2</v>
      </c>
      <c r="AQ49" s="313"/>
      <c r="AR49" s="313"/>
      <c r="AS49" s="313"/>
      <c r="AT49" s="313"/>
      <c r="AU49" s="313"/>
      <c r="AV49" s="313"/>
      <c r="AW49" s="313"/>
      <c r="AX49" s="313"/>
      <c r="AY49" s="313"/>
      <c r="AZ49" s="313"/>
      <c r="BA49" s="313"/>
      <c r="BB49" s="313"/>
      <c r="BC49" s="313"/>
      <c r="BD49" s="313"/>
    </row>
    <row r="50" spans="1:56" x14ac:dyDescent="0.2">
      <c r="A50" s="286">
        <v>46</v>
      </c>
      <c r="B50" s="282" t="s">
        <v>205</v>
      </c>
      <c r="C50" s="442">
        <v>-6.9489535124680521E-2</v>
      </c>
      <c r="D50" s="442">
        <v>-4.0332147093712932E-2</v>
      </c>
      <c r="E50" s="442">
        <v>-6.2111801242236027E-4</v>
      </c>
      <c r="F50" s="442">
        <v>0</v>
      </c>
      <c r="G50" s="442">
        <v>-4.6189376443418013E-3</v>
      </c>
      <c r="H50" s="442">
        <v>0</v>
      </c>
      <c r="I50" s="442">
        <v>0</v>
      </c>
      <c r="J50" s="442">
        <v>0</v>
      </c>
      <c r="K50" s="442">
        <v>-5.3191489361702126E-3</v>
      </c>
      <c r="L50" s="442">
        <v>0</v>
      </c>
      <c r="M50" s="442">
        <v>0</v>
      </c>
      <c r="N50" s="442">
        <v>0</v>
      </c>
      <c r="O50" s="442">
        <v>0</v>
      </c>
      <c r="P50" s="442">
        <v>0</v>
      </c>
      <c r="Q50" s="442">
        <v>0</v>
      </c>
      <c r="R50" s="442">
        <v>0</v>
      </c>
      <c r="S50" s="442">
        <v>0</v>
      </c>
      <c r="T50" s="442">
        <v>0</v>
      </c>
      <c r="U50" s="442">
        <v>0</v>
      </c>
      <c r="V50" s="442">
        <v>0</v>
      </c>
      <c r="W50" s="442">
        <v>0</v>
      </c>
      <c r="X50" s="442">
        <v>-8.1214976041582069E-5</v>
      </c>
      <c r="Y50" s="442">
        <v>-4.2397158244528478E-3</v>
      </c>
      <c r="Z50" s="442">
        <v>-1.3790386130811663E-3</v>
      </c>
      <c r="AA50" s="442">
        <v>-4.8477315102548164E-2</v>
      </c>
      <c r="AB50" s="442">
        <v>0</v>
      </c>
      <c r="AC50" s="442">
        <v>-5.1004794450678367E-4</v>
      </c>
      <c r="AD50" s="442">
        <v>-1.5110444662321934E-2</v>
      </c>
      <c r="AE50" s="442">
        <v>-7.0934562865756346E-5</v>
      </c>
      <c r="AF50" s="442">
        <v>-5.0200803212851405E-3</v>
      </c>
      <c r="AG50" s="442">
        <v>0</v>
      </c>
      <c r="AH50" s="442">
        <v>0</v>
      </c>
      <c r="AI50" s="442">
        <v>-3.1756113051762463E-3</v>
      </c>
      <c r="AJ50" s="442">
        <v>-1.2555307642854441E-2</v>
      </c>
      <c r="AK50" s="442">
        <v>-1.7790262172284643E-2</v>
      </c>
      <c r="AL50" s="442">
        <v>-6.1812337742613428E-5</v>
      </c>
      <c r="AM50" s="442">
        <v>0</v>
      </c>
      <c r="AN50" s="442">
        <v>0</v>
      </c>
      <c r="AO50" s="442">
        <v>-3.246753246753247E-3</v>
      </c>
      <c r="AP50" s="443">
        <v>-5.4298966123166193E-3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0.45513573254127238</v>
      </c>
      <c r="D51" s="444">
        <v>0.68446026097271651</v>
      </c>
      <c r="E51" s="444">
        <v>0.54658385093167705</v>
      </c>
      <c r="F51" s="444">
        <v>0.8</v>
      </c>
      <c r="G51" s="444">
        <v>0.2973716045309579</v>
      </c>
      <c r="H51" s="444">
        <v>0.39363817097415504</v>
      </c>
      <c r="I51" s="444">
        <v>0.35350201686835347</v>
      </c>
      <c r="J51" s="444">
        <v>0.31648753715984451</v>
      </c>
      <c r="K51" s="444">
        <v>0.29255319148936171</v>
      </c>
      <c r="L51" s="444">
        <v>0.3392461197339246</v>
      </c>
      <c r="M51" s="444">
        <v>0.47675736961451248</v>
      </c>
      <c r="N51" s="444">
        <v>0.25</v>
      </c>
      <c r="O51" s="444">
        <v>0.23011583011583012</v>
      </c>
      <c r="P51" s="444">
        <v>0.44060321525110258</v>
      </c>
      <c r="Q51" s="444">
        <v>0.42852337706020854</v>
      </c>
      <c r="R51" s="444">
        <v>0.452642073778664</v>
      </c>
      <c r="S51" s="444">
        <v>0.40975609756097559</v>
      </c>
      <c r="T51" s="444">
        <v>0.36230071897467958</v>
      </c>
      <c r="U51" s="444">
        <v>0.35013333333333335</v>
      </c>
      <c r="V51" s="444">
        <v>0.33999131567520624</v>
      </c>
      <c r="W51" s="444">
        <v>0.22068965517241379</v>
      </c>
      <c r="X51" s="444">
        <v>0.42020628603914562</v>
      </c>
      <c r="Y51" s="444">
        <v>0.46201443795118596</v>
      </c>
      <c r="Z51" s="444">
        <v>0.25098502758077224</v>
      </c>
      <c r="AA51" s="444">
        <v>0.49782473586078307</v>
      </c>
      <c r="AB51" s="444">
        <v>0.67294685990338166</v>
      </c>
      <c r="AC51" s="444">
        <v>0.72365602366622461</v>
      </c>
      <c r="AD51" s="444">
        <v>0.67518311321298807</v>
      </c>
      <c r="AE51" s="444">
        <v>0.88097180351126081</v>
      </c>
      <c r="AF51" s="444">
        <v>0.68899125915426407</v>
      </c>
      <c r="AG51" s="444">
        <v>0.44221105527638194</v>
      </c>
      <c r="AH51" s="444">
        <v>0.71486486486486489</v>
      </c>
      <c r="AI51" s="444">
        <v>0.71622737376945067</v>
      </c>
      <c r="AJ51" s="444">
        <v>0.57179593843361187</v>
      </c>
      <c r="AK51" s="444">
        <v>0.59644194756554303</v>
      </c>
      <c r="AL51" s="444">
        <v>0.61052045988379278</v>
      </c>
      <c r="AM51" s="444">
        <v>0.50123552596646725</v>
      </c>
      <c r="AN51" s="444">
        <v>0</v>
      </c>
      <c r="AO51" s="444">
        <v>0.31818181818181818</v>
      </c>
      <c r="AP51" s="445">
        <v>0.54092088594663068</v>
      </c>
      <c r="AQ51" s="313"/>
      <c r="AR51" s="313"/>
      <c r="AS51" s="313"/>
      <c r="AT51" s="313"/>
      <c r="AU51" s="313"/>
      <c r="AV51" s="313"/>
      <c r="AW51" s="313"/>
      <c r="AX51" s="313"/>
      <c r="AY51" s="313"/>
      <c r="AZ51" s="313"/>
      <c r="BA51" s="313"/>
      <c r="BB51" s="313"/>
      <c r="BC51" s="313"/>
      <c r="BD51" s="313"/>
    </row>
    <row r="52" spans="1:56" x14ac:dyDescent="0.2">
      <c r="A52" s="304">
        <v>48</v>
      </c>
      <c r="B52" s="305" t="s">
        <v>440</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H28" sqref="H28"/>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6" t="s">
        <v>43</v>
      </c>
    </row>
    <row r="5" spans="1:42" ht="12.5" x14ac:dyDescent="0.2">
      <c r="A5" s="267" t="s">
        <v>443</v>
      </c>
      <c r="B5" s="272" t="s">
        <v>444</v>
      </c>
      <c r="C5" s="442">
        <v>1.1564900133070297</v>
      </c>
      <c r="D5" s="442">
        <v>3.416782085922802E-3</v>
      </c>
      <c r="E5" s="442">
        <v>1.3001491899900224E-3</v>
      </c>
      <c r="F5" s="442">
        <v>7.9815112478821895E-6</v>
      </c>
      <c r="G5" s="442">
        <v>0.23292358531433299</v>
      </c>
      <c r="H5" s="442">
        <v>9.9199648195271908E-3</v>
      </c>
      <c r="I5" s="442">
        <v>7.1122464722336257E-4</v>
      </c>
      <c r="J5" s="442">
        <v>1.6208117427504787E-3</v>
      </c>
      <c r="K5" s="442">
        <v>1.8962554645952187E-6</v>
      </c>
      <c r="L5" s="442">
        <v>4.648975230521433E-4</v>
      </c>
      <c r="M5" s="442">
        <v>5.1571049726125315E-5</v>
      </c>
      <c r="N5" s="442">
        <v>3.1139408466349091E-5</v>
      </c>
      <c r="O5" s="442">
        <v>9.9540715174607929E-5</v>
      </c>
      <c r="P5" s="442">
        <v>2.1685345739481254E-5</v>
      </c>
      <c r="Q5" s="442">
        <v>1.7662756313736893E-5</v>
      </c>
      <c r="R5" s="442">
        <v>2.1900418171227277E-5</v>
      </c>
      <c r="S5" s="442">
        <v>2.5952794498290794E-5</v>
      </c>
      <c r="T5" s="442">
        <v>3.4462289576017797E-5</v>
      </c>
      <c r="U5" s="442">
        <v>2.9328085677457178E-5</v>
      </c>
      <c r="V5" s="442">
        <v>3.9278346668882307E-5</v>
      </c>
      <c r="W5" s="442">
        <v>1.6445036887096052E-5</v>
      </c>
      <c r="X5" s="442">
        <v>1.4901873569459044E-2</v>
      </c>
      <c r="Y5" s="442">
        <v>1.2275776786348778E-3</v>
      </c>
      <c r="Z5" s="442">
        <v>8.2785228726945493E-5</v>
      </c>
      <c r="AA5" s="442">
        <v>8.2924961177609897E-5</v>
      </c>
      <c r="AB5" s="442">
        <v>2.730213123871019E-5</v>
      </c>
      <c r="AC5" s="442">
        <v>1.5463475750183354E-4</v>
      </c>
      <c r="AD5" s="442">
        <v>6.4417180664778822E-5</v>
      </c>
      <c r="AE5" s="442">
        <v>2.2725358650775697E-5</v>
      </c>
      <c r="AF5" s="442">
        <v>5.5319832661910826E-5</v>
      </c>
      <c r="AG5" s="442">
        <v>2.3433826985428863E-4</v>
      </c>
      <c r="AH5" s="442">
        <v>9.8685790953301439E-5</v>
      </c>
      <c r="AI5" s="442">
        <v>2.62120094489863E-3</v>
      </c>
      <c r="AJ5" s="442">
        <v>2.3787097793870815E-3</v>
      </c>
      <c r="AK5" s="442">
        <v>2.2554551461176041E-3</v>
      </c>
      <c r="AL5" s="442">
        <v>5.4674063758566262E-5</v>
      </c>
      <c r="AM5" s="442">
        <v>2.2515218726925461E-2</v>
      </c>
      <c r="AN5" s="442">
        <v>1.1422602016417571E-4</v>
      </c>
      <c r="AO5" s="442">
        <v>1.8324853261351485E-4</v>
      </c>
      <c r="AP5" s="317">
        <f t="shared" ref="AP5:AP44" si="0">SUM(C5:AN5)</f>
        <v>1.454138342084216</v>
      </c>
    </row>
    <row r="6" spans="1:42" ht="12.5" x14ac:dyDescent="0.2">
      <c r="A6" s="267" t="s">
        <v>445</v>
      </c>
      <c r="B6" s="272" t="s">
        <v>446</v>
      </c>
      <c r="C6" s="442">
        <v>5.0949819719328909E-4</v>
      </c>
      <c r="D6" s="442">
        <v>1.1549247049913913</v>
      </c>
      <c r="E6" s="442">
        <v>6.1542293327204527E-5</v>
      </c>
      <c r="F6" s="442">
        <v>7.9349638441953851E-6</v>
      </c>
      <c r="G6" s="442">
        <v>9.2237807943523601E-4</v>
      </c>
      <c r="H6" s="442">
        <v>8.5488776678810261E-5</v>
      </c>
      <c r="I6" s="442">
        <v>7.1897771975644231E-2</v>
      </c>
      <c r="J6" s="442">
        <v>4.1571514901032045E-4</v>
      </c>
      <c r="K6" s="442">
        <v>1.4138296738528602E-6</v>
      </c>
      <c r="L6" s="442">
        <v>8.7557992128892823E-5</v>
      </c>
      <c r="M6" s="442">
        <v>2.2829806752478228E-4</v>
      </c>
      <c r="N6" s="442">
        <v>1.0852428798665251E-5</v>
      </c>
      <c r="O6" s="442">
        <v>5.3725649464936873E-5</v>
      </c>
      <c r="P6" s="442">
        <v>4.7164067605150778E-5</v>
      </c>
      <c r="Q6" s="442">
        <v>2.6937954172606584E-5</v>
      </c>
      <c r="R6" s="442">
        <v>2.6697972644087981E-5</v>
      </c>
      <c r="S6" s="442">
        <v>6.0777360105466352E-5</v>
      </c>
      <c r="T6" s="442">
        <v>8.1706417946952471E-5</v>
      </c>
      <c r="U6" s="442">
        <v>8.9151084095411272E-5</v>
      </c>
      <c r="V6" s="442">
        <v>8.0054790959343232E-5</v>
      </c>
      <c r="W6" s="442">
        <v>2.2325711135280522E-5</v>
      </c>
      <c r="X6" s="442">
        <v>3.996150249900402E-3</v>
      </c>
      <c r="Y6" s="442">
        <v>5.4275628438468315E-4</v>
      </c>
      <c r="Z6" s="442">
        <v>3.3559072329154068E-5</v>
      </c>
      <c r="AA6" s="442">
        <v>6.8282257130463915E-5</v>
      </c>
      <c r="AB6" s="442">
        <v>5.5062728511452263E-5</v>
      </c>
      <c r="AC6" s="442">
        <v>1.0232887931685182E-4</v>
      </c>
      <c r="AD6" s="442">
        <v>7.7325532628616867E-5</v>
      </c>
      <c r="AE6" s="442">
        <v>1.5098393798953807E-5</v>
      </c>
      <c r="AF6" s="442">
        <v>3.2732715898361809E-5</v>
      </c>
      <c r="AG6" s="442">
        <v>2.2451233285694121E-4</v>
      </c>
      <c r="AH6" s="442">
        <v>3.7377780624199333E-5</v>
      </c>
      <c r="AI6" s="442">
        <v>1.8373707924972888E-4</v>
      </c>
      <c r="AJ6" s="442">
        <v>1.1605751178966312E-4</v>
      </c>
      <c r="AK6" s="442">
        <v>2.4910672246593893E-4</v>
      </c>
      <c r="AL6" s="442">
        <v>5.2532694369061589E-5</v>
      </c>
      <c r="AM6" s="442">
        <v>1.5242570913079653E-3</v>
      </c>
      <c r="AN6" s="442">
        <v>2.8798732684572259E-3</v>
      </c>
      <c r="AO6" s="442">
        <v>1.0663631592191974E-3</v>
      </c>
      <c r="AP6" s="318">
        <f t="shared" si="0"/>
        <v>1.2398324483477998</v>
      </c>
    </row>
    <row r="7" spans="1:42" ht="12.5" x14ac:dyDescent="0.2">
      <c r="A7" s="267" t="s">
        <v>447</v>
      </c>
      <c r="B7" s="272" t="s">
        <v>250</v>
      </c>
      <c r="C7" s="442">
        <v>3.1181478530925712E-4</v>
      </c>
      <c r="D7" s="442">
        <v>6.9717393508300946E-5</v>
      </c>
      <c r="E7" s="442">
        <v>1.0456841074897882</v>
      </c>
      <c r="F7" s="442">
        <v>5.1236798739028237E-7</v>
      </c>
      <c r="G7" s="442">
        <v>4.2130103802927671E-2</v>
      </c>
      <c r="H7" s="442">
        <v>1.0242731679025586E-5</v>
      </c>
      <c r="I7" s="442">
        <v>1.2134629107176453E-5</v>
      </c>
      <c r="J7" s="442">
        <v>1.6921412651296609E-5</v>
      </c>
      <c r="K7" s="442">
        <v>1.3685124944414606E-7</v>
      </c>
      <c r="L7" s="442">
        <v>1.3357230076177544E-6</v>
      </c>
      <c r="M7" s="442">
        <v>3.6224592151010409E-6</v>
      </c>
      <c r="N7" s="442">
        <v>1.8383331415848979E-6</v>
      </c>
      <c r="O7" s="442">
        <v>6.6043260743937602E-6</v>
      </c>
      <c r="P7" s="442">
        <v>9.7001341922615939E-7</v>
      </c>
      <c r="Q7" s="442">
        <v>6.5191616699205964E-7</v>
      </c>
      <c r="R7" s="442">
        <v>9.9509921309549768E-7</v>
      </c>
      <c r="S7" s="442">
        <v>1.3130304578954282E-6</v>
      </c>
      <c r="T7" s="442">
        <v>2.0249539585263731E-6</v>
      </c>
      <c r="U7" s="442">
        <v>1.2803690574162832E-6</v>
      </c>
      <c r="V7" s="442">
        <v>1.9789490980895685E-6</v>
      </c>
      <c r="W7" s="442">
        <v>5.9433899333499302E-7</v>
      </c>
      <c r="X7" s="442">
        <v>1.0500689333593433E-3</v>
      </c>
      <c r="Y7" s="442">
        <v>2.4464698517004715E-6</v>
      </c>
      <c r="Z7" s="442">
        <v>3.2574479932983249E-6</v>
      </c>
      <c r="AA7" s="442">
        <v>1.9923920034533944E-6</v>
      </c>
      <c r="AB7" s="442">
        <v>1.343186945660289E-6</v>
      </c>
      <c r="AC7" s="442">
        <v>4.7046211157253866E-6</v>
      </c>
      <c r="AD7" s="442">
        <v>4.6957854994496204E-6</v>
      </c>
      <c r="AE7" s="442">
        <v>1.6243865085883377E-6</v>
      </c>
      <c r="AF7" s="442">
        <v>6.4932617385472528E-6</v>
      </c>
      <c r="AG7" s="442">
        <v>3.6773497156231956E-5</v>
      </c>
      <c r="AH7" s="442">
        <v>4.3580049276599541E-6</v>
      </c>
      <c r="AI7" s="442">
        <v>9.2173123822566349E-5</v>
      </c>
      <c r="AJ7" s="442">
        <v>4.9453536543266302E-4</v>
      </c>
      <c r="AK7" s="442">
        <v>2.1399209939183963E-5</v>
      </c>
      <c r="AL7" s="442">
        <v>6.1391668322452554E-6</v>
      </c>
      <c r="AM7" s="442">
        <v>5.0223648209128564E-3</v>
      </c>
      <c r="AN7" s="442">
        <v>4.4940494756034065E-6</v>
      </c>
      <c r="AO7" s="442">
        <v>1.7034846308159423E-5</v>
      </c>
      <c r="AP7" s="318">
        <f t="shared" si="0"/>
        <v>1.0950177646995256</v>
      </c>
    </row>
    <row r="8" spans="1:42" ht="12.5" x14ac:dyDescent="0.2">
      <c r="A8" s="267" t="s">
        <v>448</v>
      </c>
      <c r="B8" s="272" t="s">
        <v>27</v>
      </c>
      <c r="C8" s="442">
        <v>1.0026692104416496E-6</v>
      </c>
      <c r="D8" s="442">
        <v>7.4199982489259903E-7</v>
      </c>
      <c r="E8" s="442">
        <v>9.2831080886209446E-7</v>
      </c>
      <c r="F8" s="442">
        <v>1.0000069910508929</v>
      </c>
      <c r="G8" s="442">
        <v>1.6579934748570553E-6</v>
      </c>
      <c r="H8" s="442">
        <v>2.9372020625876173E-6</v>
      </c>
      <c r="I8" s="442">
        <v>5.6416629328834921E-6</v>
      </c>
      <c r="J8" s="442">
        <v>5.6908149296650344E-6</v>
      </c>
      <c r="K8" s="442">
        <v>3.3664146337944098E-4</v>
      </c>
      <c r="L8" s="442">
        <v>2.7627702668429811E-6</v>
      </c>
      <c r="M8" s="442">
        <v>4.4072331286384407E-5</v>
      </c>
      <c r="N8" s="442">
        <v>3.3289341060303344E-5</v>
      </c>
      <c r="O8" s="442">
        <v>9.1607254703679865E-5</v>
      </c>
      <c r="P8" s="442">
        <v>2.8127631176251454E-6</v>
      </c>
      <c r="Q8" s="442">
        <v>1.588394781136703E-6</v>
      </c>
      <c r="R8" s="442">
        <v>1.1657610295964227E-6</v>
      </c>
      <c r="S8" s="442">
        <v>1.3247118071347184E-6</v>
      </c>
      <c r="T8" s="442">
        <v>2.9322201601082313E-6</v>
      </c>
      <c r="U8" s="442">
        <v>1.537421055900915E-6</v>
      </c>
      <c r="V8" s="442">
        <v>1.0861442334033146E-6</v>
      </c>
      <c r="W8" s="442">
        <v>1.4278939783827584E-6</v>
      </c>
      <c r="X8" s="442">
        <v>1.3661268160279186E-6</v>
      </c>
      <c r="Y8" s="442">
        <v>4.6406783098521781E-6</v>
      </c>
      <c r="Z8" s="442">
        <v>2.7775169277558279E-4</v>
      </c>
      <c r="AA8" s="442">
        <v>3.5627191391376457E-6</v>
      </c>
      <c r="AB8" s="442">
        <v>5.530691791511307E-6</v>
      </c>
      <c r="AC8" s="442">
        <v>1.7526031479487591E-6</v>
      </c>
      <c r="AD8" s="442">
        <v>4.8941950104960049E-7</v>
      </c>
      <c r="AE8" s="442">
        <v>1.9131445795494982E-7</v>
      </c>
      <c r="AF8" s="442">
        <v>2.5744283703732066E-6</v>
      </c>
      <c r="AG8" s="442">
        <v>3.7400206198732717E-7</v>
      </c>
      <c r="AH8" s="442">
        <v>1.1149807590404976E-6</v>
      </c>
      <c r="AI8" s="442">
        <v>1.5460053683848593E-6</v>
      </c>
      <c r="AJ8" s="442">
        <v>9.7942647568566057E-7</v>
      </c>
      <c r="AK8" s="442">
        <v>4.6379642915550929E-7</v>
      </c>
      <c r="AL8" s="442">
        <v>4.8914077458886493E-7</v>
      </c>
      <c r="AM8" s="442">
        <v>3.3796225683776428E-6</v>
      </c>
      <c r="AN8" s="442">
        <v>7.1955832856745214E-7</v>
      </c>
      <c r="AO8" s="442">
        <v>8.505103210734527E-7</v>
      </c>
      <c r="AP8" s="318">
        <f t="shared" si="0"/>
        <v>1.0008547663820724</v>
      </c>
    </row>
    <row r="9" spans="1:42" ht="12.5" x14ac:dyDescent="0.2">
      <c r="A9" s="267" t="s">
        <v>449</v>
      </c>
      <c r="B9" s="272" t="s">
        <v>191</v>
      </c>
      <c r="C9" s="442">
        <v>7.4665160993344247E-3</v>
      </c>
      <c r="D9" s="442">
        <v>1.6350713746767012E-3</v>
      </c>
      <c r="E9" s="442">
        <v>5.3887255976689322E-3</v>
      </c>
      <c r="F9" s="442">
        <v>1.0427164620076534E-6</v>
      </c>
      <c r="G9" s="442">
        <v>1.0121716304163852</v>
      </c>
      <c r="H9" s="442">
        <v>1.6876490663018348E-4</v>
      </c>
      <c r="I9" s="442">
        <v>2.2331532711862469E-4</v>
      </c>
      <c r="J9" s="442">
        <v>3.8284837281714747E-4</v>
      </c>
      <c r="K9" s="442">
        <v>2.7074398756820025E-7</v>
      </c>
      <c r="L9" s="442">
        <v>5.5372406256252767E-6</v>
      </c>
      <c r="M9" s="442">
        <v>3.3879291950403725E-5</v>
      </c>
      <c r="N9" s="442">
        <v>3.9462954124587705E-6</v>
      </c>
      <c r="O9" s="442">
        <v>1.4045121943496986E-5</v>
      </c>
      <c r="P9" s="442">
        <v>2.3254090335770423E-6</v>
      </c>
      <c r="Q9" s="442">
        <v>1.6845347146125351E-6</v>
      </c>
      <c r="R9" s="442">
        <v>2.3330411021246652E-6</v>
      </c>
      <c r="S9" s="442">
        <v>3.0772401598467052E-6</v>
      </c>
      <c r="T9" s="442">
        <v>4.4023135484002228E-6</v>
      </c>
      <c r="U9" s="442">
        <v>3.1381979373936119E-6</v>
      </c>
      <c r="V9" s="442">
        <v>4.5692645137374751E-6</v>
      </c>
      <c r="W9" s="442">
        <v>1.4348956498168305E-6</v>
      </c>
      <c r="X9" s="442">
        <v>2.1998759373087428E-3</v>
      </c>
      <c r="Y9" s="442">
        <v>1.4652002751441961E-5</v>
      </c>
      <c r="Z9" s="442">
        <v>7.1672097026835831E-6</v>
      </c>
      <c r="AA9" s="442">
        <v>4.7181085294930194E-6</v>
      </c>
      <c r="AB9" s="442">
        <v>3.1456753489160006E-6</v>
      </c>
      <c r="AC9" s="442">
        <v>1.6513820312538185E-5</v>
      </c>
      <c r="AD9" s="442">
        <v>9.4097385856929166E-6</v>
      </c>
      <c r="AE9" s="442">
        <v>2.6108533160659876E-6</v>
      </c>
      <c r="AF9" s="442">
        <v>1.0339724159080449E-5</v>
      </c>
      <c r="AG9" s="442">
        <v>5.6320118210873906E-5</v>
      </c>
      <c r="AH9" s="442">
        <v>2.4040349865586962E-5</v>
      </c>
      <c r="AI9" s="442">
        <v>3.2722724511595388E-4</v>
      </c>
      <c r="AJ9" s="442">
        <v>4.1988849303644738E-4</v>
      </c>
      <c r="AK9" s="442">
        <v>1.1465254271805962E-4</v>
      </c>
      <c r="AL9" s="442">
        <v>1.0282110931712551E-5</v>
      </c>
      <c r="AM9" s="442">
        <v>6.99347606381548E-3</v>
      </c>
      <c r="AN9" s="442">
        <v>1.7899482463992903E-5</v>
      </c>
      <c r="AO9" s="442">
        <v>1.1008119440047303E-4</v>
      </c>
      <c r="AP9" s="318">
        <f t="shared" si="0"/>
        <v>1.037750777877845</v>
      </c>
    </row>
    <row r="10" spans="1:42" ht="12.5" x14ac:dyDescent="0.2">
      <c r="A10" s="281" t="s">
        <v>450</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451</v>
      </c>
      <c r="B11" s="283" t="s">
        <v>285</v>
      </c>
      <c r="C11" s="442">
        <v>4.6141874942235922E-3</v>
      </c>
      <c r="D11" s="442">
        <v>1.7833810212760711E-3</v>
      </c>
      <c r="E11" s="442">
        <v>7.4002848835041143E-4</v>
      </c>
      <c r="F11" s="442">
        <v>9.5801081316421776E-5</v>
      </c>
      <c r="G11" s="442">
        <v>3.4037050662071868E-3</v>
      </c>
      <c r="H11" s="442">
        <v>1.0555883426382098E-3</v>
      </c>
      <c r="I11" s="442">
        <v>1.0414751554230299</v>
      </c>
      <c r="J11" s="442">
        <v>2.1477283383178093E-3</v>
      </c>
      <c r="K11" s="442">
        <v>1.7880689842024627E-5</v>
      </c>
      <c r="L11" s="442">
        <v>1.2349302556638104E-3</v>
      </c>
      <c r="M11" s="442">
        <v>3.2030774213365602E-3</v>
      </c>
      <c r="N11" s="442">
        <v>7.2434248697868009E-5</v>
      </c>
      <c r="O11" s="442">
        <v>4.6875934650021943E-4</v>
      </c>
      <c r="P11" s="442">
        <v>6.4507711231141384E-4</v>
      </c>
      <c r="Q11" s="442">
        <v>3.6863192569576203E-4</v>
      </c>
      <c r="R11" s="442">
        <v>3.478889814140617E-4</v>
      </c>
      <c r="S11" s="442">
        <v>8.2775567062596189E-4</v>
      </c>
      <c r="T11" s="442">
        <v>1.1188340163740247E-3</v>
      </c>
      <c r="U11" s="442">
        <v>1.2433590463393552E-3</v>
      </c>
      <c r="V11" s="442">
        <v>1.0807794801580867E-3</v>
      </c>
      <c r="W11" s="442">
        <v>3.0231290526783688E-4</v>
      </c>
      <c r="X11" s="442">
        <v>7.6741168295336925E-3</v>
      </c>
      <c r="Y11" s="442">
        <v>7.3348111041253595E-3</v>
      </c>
      <c r="Z11" s="442">
        <v>3.4005478245389476E-4</v>
      </c>
      <c r="AA11" s="442">
        <v>9.1723087994570289E-4</v>
      </c>
      <c r="AB11" s="442">
        <v>7.4775191896057751E-4</v>
      </c>
      <c r="AC11" s="442">
        <v>1.4023418010752691E-3</v>
      </c>
      <c r="AD11" s="442">
        <v>9.5131857798144682E-4</v>
      </c>
      <c r="AE11" s="442">
        <v>1.9576854895638992E-4</v>
      </c>
      <c r="AF11" s="442">
        <v>4.1238502972310508E-4</v>
      </c>
      <c r="AG11" s="442">
        <v>2.8599416879617669E-3</v>
      </c>
      <c r="AH11" s="442">
        <v>4.4080746384803288E-4</v>
      </c>
      <c r="AI11" s="442">
        <v>1.3677561847855117E-3</v>
      </c>
      <c r="AJ11" s="442">
        <v>8.3500122508474374E-4</v>
      </c>
      <c r="AK11" s="442">
        <v>3.116191944938541E-3</v>
      </c>
      <c r="AL11" s="442">
        <v>6.5264519881798029E-4</v>
      </c>
      <c r="AM11" s="442">
        <v>1.1693952101419695E-3</v>
      </c>
      <c r="AN11" s="442">
        <v>4.1547472677117517E-2</v>
      </c>
      <c r="AO11" s="442">
        <v>1.5069885674707045E-2</v>
      </c>
      <c r="AP11" s="318">
        <f t="shared" si="0"/>
        <v>1.1382122874210385</v>
      </c>
    </row>
    <row r="12" spans="1:42" ht="12.5" x14ac:dyDescent="0.2">
      <c r="A12" s="281" t="s">
        <v>452</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453</v>
      </c>
      <c r="B13" s="283" t="s">
        <v>30</v>
      </c>
      <c r="C13" s="442">
        <v>1.2601647399688109E-4</v>
      </c>
      <c r="D13" s="442">
        <v>1.8146847986220545E-4</v>
      </c>
      <c r="E13" s="442">
        <v>8.0076105074857352E-4</v>
      </c>
      <c r="F13" s="442">
        <v>1.3448385849513792E-5</v>
      </c>
      <c r="G13" s="442">
        <v>1.3387496274498627E-4</v>
      </c>
      <c r="H13" s="442">
        <v>9.3847350697584211E-5</v>
      </c>
      <c r="I13" s="442">
        <v>7.9291317510089615E-5</v>
      </c>
      <c r="J13" s="442">
        <v>1.1407244891020445E-3</v>
      </c>
      <c r="K13" s="442">
        <v>1.0008173920531593</v>
      </c>
      <c r="L13" s="442">
        <v>2.6842193725403966E-5</v>
      </c>
      <c r="M13" s="442">
        <v>3.3688898611577642E-4</v>
      </c>
      <c r="N13" s="442">
        <v>3.3347558509549621E-4</v>
      </c>
      <c r="O13" s="442">
        <v>4.5726191264978582E-5</v>
      </c>
      <c r="P13" s="442">
        <v>5.4108414426061411E-5</v>
      </c>
      <c r="Q13" s="442">
        <v>2.8022238936526764E-5</v>
      </c>
      <c r="R13" s="442">
        <v>2.8474466096227093E-5</v>
      </c>
      <c r="S13" s="442">
        <v>8.307723846716636E-6</v>
      </c>
      <c r="T13" s="442">
        <v>3.1370631172931099E-5</v>
      </c>
      <c r="U13" s="442">
        <v>2.4611776792854468E-5</v>
      </c>
      <c r="V13" s="442">
        <v>2.1608042561593126E-5</v>
      </c>
      <c r="W13" s="442">
        <v>3.7824215258852141E-5</v>
      </c>
      <c r="X13" s="442">
        <v>4.1199186084363735E-5</v>
      </c>
      <c r="Y13" s="442">
        <v>1.9123300488013042E-4</v>
      </c>
      <c r="Z13" s="442">
        <v>4.8089319695367497E-4</v>
      </c>
      <c r="AA13" s="442">
        <v>1.9283963331682925E-4</v>
      </c>
      <c r="AB13" s="442">
        <v>1.8944177954242903E-4</v>
      </c>
      <c r="AC13" s="442">
        <v>3.2687479954345832E-5</v>
      </c>
      <c r="AD13" s="442">
        <v>1.5496174253869999E-5</v>
      </c>
      <c r="AE13" s="442">
        <v>5.4461528211378295E-6</v>
      </c>
      <c r="AF13" s="442">
        <v>4.7054272846191336E-4</v>
      </c>
      <c r="AG13" s="442">
        <v>1.7075447654735392E-5</v>
      </c>
      <c r="AH13" s="442">
        <v>1.6434335895622044E-4</v>
      </c>
      <c r="AI13" s="442">
        <v>6.6638922861154393E-5</v>
      </c>
      <c r="AJ13" s="442">
        <v>4.1575217652922873E-5</v>
      </c>
      <c r="AK13" s="442">
        <v>6.2039070489333791E-5</v>
      </c>
      <c r="AL13" s="442">
        <v>3.7298788435641401E-5</v>
      </c>
      <c r="AM13" s="442">
        <v>8.5662563382059003E-5</v>
      </c>
      <c r="AN13" s="442">
        <v>2.2915426866730582E-5</v>
      </c>
      <c r="AO13" s="442">
        <v>2.5453989416116701E-4</v>
      </c>
      <c r="AP13" s="318">
        <f t="shared" si="0"/>
        <v>1.0064814131615325</v>
      </c>
    </row>
    <row r="14" spans="1:42" ht="12.5" x14ac:dyDescent="0.2">
      <c r="A14" s="281" t="s">
        <v>454</v>
      </c>
      <c r="B14" s="283" t="s">
        <v>455</v>
      </c>
      <c r="C14" s="442">
        <v>3.588575180579469E-3</v>
      </c>
      <c r="D14" s="442">
        <v>6.1647467687807773E-3</v>
      </c>
      <c r="E14" s="442">
        <v>6.7980011453540566E-3</v>
      </c>
      <c r="F14" s="442">
        <v>1.6966910285020042E-4</v>
      </c>
      <c r="G14" s="442">
        <v>7.565946011313161E-3</v>
      </c>
      <c r="H14" s="442">
        <v>4.2480338986858315E-3</v>
      </c>
      <c r="I14" s="442">
        <v>7.3028221565072078E-3</v>
      </c>
      <c r="J14" s="442">
        <v>6.9098470328052839E-3</v>
      </c>
      <c r="K14" s="442">
        <v>5.0974648887194475E-5</v>
      </c>
      <c r="L14" s="442">
        <v>1.0925011226252481</v>
      </c>
      <c r="M14" s="442">
        <v>3.2267041410001742E-3</v>
      </c>
      <c r="N14" s="442">
        <v>1.5284064310240673E-4</v>
      </c>
      <c r="O14" s="442">
        <v>2.2944642190301282E-3</v>
      </c>
      <c r="P14" s="442">
        <v>2.0036002786423834E-3</v>
      </c>
      <c r="Q14" s="442">
        <v>5.2196926619639669E-3</v>
      </c>
      <c r="R14" s="442">
        <v>7.711095203552878E-3</v>
      </c>
      <c r="S14" s="442">
        <v>1.4317617164708451E-2</v>
      </c>
      <c r="T14" s="442">
        <v>8.0218322310899436E-3</v>
      </c>
      <c r="U14" s="442">
        <v>1.4951321099193358E-2</v>
      </c>
      <c r="V14" s="442">
        <v>1.5772749226896341E-2</v>
      </c>
      <c r="W14" s="442">
        <v>1.4431865535331746E-2</v>
      </c>
      <c r="X14" s="442">
        <v>3.0309324477556986E-2</v>
      </c>
      <c r="Y14" s="442">
        <v>5.5912722864179098E-3</v>
      </c>
      <c r="Z14" s="442">
        <v>4.309945931137728E-4</v>
      </c>
      <c r="AA14" s="442">
        <v>1.5167732286372325E-2</v>
      </c>
      <c r="AB14" s="442">
        <v>5.4750234789925417E-3</v>
      </c>
      <c r="AC14" s="442">
        <v>2.359941293366097E-3</v>
      </c>
      <c r="AD14" s="442">
        <v>1.7315126092418015E-3</v>
      </c>
      <c r="AE14" s="442">
        <v>3.6460813991853703E-4</v>
      </c>
      <c r="AF14" s="442">
        <v>8.1721676867845363E-4</v>
      </c>
      <c r="AG14" s="442">
        <v>2.6076966327499194E-3</v>
      </c>
      <c r="AH14" s="442">
        <v>1.3566294182299323E-3</v>
      </c>
      <c r="AI14" s="442">
        <v>2.3125999663168063E-3</v>
      </c>
      <c r="AJ14" s="442">
        <v>1.2726113271417522E-3</v>
      </c>
      <c r="AK14" s="442">
        <v>3.8304001342524497E-3</v>
      </c>
      <c r="AL14" s="442">
        <v>5.1415493427846544E-3</v>
      </c>
      <c r="AM14" s="442">
        <v>1.6133688012384432E-3</v>
      </c>
      <c r="AN14" s="442">
        <v>5.5413547599292012E-2</v>
      </c>
      <c r="AO14" s="442">
        <v>5.4071919589140779E-3</v>
      </c>
      <c r="AP14" s="318">
        <f t="shared" si="0"/>
        <v>1.3591995501311873</v>
      </c>
    </row>
    <row r="15" spans="1:42" ht="12.5" x14ac:dyDescent="0.2">
      <c r="A15" s="281" t="s">
        <v>456</v>
      </c>
      <c r="B15" s="283" t="s">
        <v>31</v>
      </c>
      <c r="C15" s="442">
        <v>3.0857789770265194E-4</v>
      </c>
      <c r="D15" s="442">
        <v>2.3676951901158024E-5</v>
      </c>
      <c r="E15" s="442">
        <v>1.5488676210048681E-5</v>
      </c>
      <c r="F15" s="442">
        <v>6.6241214950279847E-6</v>
      </c>
      <c r="G15" s="442">
        <v>1.8926652082679765E-4</v>
      </c>
      <c r="H15" s="442">
        <v>1.1491326934087865E-4</v>
      </c>
      <c r="I15" s="442">
        <v>1.3761194058435183E-4</v>
      </c>
      <c r="J15" s="442">
        <v>6.6800825301958477E-4</v>
      </c>
      <c r="K15" s="442">
        <v>1.9110146833147214E-6</v>
      </c>
      <c r="L15" s="442">
        <v>4.1677407786187186E-4</v>
      </c>
      <c r="M15" s="442">
        <v>1.0081286292573848</v>
      </c>
      <c r="N15" s="442">
        <v>5.2553279814698611E-4</v>
      </c>
      <c r="O15" s="442">
        <v>9.2123850123436153E-4</v>
      </c>
      <c r="P15" s="442">
        <v>3.8766225466532208E-4</v>
      </c>
      <c r="Q15" s="442">
        <v>6.6625029437802354E-4</v>
      </c>
      <c r="R15" s="442">
        <v>4.5201434725590463E-4</v>
      </c>
      <c r="S15" s="442">
        <v>1.953104987490768E-3</v>
      </c>
      <c r="T15" s="442">
        <v>3.6106100474291975E-3</v>
      </c>
      <c r="U15" s="442">
        <v>1.0245060211737905E-3</v>
      </c>
      <c r="V15" s="442">
        <v>5.0367536089459457E-4</v>
      </c>
      <c r="W15" s="442">
        <v>6.0493661888802008E-4</v>
      </c>
      <c r="X15" s="442">
        <v>1.2379894404688385E-4</v>
      </c>
      <c r="Y15" s="442">
        <v>5.3402404717892401E-3</v>
      </c>
      <c r="Z15" s="442">
        <v>1.6261499214599689E-4</v>
      </c>
      <c r="AA15" s="442">
        <v>6.841487948264233E-4</v>
      </c>
      <c r="AB15" s="442">
        <v>7.8120812534081824E-5</v>
      </c>
      <c r="AC15" s="442">
        <v>5.1267722341519663E-5</v>
      </c>
      <c r="AD15" s="442">
        <v>2.7869002671641497E-5</v>
      </c>
      <c r="AE15" s="442">
        <v>6.5404879487093368E-5</v>
      </c>
      <c r="AF15" s="442">
        <v>5.9703850478971849E-5</v>
      </c>
      <c r="AG15" s="442">
        <v>3.914563704249252E-5</v>
      </c>
      <c r="AH15" s="442">
        <v>7.5748253560133685E-5</v>
      </c>
      <c r="AI15" s="442">
        <v>2.3062110961457864E-4</v>
      </c>
      <c r="AJ15" s="442">
        <v>1.0452344163555457E-4</v>
      </c>
      <c r="AK15" s="442">
        <v>6.6399246471637993E-5</v>
      </c>
      <c r="AL15" s="442">
        <v>1.2721376267003654E-4</v>
      </c>
      <c r="AM15" s="442">
        <v>1.8438988346158885E-4</v>
      </c>
      <c r="AN15" s="442">
        <v>5.3252295701028125E-4</v>
      </c>
      <c r="AO15" s="442">
        <v>4.8939982401595352E-4</v>
      </c>
      <c r="AP15" s="318">
        <f t="shared" si="0"/>
        <v>1.0286147469743552</v>
      </c>
    </row>
    <row r="16" spans="1:42" ht="12.5" x14ac:dyDescent="0.2">
      <c r="A16" s="281" t="s">
        <v>457</v>
      </c>
      <c r="B16" s="283" t="s">
        <v>32</v>
      </c>
      <c r="C16" s="442">
        <v>9.6334632225533911E-6</v>
      </c>
      <c r="D16" s="442">
        <v>4.1313267393655771E-6</v>
      </c>
      <c r="E16" s="442">
        <v>1.4966720433411902E-5</v>
      </c>
      <c r="F16" s="442">
        <v>1.1752840485918625E-6</v>
      </c>
      <c r="G16" s="442">
        <v>1.1344143993170914E-5</v>
      </c>
      <c r="H16" s="442">
        <v>7.4410213232428019E-6</v>
      </c>
      <c r="I16" s="442">
        <v>1.3898703138593303E-4</v>
      </c>
      <c r="J16" s="442">
        <v>1.6827749018360892E-5</v>
      </c>
      <c r="K16" s="442">
        <v>4.1631333138583866E-7</v>
      </c>
      <c r="L16" s="442">
        <v>6.6674737673705126E-5</v>
      </c>
      <c r="M16" s="442">
        <v>2.980120097497268E-4</v>
      </c>
      <c r="N16" s="442">
        <v>1.0172836532130101</v>
      </c>
      <c r="O16" s="442">
        <v>5.8303530381469715E-5</v>
      </c>
      <c r="P16" s="442">
        <v>7.689386503437869E-3</v>
      </c>
      <c r="Q16" s="442">
        <v>3.9331111979193298E-3</v>
      </c>
      <c r="R16" s="442">
        <v>3.1405532768933684E-3</v>
      </c>
      <c r="S16" s="442">
        <v>8.6202022860346311E-4</v>
      </c>
      <c r="T16" s="442">
        <v>2.4360414043460239E-4</v>
      </c>
      <c r="U16" s="442">
        <v>1.5511378591227217E-3</v>
      </c>
      <c r="V16" s="442">
        <v>3.5415596183059514E-4</v>
      </c>
      <c r="W16" s="442">
        <v>1.8880185633130848E-3</v>
      </c>
      <c r="X16" s="442">
        <v>4.2325405105396025E-5</v>
      </c>
      <c r="Y16" s="442">
        <v>9.3767432244466797E-4</v>
      </c>
      <c r="Z16" s="442">
        <v>2.885866799266701E-5</v>
      </c>
      <c r="AA16" s="442">
        <v>3.7020924535236944E-5</v>
      </c>
      <c r="AB16" s="442">
        <v>5.4285475297011134E-6</v>
      </c>
      <c r="AC16" s="442">
        <v>9.0740663514277733E-6</v>
      </c>
      <c r="AD16" s="442">
        <v>4.9428233158038109E-6</v>
      </c>
      <c r="AE16" s="442">
        <v>1.0173898981528104E-5</v>
      </c>
      <c r="AF16" s="442">
        <v>1.8979070427262715E-5</v>
      </c>
      <c r="AG16" s="442">
        <v>6.9778913198020497E-6</v>
      </c>
      <c r="AH16" s="442">
        <v>1.8631669159884355E-5</v>
      </c>
      <c r="AI16" s="442">
        <v>7.9273350516968588E-6</v>
      </c>
      <c r="AJ16" s="442">
        <v>4.8058012199199033E-6</v>
      </c>
      <c r="AK16" s="442">
        <v>7.041205484398504E-6</v>
      </c>
      <c r="AL16" s="442">
        <v>2.3382650035942331E-5</v>
      </c>
      <c r="AM16" s="442">
        <v>7.1874500570471787E-6</v>
      </c>
      <c r="AN16" s="442">
        <v>1.9322893029254653E-5</v>
      </c>
      <c r="AO16" s="442">
        <v>1.1946505172643022E-4</v>
      </c>
      <c r="AP16" s="318">
        <f t="shared" si="0"/>
        <v>1.0387633088979074</v>
      </c>
    </row>
    <row r="17" spans="1:42" ht="12.5" x14ac:dyDescent="0.2">
      <c r="A17" s="281" t="s">
        <v>458</v>
      </c>
      <c r="B17" s="283" t="s">
        <v>33</v>
      </c>
      <c r="C17" s="442">
        <v>1.0739721672184035E-5</v>
      </c>
      <c r="D17" s="442">
        <v>7.9370534082607161E-6</v>
      </c>
      <c r="E17" s="442">
        <v>2.3183391281251216E-5</v>
      </c>
      <c r="F17" s="442">
        <v>1.898035470611663E-6</v>
      </c>
      <c r="G17" s="442">
        <v>1.6000951732568378E-4</v>
      </c>
      <c r="H17" s="442">
        <v>1.0503200953238432E-5</v>
      </c>
      <c r="I17" s="442">
        <v>1.9729522511699137E-4</v>
      </c>
      <c r="J17" s="442">
        <v>4.9045396834043438E-4</v>
      </c>
      <c r="K17" s="442">
        <v>8.5425991713588822E-7</v>
      </c>
      <c r="L17" s="442">
        <v>2.7487956486481059E-4</v>
      </c>
      <c r="M17" s="442">
        <v>9.8807667976759991E-4</v>
      </c>
      <c r="N17" s="442">
        <v>8.4691866083200565E-4</v>
      </c>
      <c r="O17" s="442">
        <v>1.039289462719829</v>
      </c>
      <c r="P17" s="442">
        <v>6.4937229813494968E-3</v>
      </c>
      <c r="Q17" s="442">
        <v>3.7682757559706266E-3</v>
      </c>
      <c r="R17" s="442">
        <v>1.9540247146404019E-3</v>
      </c>
      <c r="S17" s="442">
        <v>3.8908814715834391E-3</v>
      </c>
      <c r="T17" s="442">
        <v>4.7982349341601201E-3</v>
      </c>
      <c r="U17" s="442">
        <v>6.5382779626250147E-3</v>
      </c>
      <c r="V17" s="442">
        <v>4.2936062589971E-3</v>
      </c>
      <c r="W17" s="442">
        <v>2.516832584644281E-3</v>
      </c>
      <c r="X17" s="442">
        <v>3.6903935928179717E-4</v>
      </c>
      <c r="Y17" s="442">
        <v>1.0298210994616577E-3</v>
      </c>
      <c r="Z17" s="442">
        <v>3.3644772599289197E-5</v>
      </c>
      <c r="AA17" s="442">
        <v>4.890294874978416E-5</v>
      </c>
      <c r="AB17" s="442">
        <v>1.0437315116066247E-5</v>
      </c>
      <c r="AC17" s="442">
        <v>1.378979017872955E-5</v>
      </c>
      <c r="AD17" s="442">
        <v>1.1514660657461582E-5</v>
      </c>
      <c r="AE17" s="442">
        <v>1.191102305146999E-5</v>
      </c>
      <c r="AF17" s="442">
        <v>2.2844417246323653E-5</v>
      </c>
      <c r="AG17" s="442">
        <v>1.8336592468215213E-5</v>
      </c>
      <c r="AH17" s="442">
        <v>4.7539745004898559E-5</v>
      </c>
      <c r="AI17" s="442">
        <v>2.7753718345213947E-5</v>
      </c>
      <c r="AJ17" s="442">
        <v>1.576269979295009E-4</v>
      </c>
      <c r="AK17" s="442">
        <v>5.8129289809752807E-5</v>
      </c>
      <c r="AL17" s="442">
        <v>9.3819998427642731E-5</v>
      </c>
      <c r="AM17" s="442">
        <v>5.3276210754345077E-5</v>
      </c>
      <c r="AN17" s="442">
        <v>1.9836034739322626E-4</v>
      </c>
      <c r="AO17" s="442">
        <v>3.4027682441530185E-4</v>
      </c>
      <c r="AP17" s="318">
        <f t="shared" si="0"/>
        <v>1.0787628169492254</v>
      </c>
    </row>
    <row r="18" spans="1:42" ht="12.5" x14ac:dyDescent="0.2">
      <c r="A18" s="281" t="s">
        <v>459</v>
      </c>
      <c r="B18" s="283" t="s">
        <v>34</v>
      </c>
      <c r="C18" s="442">
        <v>3.7256288365230573E-4</v>
      </c>
      <c r="D18" s="442">
        <v>7.6772699668483418E-5</v>
      </c>
      <c r="E18" s="442">
        <v>3.8997877698646586E-4</v>
      </c>
      <c r="F18" s="442">
        <v>2.7602415678226948E-5</v>
      </c>
      <c r="G18" s="442">
        <v>9.8706402435949766E-4</v>
      </c>
      <c r="H18" s="442">
        <v>5.8410397658948082E-4</v>
      </c>
      <c r="I18" s="442">
        <v>1.5287829130373972E-3</v>
      </c>
      <c r="J18" s="442">
        <v>1.637966900972833E-3</v>
      </c>
      <c r="K18" s="442">
        <v>9.1877362344306494E-6</v>
      </c>
      <c r="L18" s="442">
        <v>5.0068899672187442E-4</v>
      </c>
      <c r="M18" s="442">
        <v>1.9811227553113392E-3</v>
      </c>
      <c r="N18" s="442">
        <v>3.8821886425317257E-4</v>
      </c>
      <c r="O18" s="442">
        <v>3.6469209298380876E-4</v>
      </c>
      <c r="P18" s="442">
        <v>1.0125076067447745</v>
      </c>
      <c r="Q18" s="442">
        <v>6.3931517014795894E-3</v>
      </c>
      <c r="R18" s="442">
        <v>5.8230125320117877E-3</v>
      </c>
      <c r="S18" s="442">
        <v>7.6252048172903977E-3</v>
      </c>
      <c r="T18" s="442">
        <v>3.9607255292309212E-3</v>
      </c>
      <c r="U18" s="442">
        <v>5.0057185213477186E-3</v>
      </c>
      <c r="V18" s="442">
        <v>4.9754433656820172E-3</v>
      </c>
      <c r="W18" s="442">
        <v>1.9323257008317246E-3</v>
      </c>
      <c r="X18" s="442">
        <v>1.7893664454983044E-3</v>
      </c>
      <c r="Y18" s="442">
        <v>1.7307188666499201E-2</v>
      </c>
      <c r="Z18" s="442">
        <v>7.4716733709374872E-4</v>
      </c>
      <c r="AA18" s="442">
        <v>7.2857233519432328E-4</v>
      </c>
      <c r="AB18" s="442">
        <v>9.8126353711344464E-5</v>
      </c>
      <c r="AC18" s="442">
        <v>6.0871223558245087E-4</v>
      </c>
      <c r="AD18" s="442">
        <v>9.717223954988222E-5</v>
      </c>
      <c r="AE18" s="442">
        <v>2.3999074858850895E-4</v>
      </c>
      <c r="AF18" s="442">
        <v>3.0916723077884265E-4</v>
      </c>
      <c r="AG18" s="442">
        <v>1.2510524711925516E-4</v>
      </c>
      <c r="AH18" s="442">
        <v>9.4085409648147578E-4</v>
      </c>
      <c r="AI18" s="442">
        <v>1.7415331696266949E-4</v>
      </c>
      <c r="AJ18" s="442">
        <v>1.3811014001574375E-4</v>
      </c>
      <c r="AK18" s="442">
        <v>4.7735065969300387E-4</v>
      </c>
      <c r="AL18" s="442">
        <v>3.324820660661874E-4</v>
      </c>
      <c r="AM18" s="442">
        <v>4.8185688070997832E-4</v>
      </c>
      <c r="AN18" s="442">
        <v>2.9839097189784226E-4</v>
      </c>
      <c r="AO18" s="442">
        <v>1.0856779828537441E-3</v>
      </c>
      <c r="AP18" s="318">
        <f t="shared" si="0"/>
        <v>1.081965700920541</v>
      </c>
    </row>
    <row r="19" spans="1:42" ht="12.5" x14ac:dyDescent="0.2">
      <c r="A19" s="281" t="s">
        <v>460</v>
      </c>
      <c r="B19" s="285" t="s">
        <v>269</v>
      </c>
      <c r="C19" s="442">
        <v>9.6998538319615865E-6</v>
      </c>
      <c r="D19" s="442">
        <v>9.546501583782004E-6</v>
      </c>
      <c r="E19" s="442">
        <v>7.6166133981536913E-6</v>
      </c>
      <c r="F19" s="442">
        <v>3.8321819504609827E-6</v>
      </c>
      <c r="G19" s="442">
        <v>1.1978231013251164E-5</v>
      </c>
      <c r="H19" s="442">
        <v>1.1872992410384708E-5</v>
      </c>
      <c r="I19" s="442">
        <v>3.0933028194346038E-5</v>
      </c>
      <c r="J19" s="442">
        <v>1.6012890675797397E-5</v>
      </c>
      <c r="K19" s="442">
        <v>3.4280221188139174E-6</v>
      </c>
      <c r="L19" s="442">
        <v>4.3246948337633905E-5</v>
      </c>
      <c r="M19" s="442">
        <v>1.4367436313304888E-4</v>
      </c>
      <c r="N19" s="442">
        <v>6.0282641913777654E-6</v>
      </c>
      <c r="O19" s="442">
        <v>6.8569041247629146E-6</v>
      </c>
      <c r="P19" s="442">
        <v>7.3195639810059161E-5</v>
      </c>
      <c r="Q19" s="442">
        <v>1.0089240459651807</v>
      </c>
      <c r="R19" s="442">
        <v>2.2371093690201922E-3</v>
      </c>
      <c r="S19" s="442">
        <v>8.1649270019043833E-4</v>
      </c>
      <c r="T19" s="442">
        <v>1.4994459923151876E-4</v>
      </c>
      <c r="U19" s="442">
        <v>7.6944910313582915E-4</v>
      </c>
      <c r="V19" s="442">
        <v>1.422381990694502E-4</v>
      </c>
      <c r="W19" s="442">
        <v>4.7391800532854033E-4</v>
      </c>
      <c r="X19" s="442">
        <v>1.5739562045923938E-5</v>
      </c>
      <c r="Y19" s="442">
        <v>4.0324052369749587E-4</v>
      </c>
      <c r="Z19" s="442">
        <v>2.4458827606042723E-5</v>
      </c>
      <c r="AA19" s="442">
        <v>6.63626130188411E-4</v>
      </c>
      <c r="AB19" s="442">
        <v>2.3725267788264874E-5</v>
      </c>
      <c r="AC19" s="442">
        <v>2.6938275409009904E-5</v>
      </c>
      <c r="AD19" s="442">
        <v>3.5095495800892192E-5</v>
      </c>
      <c r="AE19" s="442">
        <v>9.4278486312163344E-6</v>
      </c>
      <c r="AF19" s="442">
        <v>2.8453186761015775E-5</v>
      </c>
      <c r="AG19" s="442">
        <v>5.4838084738855431E-5</v>
      </c>
      <c r="AH19" s="442">
        <v>4.8741482665247423E-5</v>
      </c>
      <c r="AI19" s="442">
        <v>2.7712836123171704E-5</v>
      </c>
      <c r="AJ19" s="442">
        <v>1.7768593567751313E-5</v>
      </c>
      <c r="AK19" s="442">
        <v>2.5173540041921576E-5</v>
      </c>
      <c r="AL19" s="442">
        <v>5.8656680472584299E-4</v>
      </c>
      <c r="AM19" s="442">
        <v>1.5624762810100738E-5</v>
      </c>
      <c r="AN19" s="442">
        <v>1.2208063238045245E-5</v>
      </c>
      <c r="AO19" s="442">
        <v>2.1518703389284558E-5</v>
      </c>
      <c r="AP19" s="318">
        <f t="shared" si="0"/>
        <v>1.0159104596617692</v>
      </c>
    </row>
    <row r="20" spans="1:42" ht="12.5" x14ac:dyDescent="0.2">
      <c r="A20" s="281" t="s">
        <v>461</v>
      </c>
      <c r="B20" s="285"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462</v>
      </c>
      <c r="B21" s="285" t="s">
        <v>271</v>
      </c>
      <c r="C21" s="442">
        <v>3.2862027155891344E-5</v>
      </c>
      <c r="D21" s="442">
        <v>5.6525511394698066E-6</v>
      </c>
      <c r="E21" s="442">
        <v>4.5113095647889213E-6</v>
      </c>
      <c r="F21" s="442">
        <v>1.9159212995880336E-6</v>
      </c>
      <c r="G21" s="442">
        <v>1.3402797963939869E-5</v>
      </c>
      <c r="H21" s="442">
        <v>7.8160038683541431E-6</v>
      </c>
      <c r="I21" s="442">
        <v>6.1924260235318811E-6</v>
      </c>
      <c r="J21" s="442">
        <v>8.2015299537384601E-6</v>
      </c>
      <c r="K21" s="442">
        <v>2.0043761203312594E-6</v>
      </c>
      <c r="L21" s="442">
        <v>7.949217700751377E-6</v>
      </c>
      <c r="M21" s="442">
        <v>9.9897079746642862E-6</v>
      </c>
      <c r="N21" s="442">
        <v>2.6679379135566892E-6</v>
      </c>
      <c r="O21" s="442">
        <v>3.7964528941400781E-6</v>
      </c>
      <c r="P21" s="442">
        <v>5.7790311586021903E-6</v>
      </c>
      <c r="Q21" s="442">
        <v>1.5594631155743457E-4</v>
      </c>
      <c r="R21" s="442">
        <v>3.339850744106271E-4</v>
      </c>
      <c r="S21" s="442">
        <v>1.0048079936398027</v>
      </c>
      <c r="T21" s="442">
        <v>1.7798670950324394E-5</v>
      </c>
      <c r="U21" s="442">
        <v>5.2557416463857078E-5</v>
      </c>
      <c r="V21" s="442">
        <v>7.970536049963543E-5</v>
      </c>
      <c r="W21" s="442">
        <v>2.8054021915034911E-5</v>
      </c>
      <c r="X21" s="442">
        <v>7.8333403652939948E-6</v>
      </c>
      <c r="Y21" s="442">
        <v>2.7584475808137362E-5</v>
      </c>
      <c r="Z21" s="442">
        <v>7.8649859345277635E-6</v>
      </c>
      <c r="AA21" s="442">
        <v>2.3655030856214434E-5</v>
      </c>
      <c r="AB21" s="442">
        <v>1.1324872725425873E-5</v>
      </c>
      <c r="AC21" s="442">
        <v>7.7120902733275482E-5</v>
      </c>
      <c r="AD21" s="442">
        <v>1.8735336258697789E-5</v>
      </c>
      <c r="AE21" s="442">
        <v>3.2129952543342285E-6</v>
      </c>
      <c r="AF21" s="442">
        <v>9.0361977808702365E-6</v>
      </c>
      <c r="AG21" s="442">
        <v>5.69159126049617E-5</v>
      </c>
      <c r="AH21" s="442">
        <v>1.9135360678225284E-4</v>
      </c>
      <c r="AI21" s="442">
        <v>1.3029874577770539E-5</v>
      </c>
      <c r="AJ21" s="442">
        <v>7.3324742048725571E-4</v>
      </c>
      <c r="AK21" s="442">
        <v>1.4407379031437062E-5</v>
      </c>
      <c r="AL21" s="442">
        <v>3.120146664232297E-4</v>
      </c>
      <c r="AM21" s="442">
        <v>2.9891178750558099E-5</v>
      </c>
      <c r="AN21" s="442">
        <v>1.1664568536264754E-4</v>
      </c>
      <c r="AO21" s="442">
        <v>3.1017840701274619E-4</v>
      </c>
      <c r="AP21" s="318">
        <f t="shared" si="0"/>
        <v>1.007242655648068</v>
      </c>
    </row>
    <row r="22" spans="1:42" ht="12.5" x14ac:dyDescent="0.2">
      <c r="A22" s="281" t="s">
        <v>463</v>
      </c>
      <c r="B22" s="285" t="s">
        <v>281</v>
      </c>
      <c r="C22" s="442">
        <v>8.4763066575469084E-5</v>
      </c>
      <c r="D22" s="442">
        <v>1.5931992276686994E-4</v>
      </c>
      <c r="E22" s="442">
        <v>1.0708855583665416E-4</v>
      </c>
      <c r="F22" s="442">
        <v>3.2754122604719107E-5</v>
      </c>
      <c r="G22" s="442">
        <v>1.0294054368185687E-4</v>
      </c>
      <c r="H22" s="442">
        <v>1.0829919142091264E-4</v>
      </c>
      <c r="I22" s="442">
        <v>8.8232764576439668E-5</v>
      </c>
      <c r="J22" s="442">
        <v>1.0262763895309454E-4</v>
      </c>
      <c r="K22" s="442">
        <v>2.13428610816242E-5</v>
      </c>
      <c r="L22" s="442">
        <v>8.0583587481491227E-5</v>
      </c>
      <c r="M22" s="442">
        <v>1.4981262030765025E-4</v>
      </c>
      <c r="N22" s="442">
        <v>2.6049412679802387E-5</v>
      </c>
      <c r="O22" s="442">
        <v>3.6523946339652511E-5</v>
      </c>
      <c r="P22" s="442">
        <v>6.5179338417519557E-4</v>
      </c>
      <c r="Q22" s="442">
        <v>1.8822454763888876E-3</v>
      </c>
      <c r="R22" s="442">
        <v>2.3405558446709085E-3</v>
      </c>
      <c r="S22" s="442">
        <v>3.1388643875715508E-2</v>
      </c>
      <c r="T22" s="442">
        <v>1.0617393932492771</v>
      </c>
      <c r="U22" s="442">
        <v>3.257004398100749E-2</v>
      </c>
      <c r="V22" s="442">
        <v>6.8836266620285511E-2</v>
      </c>
      <c r="W22" s="442">
        <v>2.8254138197219046E-3</v>
      </c>
      <c r="X22" s="442">
        <v>4.2759944849923051E-4</v>
      </c>
      <c r="Y22" s="442">
        <v>3.4095923746410139E-4</v>
      </c>
      <c r="Z22" s="442">
        <v>9.0745940506747365E-5</v>
      </c>
      <c r="AA22" s="442">
        <v>3.1235076411450277E-4</v>
      </c>
      <c r="AB22" s="442">
        <v>2.3364335960500741E-4</v>
      </c>
      <c r="AC22" s="442">
        <v>2.3960105763125994E-4</v>
      </c>
      <c r="AD22" s="442">
        <v>3.3220754611162847E-4</v>
      </c>
      <c r="AE22" s="442">
        <v>4.8782481438502849E-5</v>
      </c>
      <c r="AF22" s="442">
        <v>1.6961204964247365E-4</v>
      </c>
      <c r="AG22" s="442">
        <v>7.1255536839605045E-4</v>
      </c>
      <c r="AH22" s="442">
        <v>7.7234841984097607E-4</v>
      </c>
      <c r="AI22" s="442">
        <v>6.5404341690878374E-4</v>
      </c>
      <c r="AJ22" s="442">
        <v>1.7958097264065046E-4</v>
      </c>
      <c r="AK22" s="442">
        <v>3.1484851739505714E-4</v>
      </c>
      <c r="AL22" s="442">
        <v>3.5252978526793565E-3</v>
      </c>
      <c r="AM22" s="442">
        <v>1.3849256166774778E-4</v>
      </c>
      <c r="AN22" s="442">
        <v>3.8318511973091926E-2</v>
      </c>
      <c r="AO22" s="442">
        <v>2.3010570527667133E-3</v>
      </c>
      <c r="AP22" s="318">
        <f t="shared" si="0"/>
        <v>1.2501458754531831</v>
      </c>
    </row>
    <row r="23" spans="1:42" ht="12.5" x14ac:dyDescent="0.2">
      <c r="A23" s="281" t="s">
        <v>464</v>
      </c>
      <c r="B23" s="283" t="s">
        <v>35</v>
      </c>
      <c r="C23" s="442">
        <v>3.4051737652382166E-5</v>
      </c>
      <c r="D23" s="442">
        <v>2.2844625542186233E-5</v>
      </c>
      <c r="E23" s="442">
        <v>3.0429638771027736E-4</v>
      </c>
      <c r="F23" s="442">
        <v>8.7242914149000369E-6</v>
      </c>
      <c r="G23" s="442">
        <v>4.003201917259692E-5</v>
      </c>
      <c r="H23" s="442">
        <v>2.7238574203591239E-5</v>
      </c>
      <c r="I23" s="442">
        <v>2.3166289581293587E-5</v>
      </c>
      <c r="J23" s="442">
        <v>3.4456079827377784E-5</v>
      </c>
      <c r="K23" s="442">
        <v>7.9393654966946246E-6</v>
      </c>
      <c r="L23" s="442">
        <v>3.2168646816217395E-5</v>
      </c>
      <c r="M23" s="442">
        <v>4.5145651119933377E-5</v>
      </c>
      <c r="N23" s="442">
        <v>1.3548951591005277E-5</v>
      </c>
      <c r="O23" s="442">
        <v>1.6355508610114279E-5</v>
      </c>
      <c r="P23" s="442">
        <v>1.4455300251701314E-4</v>
      </c>
      <c r="Q23" s="442">
        <v>3.4254654112110582E-3</v>
      </c>
      <c r="R23" s="442">
        <v>3.3152023619973524E-3</v>
      </c>
      <c r="S23" s="442">
        <v>2.8006985947405271E-3</v>
      </c>
      <c r="T23" s="442">
        <v>3.1141516809022342E-3</v>
      </c>
      <c r="U23" s="442">
        <v>1.0164433510408672</v>
      </c>
      <c r="V23" s="442">
        <v>2.9182748256716667E-3</v>
      </c>
      <c r="W23" s="442">
        <v>4.7685969859063756E-3</v>
      </c>
      <c r="X23" s="442">
        <v>5.9755489130483864E-5</v>
      </c>
      <c r="Y23" s="442">
        <v>1.2279104232590903E-3</v>
      </c>
      <c r="Z23" s="442">
        <v>6.1947702855756433E-5</v>
      </c>
      <c r="AA23" s="442">
        <v>1.3107855985109828E-4</v>
      </c>
      <c r="AB23" s="442">
        <v>4.6951441780658454E-5</v>
      </c>
      <c r="AC23" s="442">
        <v>9.1918347718382228E-5</v>
      </c>
      <c r="AD23" s="442">
        <v>7.8190488825532741E-5</v>
      </c>
      <c r="AE23" s="442">
        <v>2.4041219795778375E-5</v>
      </c>
      <c r="AF23" s="442">
        <v>9.3991406423935537E-5</v>
      </c>
      <c r="AG23" s="442">
        <v>1.9251770515565681E-4</v>
      </c>
      <c r="AH23" s="442">
        <v>3.2549615542892086E-4</v>
      </c>
      <c r="AI23" s="442">
        <v>1.1804255122757782E-4</v>
      </c>
      <c r="AJ23" s="442">
        <v>4.8492921120039573E-5</v>
      </c>
      <c r="AK23" s="442">
        <v>5.5637692134369758E-5</v>
      </c>
      <c r="AL23" s="442">
        <v>1.283730611475821E-3</v>
      </c>
      <c r="AM23" s="442">
        <v>4.148177614440522E-5</v>
      </c>
      <c r="AN23" s="442">
        <v>1.2622849996775615E-4</v>
      </c>
      <c r="AO23" s="442">
        <v>3.158801114962739E-4</v>
      </c>
      <c r="AP23" s="318">
        <f t="shared" si="0"/>
        <v>1.0415476750248476</v>
      </c>
    </row>
    <row r="24" spans="1:42" ht="12.5" x14ac:dyDescent="0.2">
      <c r="A24" s="281" t="s">
        <v>465</v>
      </c>
      <c r="B24" s="283" t="s">
        <v>466</v>
      </c>
      <c r="C24" s="442">
        <v>8.8857290055295036E-6</v>
      </c>
      <c r="D24" s="442">
        <v>7.8327686766025133E-6</v>
      </c>
      <c r="E24" s="442">
        <v>1.2985465597689128E-5</v>
      </c>
      <c r="F24" s="442">
        <v>6.0595179610889618E-6</v>
      </c>
      <c r="G24" s="442">
        <v>1.0381007896761671E-5</v>
      </c>
      <c r="H24" s="442">
        <v>1.0165258159699637E-5</v>
      </c>
      <c r="I24" s="442">
        <v>8.979820745369171E-6</v>
      </c>
      <c r="J24" s="442">
        <v>1.1142612625975392E-5</v>
      </c>
      <c r="K24" s="442">
        <v>2.8436322438055054E-6</v>
      </c>
      <c r="L24" s="442">
        <v>1.0937957621405916E-5</v>
      </c>
      <c r="M24" s="442">
        <v>1.4486242118412408E-5</v>
      </c>
      <c r="N24" s="442">
        <v>4.7358547698209159E-6</v>
      </c>
      <c r="O24" s="442">
        <v>6.1105940603054329E-6</v>
      </c>
      <c r="P24" s="442">
        <v>8.6744380584617974E-6</v>
      </c>
      <c r="Q24" s="442">
        <v>1.5167372217573556E-4</v>
      </c>
      <c r="R24" s="442">
        <v>8.5536442886688768E-6</v>
      </c>
      <c r="S24" s="442">
        <v>8.7392901617523191E-6</v>
      </c>
      <c r="T24" s="442">
        <v>2.9044517507335116E-5</v>
      </c>
      <c r="U24" s="442">
        <v>1.0659560617307284E-5</v>
      </c>
      <c r="V24" s="442">
        <v>1.005656817871349</v>
      </c>
      <c r="W24" s="442">
        <v>1.4407928571053372E-3</v>
      </c>
      <c r="X24" s="442">
        <v>9.465247379581326E-6</v>
      </c>
      <c r="Y24" s="442">
        <v>3.8637172613384965E-4</v>
      </c>
      <c r="Z24" s="442">
        <v>1.9885243286336816E-5</v>
      </c>
      <c r="AA24" s="442">
        <v>3.9499848943274114E-5</v>
      </c>
      <c r="AB24" s="442">
        <v>1.5069977183502251E-5</v>
      </c>
      <c r="AC24" s="442">
        <v>8.2143505071640696E-5</v>
      </c>
      <c r="AD24" s="442">
        <v>6.0614361663292751E-5</v>
      </c>
      <c r="AE24" s="442">
        <v>9.9422282142745847E-6</v>
      </c>
      <c r="AF24" s="442">
        <v>4.4620276037855012E-5</v>
      </c>
      <c r="AG24" s="442">
        <v>3.57084190795452E-5</v>
      </c>
      <c r="AH24" s="442">
        <v>3.7852575344793284E-4</v>
      </c>
      <c r="AI24" s="442">
        <v>4.3614131841704566E-5</v>
      </c>
      <c r="AJ24" s="442">
        <v>1.2092825344570733E-5</v>
      </c>
      <c r="AK24" s="442">
        <v>1.7745482591552376E-5</v>
      </c>
      <c r="AL24" s="442">
        <v>3.6787823425235686E-4</v>
      </c>
      <c r="AM24" s="442">
        <v>2.8018712455608376E-5</v>
      </c>
      <c r="AN24" s="442">
        <v>1.0560393362453003E-5</v>
      </c>
      <c r="AO24" s="442">
        <v>8.0565849417390062E-5</v>
      </c>
      <c r="AP24" s="318">
        <f t="shared" si="0"/>
        <v>1.0089922587290356</v>
      </c>
    </row>
    <row r="25" spans="1:42" ht="12.5" x14ac:dyDescent="0.2">
      <c r="A25" s="281" t="s">
        <v>467</v>
      </c>
      <c r="B25" s="283" t="s">
        <v>192</v>
      </c>
      <c r="C25" s="442">
        <v>1.0963584633207167E-4</v>
      </c>
      <c r="D25" s="442">
        <v>1.1210209236901259E-4</v>
      </c>
      <c r="E25" s="442">
        <v>5.6701696590150379E-3</v>
      </c>
      <c r="F25" s="442">
        <v>3.0642333189473762E-5</v>
      </c>
      <c r="G25" s="442">
        <v>3.5151983310066751E-4</v>
      </c>
      <c r="H25" s="442">
        <v>1.0343957499870936E-4</v>
      </c>
      <c r="I25" s="442">
        <v>1.0861652528908581E-4</v>
      </c>
      <c r="J25" s="442">
        <v>1.2938786446571972E-4</v>
      </c>
      <c r="K25" s="442">
        <v>5.5076764324401451E-5</v>
      </c>
      <c r="L25" s="442">
        <v>1.139652310252135E-4</v>
      </c>
      <c r="M25" s="442">
        <v>1.8537787123677578E-4</v>
      </c>
      <c r="N25" s="442">
        <v>5.1500324527259014E-5</v>
      </c>
      <c r="O25" s="442">
        <v>7.7724253737933174E-5</v>
      </c>
      <c r="P25" s="442">
        <v>9.1727405462831358E-5</v>
      </c>
      <c r="Q25" s="442">
        <v>1.0548476632189729E-4</v>
      </c>
      <c r="R25" s="442">
        <v>1.4544690604248014E-4</v>
      </c>
      <c r="S25" s="442">
        <v>9.3332679742243104E-5</v>
      </c>
      <c r="T25" s="442">
        <v>1.2726813163982742E-4</v>
      </c>
      <c r="U25" s="442">
        <v>1.1440780864298927E-4</v>
      </c>
      <c r="V25" s="442">
        <v>1.1440689743897264E-4</v>
      </c>
      <c r="W25" s="442">
        <v>1.0510827492825043</v>
      </c>
      <c r="X25" s="442">
        <v>1.2161339140309807E-4</v>
      </c>
      <c r="Y25" s="442">
        <v>2.3811356431003943E-4</v>
      </c>
      <c r="Z25" s="442">
        <v>1.7869555307965272E-4</v>
      </c>
      <c r="AA25" s="442">
        <v>3.1961982949850416E-4</v>
      </c>
      <c r="AB25" s="442">
        <v>2.0009036411835915E-4</v>
      </c>
      <c r="AC25" s="442">
        <v>2.0910924168035633E-4</v>
      </c>
      <c r="AD25" s="442">
        <v>2.8522538440418178E-4</v>
      </c>
      <c r="AE25" s="442">
        <v>4.3952013773709748E-5</v>
      </c>
      <c r="AF25" s="442">
        <v>3.6352937448900766E-3</v>
      </c>
      <c r="AG25" s="442">
        <v>4.1116348840674748E-4</v>
      </c>
      <c r="AH25" s="442">
        <v>8.2846544880796087E-4</v>
      </c>
      <c r="AI25" s="442">
        <v>2.0091805377419128E-4</v>
      </c>
      <c r="AJ25" s="442">
        <v>1.2526420544937042E-4</v>
      </c>
      <c r="AK25" s="442">
        <v>2.1074739619146083E-4</v>
      </c>
      <c r="AL25" s="442">
        <v>4.2523582749151821E-3</v>
      </c>
      <c r="AM25" s="442">
        <v>1.7139172651560507E-4</v>
      </c>
      <c r="AN25" s="442">
        <v>1.4293494515068159E-4</v>
      </c>
      <c r="AO25" s="442">
        <v>3.4554326123971494E-4</v>
      </c>
      <c r="AP25" s="318">
        <f t="shared" si="0"/>
        <v>1.070548938677776</v>
      </c>
    </row>
    <row r="26" spans="1:42" ht="12.5" x14ac:dyDescent="0.2">
      <c r="A26" s="281" t="s">
        <v>468</v>
      </c>
      <c r="B26" s="283" t="s">
        <v>50</v>
      </c>
      <c r="C26" s="442">
        <v>4.3789928554574027E-4</v>
      </c>
      <c r="D26" s="442">
        <v>1.5823543636505765E-3</v>
      </c>
      <c r="E26" s="442">
        <v>1.6810235233774683E-3</v>
      </c>
      <c r="F26" s="442">
        <v>3.7016879035531341E-4</v>
      </c>
      <c r="G26" s="442">
        <v>2.1219635246440172E-3</v>
      </c>
      <c r="H26" s="442">
        <v>3.1925914953482041E-3</v>
      </c>
      <c r="I26" s="442">
        <v>2.7677240306586055E-3</v>
      </c>
      <c r="J26" s="442">
        <v>7.9532606464358688E-4</v>
      </c>
      <c r="K26" s="442">
        <v>4.314454940268046E-5</v>
      </c>
      <c r="L26" s="442">
        <v>5.6649964288982269E-4</v>
      </c>
      <c r="M26" s="442">
        <v>2.0258214665747638E-3</v>
      </c>
      <c r="N26" s="442">
        <v>1.6815823360546839E-3</v>
      </c>
      <c r="O26" s="442">
        <v>6.2701658309739375E-3</v>
      </c>
      <c r="P26" s="442">
        <v>7.1501550627585874E-4</v>
      </c>
      <c r="Q26" s="442">
        <v>4.0151607225531705E-4</v>
      </c>
      <c r="R26" s="442">
        <v>7.581556749592822E-4</v>
      </c>
      <c r="S26" s="442">
        <v>1.0530754736962501E-3</v>
      </c>
      <c r="T26" s="442">
        <v>1.209876639511602E-3</v>
      </c>
      <c r="U26" s="442">
        <v>9.2502450973760422E-4</v>
      </c>
      <c r="V26" s="442">
        <v>1.548086439554496E-3</v>
      </c>
      <c r="W26" s="442">
        <v>4.0478379604412111E-4</v>
      </c>
      <c r="X26" s="442">
        <v>1.0254929438057743</v>
      </c>
      <c r="Y26" s="442">
        <v>8.3432656881273447E-4</v>
      </c>
      <c r="Z26" s="442">
        <v>2.6619057696062698E-3</v>
      </c>
      <c r="AA26" s="442">
        <v>1.0850882652565816E-3</v>
      </c>
      <c r="AB26" s="442">
        <v>9.5079672199025215E-4</v>
      </c>
      <c r="AC26" s="442">
        <v>1.343478801135542E-3</v>
      </c>
      <c r="AD26" s="442">
        <v>3.3084707554026176E-3</v>
      </c>
      <c r="AE26" s="442">
        <v>2.5474009315566996E-4</v>
      </c>
      <c r="AF26" s="442">
        <v>6.3898752972288051E-4</v>
      </c>
      <c r="AG26" s="442">
        <v>5.277769409622401E-3</v>
      </c>
      <c r="AH26" s="442">
        <v>1.813463598674125E-3</v>
      </c>
      <c r="AI26" s="442">
        <v>3.7082494994706114E-3</v>
      </c>
      <c r="AJ26" s="442">
        <v>8.1135467277561487E-4</v>
      </c>
      <c r="AK26" s="442">
        <v>9.2053560333235952E-3</v>
      </c>
      <c r="AL26" s="442">
        <v>1.8368903613037047E-3</v>
      </c>
      <c r="AM26" s="442">
        <v>1.1582656211681943E-3</v>
      </c>
      <c r="AN26" s="442">
        <v>3.5057767118438308E-3</v>
      </c>
      <c r="AO26" s="442">
        <v>7.2110934451016752E-3</v>
      </c>
      <c r="AP26" s="318">
        <f t="shared" si="0"/>
        <v>1.0944396632351927</v>
      </c>
    </row>
    <row r="27" spans="1:42" ht="12.5" x14ac:dyDescent="0.2">
      <c r="A27" s="281" t="s">
        <v>469</v>
      </c>
      <c r="B27" s="283" t="s">
        <v>36</v>
      </c>
      <c r="C27" s="442">
        <v>3.6479704795654251E-3</v>
      </c>
      <c r="D27" s="442">
        <v>3.081576882437436E-3</v>
      </c>
      <c r="E27" s="442">
        <v>9.8495404247258504E-4</v>
      </c>
      <c r="F27" s="442">
        <v>9.9430236129447987E-4</v>
      </c>
      <c r="G27" s="442">
        <v>1.8011460229085646E-3</v>
      </c>
      <c r="H27" s="442">
        <v>2.5726910178715083E-3</v>
      </c>
      <c r="I27" s="442">
        <v>4.3291132264607615E-3</v>
      </c>
      <c r="J27" s="442">
        <v>3.7420228423006704E-3</v>
      </c>
      <c r="K27" s="442">
        <v>1.9558455003456662E-4</v>
      </c>
      <c r="L27" s="442">
        <v>4.4153843701662107E-3</v>
      </c>
      <c r="M27" s="442">
        <v>6.5271385172178571E-3</v>
      </c>
      <c r="N27" s="442">
        <v>4.087984180328871E-3</v>
      </c>
      <c r="O27" s="442">
        <v>3.7303476415268366E-3</v>
      </c>
      <c r="P27" s="442">
        <v>4.3793500690271873E-3</v>
      </c>
      <c r="Q27" s="442">
        <v>2.1061546518994908E-3</v>
      </c>
      <c r="R27" s="442">
        <v>1.8576790905952363E-3</v>
      </c>
      <c r="S27" s="442">
        <v>5.01630801193347E-4</v>
      </c>
      <c r="T27" s="442">
        <v>4.0430551631404788E-3</v>
      </c>
      <c r="U27" s="442">
        <v>2.4393278812139484E-3</v>
      </c>
      <c r="V27" s="442">
        <v>1.9393148360486989E-3</v>
      </c>
      <c r="W27" s="442">
        <v>1.0517443778759097E-3</v>
      </c>
      <c r="X27" s="442">
        <v>1.7284897120935215E-3</v>
      </c>
      <c r="Y27" s="442">
        <v>1.0012061669377887</v>
      </c>
      <c r="Z27" s="442">
        <v>2.7895943656585858E-2</v>
      </c>
      <c r="AA27" s="442">
        <v>3.3050006850373216E-2</v>
      </c>
      <c r="AB27" s="442">
        <v>3.9892345781137456E-3</v>
      </c>
      <c r="AC27" s="442">
        <v>3.7506415655830755E-3</v>
      </c>
      <c r="AD27" s="442">
        <v>3.2329439420408406E-3</v>
      </c>
      <c r="AE27" s="442">
        <v>1.0075325956985298E-2</v>
      </c>
      <c r="AF27" s="442">
        <v>9.4389503253787428E-3</v>
      </c>
      <c r="AG27" s="442">
        <v>4.2170176604907203E-3</v>
      </c>
      <c r="AH27" s="442">
        <v>8.7652122840577058E-3</v>
      </c>
      <c r="AI27" s="442">
        <v>6.2343942300030529E-3</v>
      </c>
      <c r="AJ27" s="442">
        <v>2.9198943915960999E-3</v>
      </c>
      <c r="AK27" s="442">
        <v>1.9939635114679978E-3</v>
      </c>
      <c r="AL27" s="442">
        <v>1.6062545867158594E-3</v>
      </c>
      <c r="AM27" s="442">
        <v>3.1138940394768461E-3</v>
      </c>
      <c r="AN27" s="442">
        <v>1.159973583351088E-3</v>
      </c>
      <c r="AO27" s="442">
        <v>2.4940927945628711E-3</v>
      </c>
      <c r="AP27" s="318">
        <f t="shared" si="0"/>
        <v>1.1828067808176828</v>
      </c>
    </row>
    <row r="28" spans="1:42" ht="12.5" x14ac:dyDescent="0.2">
      <c r="A28" s="281" t="s">
        <v>470</v>
      </c>
      <c r="B28" s="283" t="s">
        <v>193</v>
      </c>
      <c r="C28" s="442">
        <v>3.3481346887761776E-3</v>
      </c>
      <c r="D28" s="442">
        <v>2.4104264955376099E-3</v>
      </c>
      <c r="E28" s="442">
        <v>2.3610114178754015E-3</v>
      </c>
      <c r="F28" s="442">
        <v>2.5383977515752918E-2</v>
      </c>
      <c r="G28" s="442">
        <v>5.0351016158183895E-3</v>
      </c>
      <c r="H28" s="442">
        <v>8.4246036887066084E-3</v>
      </c>
      <c r="I28" s="442">
        <v>1.1496164957968066E-2</v>
      </c>
      <c r="J28" s="442">
        <v>8.0091405349654692E-3</v>
      </c>
      <c r="K28" s="442">
        <v>2.8110595931910335E-3</v>
      </c>
      <c r="L28" s="442">
        <v>9.7873494639566013E-3</v>
      </c>
      <c r="M28" s="442">
        <v>1.516296298262924E-2</v>
      </c>
      <c r="N28" s="442">
        <v>1.1919122192656598E-2</v>
      </c>
      <c r="O28" s="442">
        <v>9.813676452851066E-3</v>
      </c>
      <c r="P28" s="442">
        <v>6.600568494296472E-3</v>
      </c>
      <c r="Q28" s="442">
        <v>4.0186278058093033E-3</v>
      </c>
      <c r="R28" s="442">
        <v>3.164059776953818E-3</v>
      </c>
      <c r="S28" s="442">
        <v>3.1966314097047355E-3</v>
      </c>
      <c r="T28" s="442">
        <v>8.1742429378908656E-3</v>
      </c>
      <c r="U28" s="442">
        <v>3.1575695317881442E-3</v>
      </c>
      <c r="V28" s="442">
        <v>2.416317858875141E-3</v>
      </c>
      <c r="W28" s="442">
        <v>3.770890331942472E-3</v>
      </c>
      <c r="X28" s="442">
        <v>4.3409507691898079E-3</v>
      </c>
      <c r="Y28" s="442">
        <v>1.5069341514503609E-3</v>
      </c>
      <c r="Z28" s="442">
        <v>1.0087849355732976</v>
      </c>
      <c r="AA28" s="442">
        <v>1.2133671703813896E-2</v>
      </c>
      <c r="AB28" s="442">
        <v>1.9799261439868598E-2</v>
      </c>
      <c r="AC28" s="442">
        <v>6.2545858212650048E-3</v>
      </c>
      <c r="AD28" s="442">
        <v>1.6981403568082623E-3</v>
      </c>
      <c r="AE28" s="442">
        <v>5.3322441896482171E-4</v>
      </c>
      <c r="AF28" s="442">
        <v>8.6318092398714238E-3</v>
      </c>
      <c r="AG28" s="442">
        <v>1.2417506645924961E-3</v>
      </c>
      <c r="AH28" s="442">
        <v>3.6986749709215921E-3</v>
      </c>
      <c r="AI28" s="442">
        <v>5.2647248461397001E-3</v>
      </c>
      <c r="AJ28" s="442">
        <v>3.3974103738939557E-3</v>
      </c>
      <c r="AK28" s="442">
        <v>1.5246892817227108E-3</v>
      </c>
      <c r="AL28" s="442">
        <v>1.65207848978212E-3</v>
      </c>
      <c r="AM28" s="442">
        <v>1.2080213928685116E-2</v>
      </c>
      <c r="AN28" s="442">
        <v>2.0687449315835286E-3</v>
      </c>
      <c r="AO28" s="442">
        <v>2.4277554825236766E-3</v>
      </c>
      <c r="AP28" s="318">
        <f t="shared" si="0"/>
        <v>1.245073440709797</v>
      </c>
    </row>
    <row r="29" spans="1:42" ht="12.5" x14ac:dyDescent="0.2">
      <c r="A29" s="281" t="s">
        <v>471</v>
      </c>
      <c r="B29" s="283" t="s">
        <v>286</v>
      </c>
      <c r="C29" s="442">
        <v>6.2055460337011304E-4</v>
      </c>
      <c r="D29" s="442">
        <v>9.8700698427328437E-5</v>
      </c>
      <c r="E29" s="442">
        <v>1.1745917386554756E-4</v>
      </c>
      <c r="F29" s="442">
        <v>1.4200640835524162E-4</v>
      </c>
      <c r="G29" s="442">
        <v>1.6615138651362717E-3</v>
      </c>
      <c r="H29" s="442">
        <v>7.8992335097150164E-4</v>
      </c>
      <c r="I29" s="442">
        <v>1.6785766706210201E-3</v>
      </c>
      <c r="J29" s="442">
        <v>1.7923351989483191E-3</v>
      </c>
      <c r="K29" s="442">
        <v>4.5234966678319187E-5</v>
      </c>
      <c r="L29" s="442">
        <v>8.6789977589285495E-4</v>
      </c>
      <c r="M29" s="442">
        <v>9.2439263944824154E-4</v>
      </c>
      <c r="N29" s="442">
        <v>1.264951311412036E-3</v>
      </c>
      <c r="O29" s="442">
        <v>6.3516289922333727E-4</v>
      </c>
      <c r="P29" s="442">
        <v>5.8868014732272721E-4</v>
      </c>
      <c r="Q29" s="442">
        <v>5.5133826752691356E-4</v>
      </c>
      <c r="R29" s="442">
        <v>4.2127900509469018E-4</v>
      </c>
      <c r="S29" s="442">
        <v>1.3842962830068473E-4</v>
      </c>
      <c r="T29" s="442">
        <v>1.3884992432944808E-3</v>
      </c>
      <c r="U29" s="442">
        <v>5.1168267149845337E-4</v>
      </c>
      <c r="V29" s="442">
        <v>1.8984646958221502E-4</v>
      </c>
      <c r="W29" s="442">
        <v>3.6246778404562714E-4</v>
      </c>
      <c r="X29" s="442">
        <v>5.0587161592883742E-4</v>
      </c>
      <c r="Y29" s="442">
        <v>6.5342399889643256E-4</v>
      </c>
      <c r="Z29" s="442">
        <v>2.028286849895563E-3</v>
      </c>
      <c r="AA29" s="442">
        <v>1.0615979839452585</v>
      </c>
      <c r="AB29" s="442">
        <v>6.2874512944206505E-3</v>
      </c>
      <c r="AC29" s="442">
        <v>1.6747208510943328E-3</v>
      </c>
      <c r="AD29" s="442">
        <v>9.9474797492420542E-4</v>
      </c>
      <c r="AE29" s="442">
        <v>1.7931614973984975E-4</v>
      </c>
      <c r="AF29" s="442">
        <v>2.9061259431880826E-3</v>
      </c>
      <c r="AG29" s="442">
        <v>5.1918845368291119E-4</v>
      </c>
      <c r="AH29" s="442">
        <v>2.9168430615342405E-3</v>
      </c>
      <c r="AI29" s="442">
        <v>6.4456112541531963E-3</v>
      </c>
      <c r="AJ29" s="442">
        <v>3.2826773837717703E-3</v>
      </c>
      <c r="AK29" s="442">
        <v>1.7030252810825582E-3</v>
      </c>
      <c r="AL29" s="442">
        <v>5.9643904001380416E-4</v>
      </c>
      <c r="AM29" s="442">
        <v>6.9652080681828618E-3</v>
      </c>
      <c r="AN29" s="442">
        <v>3.9679778527007949E-4</v>
      </c>
      <c r="AO29" s="442">
        <v>1.879785707916406E-3</v>
      </c>
      <c r="AP29" s="318">
        <f t="shared" si="0"/>
        <v>1.1144446537300536</v>
      </c>
    </row>
    <row r="30" spans="1:42" ht="12.5" x14ac:dyDescent="0.2">
      <c r="A30" s="281" t="s">
        <v>472</v>
      </c>
      <c r="B30" s="283" t="s">
        <v>282</v>
      </c>
      <c r="C30" s="442">
        <v>5.586507613253483E-4</v>
      </c>
      <c r="D30" s="442">
        <v>1.8954477165889017E-4</v>
      </c>
      <c r="E30" s="442">
        <v>1.6216985996639842E-4</v>
      </c>
      <c r="F30" s="442">
        <v>2.5583156414464065E-4</v>
      </c>
      <c r="G30" s="442">
        <v>8.5513346714358564E-4</v>
      </c>
      <c r="H30" s="442">
        <v>1.672604280634523E-4</v>
      </c>
      <c r="I30" s="442">
        <v>7.0857357538476045E-4</v>
      </c>
      <c r="J30" s="442">
        <v>1.7460686498024073E-3</v>
      </c>
      <c r="K30" s="442">
        <v>9.8259892125646925E-5</v>
      </c>
      <c r="L30" s="442">
        <v>1.7492433385997476E-4</v>
      </c>
      <c r="M30" s="442">
        <v>1.7154177376590167E-3</v>
      </c>
      <c r="N30" s="442">
        <v>1.0530891854647998E-4</v>
      </c>
      <c r="O30" s="442">
        <v>1.6690322825242213E-4</v>
      </c>
      <c r="P30" s="442">
        <v>2.3881937163739719E-4</v>
      </c>
      <c r="Q30" s="442">
        <v>3.3772139683026453E-4</v>
      </c>
      <c r="R30" s="442">
        <v>1.0864131848652195E-4</v>
      </c>
      <c r="S30" s="442">
        <v>1.3900815272313084E-4</v>
      </c>
      <c r="T30" s="442">
        <v>6.6794168069860731E-4</v>
      </c>
      <c r="U30" s="442">
        <v>3.2274855695365776E-4</v>
      </c>
      <c r="V30" s="442">
        <v>1.7246725937521864E-4</v>
      </c>
      <c r="W30" s="442">
        <v>3.6312947513887877E-4</v>
      </c>
      <c r="X30" s="442">
        <v>4.2085541173917339E-4</v>
      </c>
      <c r="Y30" s="442">
        <v>1.4841299264851642E-3</v>
      </c>
      <c r="Z30" s="442">
        <v>1.3064890292573976E-3</v>
      </c>
      <c r="AA30" s="442">
        <v>1.4816814883605034E-3</v>
      </c>
      <c r="AB30" s="442">
        <v>1.0003007951321947</v>
      </c>
      <c r="AC30" s="442">
        <v>1.0665660498407582E-3</v>
      </c>
      <c r="AD30" s="442">
        <v>2.4318708298606277E-3</v>
      </c>
      <c r="AE30" s="442">
        <v>1.9473891929420913E-4</v>
      </c>
      <c r="AF30" s="442">
        <v>8.804247436765146E-3</v>
      </c>
      <c r="AG30" s="442">
        <v>1.5563707702536608E-3</v>
      </c>
      <c r="AH30" s="442">
        <v>1.7725131253854449E-2</v>
      </c>
      <c r="AI30" s="442">
        <v>3.2658585954651897E-3</v>
      </c>
      <c r="AJ30" s="442">
        <v>2.6958910025280491E-3</v>
      </c>
      <c r="AK30" s="442">
        <v>2.5186445789243401E-4</v>
      </c>
      <c r="AL30" s="442">
        <v>3.1892429147296328E-4</v>
      </c>
      <c r="AM30" s="442">
        <v>1.7909676716038988E-2</v>
      </c>
      <c r="AN30" s="442">
        <v>4.2191901111994669E-4</v>
      </c>
      <c r="AO30" s="442">
        <v>1.0954846452825996E-2</v>
      </c>
      <c r="AP30" s="318">
        <f t="shared" si="0"/>
        <v>1.0708915347222001</v>
      </c>
    </row>
    <row r="31" spans="1:42" ht="12.5" x14ac:dyDescent="0.2">
      <c r="A31" s="281" t="s">
        <v>473</v>
      </c>
      <c r="B31" s="283" t="s">
        <v>385</v>
      </c>
      <c r="C31" s="442">
        <v>3.211319215842412E-2</v>
      </c>
      <c r="D31" s="442">
        <v>1.2172976779326782E-2</v>
      </c>
      <c r="E31" s="442">
        <v>2.5385459740386963E-2</v>
      </c>
      <c r="F31" s="442">
        <v>6.0610995966867446E-4</v>
      </c>
      <c r="G31" s="442">
        <v>3.937886442712938E-2</v>
      </c>
      <c r="H31" s="442">
        <v>2.9514928094454818E-2</v>
      </c>
      <c r="I31" s="442">
        <v>3.1824525023383662E-2</v>
      </c>
      <c r="J31" s="442">
        <v>1.5856821956996382E-2</v>
      </c>
      <c r="K31" s="442">
        <v>4.0950741498679789E-3</v>
      </c>
      <c r="L31" s="442">
        <v>2.5091754253479835E-2</v>
      </c>
      <c r="M31" s="442">
        <v>1.5561560021931672E-2</v>
      </c>
      <c r="N31" s="442">
        <v>9.0828488510554736E-3</v>
      </c>
      <c r="O31" s="442">
        <v>1.6179818069578158E-2</v>
      </c>
      <c r="P31" s="442">
        <v>1.8163133912071004E-2</v>
      </c>
      <c r="Q31" s="442">
        <v>1.7805819937691404E-2</v>
      </c>
      <c r="R31" s="442">
        <v>1.631716032023681E-2</v>
      </c>
      <c r="S31" s="442">
        <v>2.151304923057501E-2</v>
      </c>
      <c r="T31" s="442">
        <v>1.8063031300257781E-2</v>
      </c>
      <c r="U31" s="442">
        <v>2.1228257453759111E-2</v>
      </c>
      <c r="V31" s="442">
        <v>1.859744303475493E-2</v>
      </c>
      <c r="W31" s="442">
        <v>1.6634285714468316E-2</v>
      </c>
      <c r="X31" s="442">
        <v>3.7405052367948763E-2</v>
      </c>
      <c r="Y31" s="442">
        <v>2.3508200130333185E-2</v>
      </c>
      <c r="Z31" s="442">
        <v>1.138817723025262E-2</v>
      </c>
      <c r="AA31" s="442">
        <v>9.7304374487137031E-3</v>
      </c>
      <c r="AB31" s="442">
        <v>7.0498493124288462E-3</v>
      </c>
      <c r="AC31" s="442">
        <v>1.0052942591840479</v>
      </c>
      <c r="AD31" s="442">
        <v>3.5014726219941288E-3</v>
      </c>
      <c r="AE31" s="442">
        <v>9.0822277071627073E-4</v>
      </c>
      <c r="AF31" s="442">
        <v>3.780122571152681E-3</v>
      </c>
      <c r="AG31" s="442">
        <v>7.4866819760346153E-3</v>
      </c>
      <c r="AH31" s="442">
        <v>4.9958372888765463E-3</v>
      </c>
      <c r="AI31" s="442">
        <v>9.4648955216437344E-3</v>
      </c>
      <c r="AJ31" s="442">
        <v>2.3551585080741566E-2</v>
      </c>
      <c r="AK31" s="442">
        <v>1.6789059703782888E-2</v>
      </c>
      <c r="AL31" s="442">
        <v>1.0078587887351637E-2</v>
      </c>
      <c r="AM31" s="442">
        <v>3.2397268185050995E-2</v>
      </c>
      <c r="AN31" s="442">
        <v>9.1910030433613232E-2</v>
      </c>
      <c r="AO31" s="442">
        <v>2.588584273133061E-2</v>
      </c>
      <c r="AP31" s="318">
        <f t="shared" si="0"/>
        <v>1.7044258541041817</v>
      </c>
    </row>
    <row r="32" spans="1:42" ht="12.5" x14ac:dyDescent="0.2">
      <c r="A32" s="281" t="s">
        <v>474</v>
      </c>
      <c r="B32" s="283" t="s">
        <v>37</v>
      </c>
      <c r="C32" s="442">
        <v>7.1282210237348601E-3</v>
      </c>
      <c r="D32" s="442">
        <v>1.148983013538653E-2</v>
      </c>
      <c r="E32" s="442">
        <v>9.9207438356241837E-3</v>
      </c>
      <c r="F32" s="442">
        <v>9.6397476681703634E-2</v>
      </c>
      <c r="G32" s="442">
        <v>7.2702823215093923E-3</v>
      </c>
      <c r="H32" s="442">
        <v>1.8583792646894193E-2</v>
      </c>
      <c r="I32" s="442">
        <v>9.944066550505214E-3</v>
      </c>
      <c r="J32" s="442">
        <v>6.9358959023611486E-3</v>
      </c>
      <c r="K32" s="442">
        <v>5.5726438476585705E-3</v>
      </c>
      <c r="L32" s="442">
        <v>4.1108323887097085E-3</v>
      </c>
      <c r="M32" s="442">
        <v>1.2071253360962007E-2</v>
      </c>
      <c r="N32" s="442">
        <v>4.1868115870251528E-3</v>
      </c>
      <c r="O32" s="442">
        <v>8.7178096844914565E-3</v>
      </c>
      <c r="P32" s="442">
        <v>1.2263187260939799E-2</v>
      </c>
      <c r="Q32" s="442">
        <v>7.0402332183837789E-3</v>
      </c>
      <c r="R32" s="442">
        <v>7.2475990751964467E-3</v>
      </c>
      <c r="S32" s="442">
        <v>1.0623457864577138E-2</v>
      </c>
      <c r="T32" s="442">
        <v>7.0203009680844903E-3</v>
      </c>
      <c r="U32" s="442">
        <v>7.1627001208273396E-3</v>
      </c>
      <c r="V32" s="442">
        <v>7.4760815611440842E-3</v>
      </c>
      <c r="W32" s="442">
        <v>4.6985588018597143E-3</v>
      </c>
      <c r="X32" s="442">
        <v>8.8725568602785656E-3</v>
      </c>
      <c r="Y32" s="442">
        <v>1.4008908636892279E-2</v>
      </c>
      <c r="Z32" s="442">
        <v>7.7510197675110396E-3</v>
      </c>
      <c r="AA32" s="442">
        <v>2.6046246403443114E-2</v>
      </c>
      <c r="AB32" s="442">
        <v>2.7032606809066148E-2</v>
      </c>
      <c r="AC32" s="442">
        <v>1.9608460352436602E-2</v>
      </c>
      <c r="AD32" s="442">
        <v>1.0483805401363644</v>
      </c>
      <c r="AE32" s="442">
        <v>7.4188102524199828E-2</v>
      </c>
      <c r="AF32" s="442">
        <v>3.0662973010991322E-2</v>
      </c>
      <c r="AG32" s="442">
        <v>8.5726456408311141E-3</v>
      </c>
      <c r="AH32" s="442">
        <v>2.2099620265339247E-2</v>
      </c>
      <c r="AI32" s="442">
        <v>8.404898026205648E-3</v>
      </c>
      <c r="AJ32" s="442">
        <v>9.9880983595088298E-3</v>
      </c>
      <c r="AK32" s="442">
        <v>2.8362075599856772E-2</v>
      </c>
      <c r="AL32" s="442">
        <v>1.0864271965048496E-2</v>
      </c>
      <c r="AM32" s="442">
        <v>1.274897602440021E-2</v>
      </c>
      <c r="AN32" s="442">
        <v>3.5353892137933076E-3</v>
      </c>
      <c r="AO32" s="442">
        <v>9.388302939436384E-3</v>
      </c>
      <c r="AP32" s="318">
        <f t="shared" si="0"/>
        <v>1.6269891684337456</v>
      </c>
    </row>
    <row r="33" spans="1:42" ht="12.5" x14ac:dyDescent="0.2">
      <c r="A33" s="281" t="s">
        <v>475</v>
      </c>
      <c r="B33" s="283" t="s">
        <v>38</v>
      </c>
      <c r="C33" s="442">
        <v>2.9661236133991993E-3</v>
      </c>
      <c r="D33" s="442">
        <v>6.1863415138353045E-4</v>
      </c>
      <c r="E33" s="442">
        <v>1.4508820489832696E-3</v>
      </c>
      <c r="F33" s="442">
        <v>1.3381053569797524E-3</v>
      </c>
      <c r="G33" s="442">
        <v>2.9817313033688835E-3</v>
      </c>
      <c r="H33" s="442">
        <v>3.5312804910916291E-3</v>
      </c>
      <c r="I33" s="442">
        <v>2.6480138083043417E-3</v>
      </c>
      <c r="J33" s="442">
        <v>2.0164713353385023E-3</v>
      </c>
      <c r="K33" s="442">
        <v>2.5620760404306822E-4</v>
      </c>
      <c r="L33" s="442">
        <v>1.2812805349817493E-3</v>
      </c>
      <c r="M33" s="442">
        <v>2.7459641949088916E-3</v>
      </c>
      <c r="N33" s="442">
        <v>1.868709676780402E-3</v>
      </c>
      <c r="O33" s="442">
        <v>1.3210907502440663E-3</v>
      </c>
      <c r="P33" s="442">
        <v>3.4507654395303719E-3</v>
      </c>
      <c r="Q33" s="442">
        <v>2.3813726540368178E-3</v>
      </c>
      <c r="R33" s="442">
        <v>1.8852326191014957E-3</v>
      </c>
      <c r="S33" s="442">
        <v>8.189237012895265E-4</v>
      </c>
      <c r="T33" s="442">
        <v>1.1049105170521452E-3</v>
      </c>
      <c r="U33" s="442">
        <v>2.3526097235020377E-3</v>
      </c>
      <c r="V33" s="442">
        <v>2.5577101288345012E-3</v>
      </c>
      <c r="W33" s="442">
        <v>9.2721493303831262E-4</v>
      </c>
      <c r="X33" s="442">
        <v>2.3557361998077391E-3</v>
      </c>
      <c r="Y33" s="442">
        <v>3.9163477383910537E-3</v>
      </c>
      <c r="Z33" s="442">
        <v>6.4513397260690672E-3</v>
      </c>
      <c r="AA33" s="442">
        <v>1.3115039867844251E-3</v>
      </c>
      <c r="AB33" s="442">
        <v>1.7480834105506968E-3</v>
      </c>
      <c r="AC33" s="442">
        <v>2.2819469230448031E-2</v>
      </c>
      <c r="AD33" s="442">
        <v>1.2823839453779101E-2</v>
      </c>
      <c r="AE33" s="442">
        <v>1.0140856821840787</v>
      </c>
      <c r="AF33" s="442">
        <v>6.8653633815304637E-3</v>
      </c>
      <c r="AG33" s="442">
        <v>2.8581400865342305E-2</v>
      </c>
      <c r="AH33" s="442">
        <v>2.1164413175959224E-3</v>
      </c>
      <c r="AI33" s="442">
        <v>6.5496493661993289E-3</v>
      </c>
      <c r="AJ33" s="442">
        <v>1.6034924924175849E-2</v>
      </c>
      <c r="AK33" s="442">
        <v>1.3700621914622579E-2</v>
      </c>
      <c r="AL33" s="442">
        <v>5.3432135416205569E-3</v>
      </c>
      <c r="AM33" s="442">
        <v>8.9832891049697293E-3</v>
      </c>
      <c r="AN33" s="442">
        <v>2.4329683049976675E-3</v>
      </c>
      <c r="AO33" s="442">
        <v>2.1228479506963813E-2</v>
      </c>
      <c r="AP33" s="318">
        <f t="shared" si="0"/>
        <v>1.1966231092371558</v>
      </c>
    </row>
    <row r="34" spans="1:42" ht="12.5" x14ac:dyDescent="0.2">
      <c r="A34" s="281" t="s">
        <v>476</v>
      </c>
      <c r="B34" s="283" t="s">
        <v>477</v>
      </c>
      <c r="C34" s="442">
        <v>1.5477787664384521E-2</v>
      </c>
      <c r="D34" s="442">
        <v>1.5696376092226724E-2</v>
      </c>
      <c r="E34" s="442">
        <v>9.5969124204595239E-3</v>
      </c>
      <c r="F34" s="442">
        <v>1.8565164774027518E-3</v>
      </c>
      <c r="G34" s="442">
        <v>1.604641541275377E-2</v>
      </c>
      <c r="H34" s="442">
        <v>8.6393462747608833E-3</v>
      </c>
      <c r="I34" s="442">
        <v>1.6588063133244079E-2</v>
      </c>
      <c r="J34" s="442">
        <v>1.0069753101943272E-2</v>
      </c>
      <c r="K34" s="442">
        <v>9.1851775119264258E-3</v>
      </c>
      <c r="L34" s="442">
        <v>8.6442499899371129E-3</v>
      </c>
      <c r="M34" s="442">
        <v>2.0378892774149164E-2</v>
      </c>
      <c r="N34" s="442">
        <v>7.3707434237167465E-3</v>
      </c>
      <c r="O34" s="442">
        <v>1.2575194826416601E-2</v>
      </c>
      <c r="P34" s="442">
        <v>9.4291213718585235E-3</v>
      </c>
      <c r="Q34" s="442">
        <v>7.6320945072665836E-3</v>
      </c>
      <c r="R34" s="442">
        <v>6.6013310886299742E-3</v>
      </c>
      <c r="S34" s="442">
        <v>7.2409528698248694E-3</v>
      </c>
      <c r="T34" s="442">
        <v>8.6074809593756664E-3</v>
      </c>
      <c r="U34" s="442">
        <v>9.0540850149343106E-3</v>
      </c>
      <c r="V34" s="442">
        <v>9.9244106670874754E-3</v>
      </c>
      <c r="W34" s="442">
        <v>7.1261053689856742E-3</v>
      </c>
      <c r="X34" s="442">
        <v>1.4826423852478827E-2</v>
      </c>
      <c r="Y34" s="442">
        <v>1.2382182756553256E-2</v>
      </c>
      <c r="Z34" s="442">
        <v>2.552024568633296E-2</v>
      </c>
      <c r="AA34" s="442">
        <v>7.3278785984031434E-3</v>
      </c>
      <c r="AB34" s="442">
        <v>1.97061700917311E-2</v>
      </c>
      <c r="AC34" s="442">
        <v>9.7335299044292081E-3</v>
      </c>
      <c r="AD34" s="442">
        <v>1.3276383901155058E-2</v>
      </c>
      <c r="AE34" s="442">
        <v>1.1709584592828723E-3</v>
      </c>
      <c r="AF34" s="442">
        <v>1.0271375398183988</v>
      </c>
      <c r="AG34" s="442">
        <v>8.786319463179558E-3</v>
      </c>
      <c r="AH34" s="442">
        <v>1.1078513881077764E-2</v>
      </c>
      <c r="AI34" s="442">
        <v>9.3121766759789414E-3</v>
      </c>
      <c r="AJ34" s="442">
        <v>6.0406216647589644E-3</v>
      </c>
      <c r="AK34" s="442">
        <v>1.2670315297182435E-2</v>
      </c>
      <c r="AL34" s="442">
        <v>4.6426624754327024E-3</v>
      </c>
      <c r="AM34" s="442">
        <v>2.0070120887287893E-2</v>
      </c>
      <c r="AN34" s="442">
        <v>3.3246095857703231E-2</v>
      </c>
      <c r="AO34" s="442">
        <v>3.6689179078842941E-2</v>
      </c>
      <c r="AP34" s="318">
        <f t="shared" si="0"/>
        <v>1.4546691502226519</v>
      </c>
    </row>
    <row r="35" spans="1:42" ht="12.5" x14ac:dyDescent="0.2">
      <c r="A35" s="281" t="s">
        <v>478</v>
      </c>
      <c r="B35" s="283" t="s">
        <v>194</v>
      </c>
      <c r="C35" s="442">
        <v>5.7418340831697835E-4</v>
      </c>
      <c r="D35" s="442">
        <v>2.0115143956564555E-4</v>
      </c>
      <c r="E35" s="442">
        <v>6.929339860131629E-4</v>
      </c>
      <c r="F35" s="442">
        <v>5.4612138302343534E-4</v>
      </c>
      <c r="G35" s="442">
        <v>7.0466535701599244E-4</v>
      </c>
      <c r="H35" s="442">
        <v>7.5554045960521854E-4</v>
      </c>
      <c r="I35" s="442">
        <v>7.3405125436789859E-4</v>
      </c>
      <c r="J35" s="442">
        <v>1.2277976493102521E-3</v>
      </c>
      <c r="K35" s="442">
        <v>8.2722688848415644E-5</v>
      </c>
      <c r="L35" s="442">
        <v>5.7520533222017863E-4</v>
      </c>
      <c r="M35" s="442">
        <v>7.607139259588312E-4</v>
      </c>
      <c r="N35" s="442">
        <v>2.6730198416206934E-4</v>
      </c>
      <c r="O35" s="442">
        <v>3.8323350503650016E-4</v>
      </c>
      <c r="P35" s="442">
        <v>7.7032041520920015E-4</v>
      </c>
      <c r="Q35" s="442">
        <v>8.3242669091693677E-4</v>
      </c>
      <c r="R35" s="442">
        <v>1.0855974371198815E-3</v>
      </c>
      <c r="S35" s="442">
        <v>6.8822599539991212E-4</v>
      </c>
      <c r="T35" s="442">
        <v>8.6389983709578289E-4</v>
      </c>
      <c r="U35" s="442">
        <v>1.3535449202103644E-3</v>
      </c>
      <c r="V35" s="442">
        <v>1.9922244836969231E-3</v>
      </c>
      <c r="W35" s="442">
        <v>3.7121980401670033E-4</v>
      </c>
      <c r="X35" s="442">
        <v>7.4884874869604265E-4</v>
      </c>
      <c r="Y35" s="442">
        <v>1.2000192643081241E-3</v>
      </c>
      <c r="Z35" s="442">
        <v>9.0218175007521467E-4</v>
      </c>
      <c r="AA35" s="442">
        <v>4.392563133210175E-3</v>
      </c>
      <c r="AB35" s="442">
        <v>1.1733700408554924E-3</v>
      </c>
      <c r="AC35" s="442">
        <v>3.745410796619201E-3</v>
      </c>
      <c r="AD35" s="442">
        <v>5.7054942679969096E-3</v>
      </c>
      <c r="AE35" s="442">
        <v>5.4005369288012207E-4</v>
      </c>
      <c r="AF35" s="442">
        <v>1.1478836478389022E-3</v>
      </c>
      <c r="AG35" s="442">
        <v>1.0187632948009386</v>
      </c>
      <c r="AH35" s="442">
        <v>3.1011473032506844E-3</v>
      </c>
      <c r="AI35" s="442">
        <v>3.1540995655495955E-3</v>
      </c>
      <c r="AJ35" s="442">
        <v>1.340032805933503E-3</v>
      </c>
      <c r="AK35" s="442">
        <v>6.7042489304740896E-3</v>
      </c>
      <c r="AL35" s="442">
        <v>5.6783241690016384E-3</v>
      </c>
      <c r="AM35" s="442">
        <v>2.2152321061614808E-3</v>
      </c>
      <c r="AN35" s="442">
        <v>4.5594458263544614E-4</v>
      </c>
      <c r="AO35" s="442">
        <v>5.8165498189876675E-3</v>
      </c>
      <c r="AP35" s="318">
        <f t="shared" si="0"/>
        <v>1.0764312315635358</v>
      </c>
    </row>
    <row r="36" spans="1:42" ht="12.5" x14ac:dyDescent="0.2">
      <c r="A36" s="281" t="s">
        <v>479</v>
      </c>
      <c r="B36" s="283" t="s">
        <v>39</v>
      </c>
      <c r="C36" s="442">
        <v>9.7280481021995554E-5</v>
      </c>
      <c r="D36" s="442">
        <v>1.3339852485833245E-4</v>
      </c>
      <c r="E36" s="442">
        <v>1.9839274406022859E-4</v>
      </c>
      <c r="F36" s="442">
        <v>1.7456935945477865E-5</v>
      </c>
      <c r="G36" s="442">
        <v>1.5139324239421979E-4</v>
      </c>
      <c r="H36" s="442">
        <v>8.5406603748732149E-5</v>
      </c>
      <c r="I36" s="442">
        <v>1.1825029070559969E-4</v>
      </c>
      <c r="J36" s="442">
        <v>4.4398515232146977E-5</v>
      </c>
      <c r="K36" s="442">
        <v>4.0691543892647804E-6</v>
      </c>
      <c r="L36" s="442">
        <v>4.3325468112518349E-5</v>
      </c>
      <c r="M36" s="442">
        <v>1.7990575842606604E-4</v>
      </c>
      <c r="N36" s="442">
        <v>7.0909491977896784E-5</v>
      </c>
      <c r="O36" s="442">
        <v>1.1082060089750367E-4</v>
      </c>
      <c r="P36" s="442">
        <v>8.9148302542603337E-5</v>
      </c>
      <c r="Q36" s="442">
        <v>1.6303714253532167E-4</v>
      </c>
      <c r="R36" s="442">
        <v>1.2614304239847013E-4</v>
      </c>
      <c r="S36" s="442">
        <v>9.9789523700473791E-5</v>
      </c>
      <c r="T36" s="442">
        <v>4.0591240144211833E-5</v>
      </c>
      <c r="U36" s="442">
        <v>7.1030800059120478E-5</v>
      </c>
      <c r="V36" s="442">
        <v>5.2109982008866299E-5</v>
      </c>
      <c r="W36" s="442">
        <v>4.776529577342794E-5</v>
      </c>
      <c r="X36" s="442">
        <v>9.9144079476097183E-5</v>
      </c>
      <c r="Y36" s="442">
        <v>2.9816115278235428E-4</v>
      </c>
      <c r="Z36" s="442">
        <v>5.9217863869149235E-5</v>
      </c>
      <c r="AA36" s="442">
        <v>2.1634884267780495E-4</v>
      </c>
      <c r="AB36" s="442">
        <v>4.7671095844597518E-4</v>
      </c>
      <c r="AC36" s="442">
        <v>1.7915786539433119E-4</v>
      </c>
      <c r="AD36" s="442">
        <v>1.7409857446459701E-4</v>
      </c>
      <c r="AE36" s="442">
        <v>3.0093549169313975E-5</v>
      </c>
      <c r="AF36" s="442">
        <v>2.153508633927795E-4</v>
      </c>
      <c r="AG36" s="442">
        <v>8.1554192141798524E-5</v>
      </c>
      <c r="AH36" s="442">
        <v>1.0000914974217925</v>
      </c>
      <c r="AI36" s="442">
        <v>2.7365245155908997E-4</v>
      </c>
      <c r="AJ36" s="442">
        <v>1.0783454552946113E-4</v>
      </c>
      <c r="AK36" s="442">
        <v>1.9335950019675835E-4</v>
      </c>
      <c r="AL36" s="442">
        <v>9.5875229821496387E-5</v>
      </c>
      <c r="AM36" s="442">
        <v>1.0613802723753058E-4</v>
      </c>
      <c r="AN36" s="442">
        <v>3.0956434097721554E-5</v>
      </c>
      <c r="AO36" s="442">
        <v>0.18834992719074048</v>
      </c>
      <c r="AP36" s="318">
        <f t="shared" si="0"/>
        <v>1.0046737746929812</v>
      </c>
    </row>
    <row r="37" spans="1:42" ht="12.5" x14ac:dyDescent="0.2">
      <c r="A37" s="281" t="s">
        <v>480</v>
      </c>
      <c r="B37" s="283" t="s">
        <v>40</v>
      </c>
      <c r="C37" s="442">
        <v>4.5764204035539452E-5</v>
      </c>
      <c r="D37" s="442">
        <v>4.5003954492830507E-5</v>
      </c>
      <c r="E37" s="442">
        <v>3.1192887790980056E-5</v>
      </c>
      <c r="F37" s="442">
        <v>2.7376785383418558E-5</v>
      </c>
      <c r="G37" s="442">
        <v>1.2156468160434662E-4</v>
      </c>
      <c r="H37" s="442">
        <v>3.2021290414898636E-5</v>
      </c>
      <c r="I37" s="442">
        <v>5.1087485423648754E-5</v>
      </c>
      <c r="J37" s="442">
        <v>1.8658272302805379E-4</v>
      </c>
      <c r="K37" s="442">
        <v>2.5425157521668057E-5</v>
      </c>
      <c r="L37" s="442">
        <v>1.1838748237062561E-4</v>
      </c>
      <c r="M37" s="442">
        <v>4.3950653152632284E-4</v>
      </c>
      <c r="N37" s="442">
        <v>2.4102737850632468E-5</v>
      </c>
      <c r="O37" s="442">
        <v>3.8283791350866637E-5</v>
      </c>
      <c r="P37" s="442">
        <v>2.2195998149807439E-4</v>
      </c>
      <c r="Q37" s="442">
        <v>3.1201629124062831E-5</v>
      </c>
      <c r="R37" s="442">
        <v>2.8867856115875535E-5</v>
      </c>
      <c r="S37" s="442">
        <v>4.9009729278522728E-5</v>
      </c>
      <c r="T37" s="442">
        <v>6.9027951204157919E-4</v>
      </c>
      <c r="U37" s="442">
        <v>5.8912261860952523E-4</v>
      </c>
      <c r="V37" s="442">
        <v>9.4350798230569014E-4</v>
      </c>
      <c r="W37" s="442">
        <v>1.197124788584949E-4</v>
      </c>
      <c r="X37" s="442">
        <v>4.7543937853032771E-5</v>
      </c>
      <c r="Y37" s="442">
        <v>1.4434262742175791E-4</v>
      </c>
      <c r="Z37" s="442">
        <v>3.0205882378142525E-4</v>
      </c>
      <c r="AA37" s="442">
        <v>5.0961609208888951E-5</v>
      </c>
      <c r="AB37" s="442">
        <v>6.6076550690000025E-5</v>
      </c>
      <c r="AC37" s="442">
        <v>6.7477335646780529E-5</v>
      </c>
      <c r="AD37" s="442">
        <v>2.1601884037100694E-4</v>
      </c>
      <c r="AE37" s="442">
        <v>1.8115004137360981E-5</v>
      </c>
      <c r="AF37" s="442">
        <v>2.5704108456781876E-3</v>
      </c>
      <c r="AG37" s="442">
        <v>2.7332154705682521E-3</v>
      </c>
      <c r="AH37" s="442">
        <v>1.342516877394526E-4</v>
      </c>
      <c r="AI37" s="442">
        <v>1.0000406150843519</v>
      </c>
      <c r="AJ37" s="442">
        <v>7.6477483568756726E-5</v>
      </c>
      <c r="AK37" s="442">
        <v>6.051688335708474E-5</v>
      </c>
      <c r="AL37" s="442">
        <v>1.6356464145016845E-4</v>
      </c>
      <c r="AM37" s="442">
        <v>1.7350046170427829E-4</v>
      </c>
      <c r="AN37" s="442">
        <v>1.164901795319103E-4</v>
      </c>
      <c r="AO37" s="442">
        <v>1.3165772603394648E-4</v>
      </c>
      <c r="AP37" s="318">
        <f t="shared" si="0"/>
        <v>1.0108415989676858</v>
      </c>
    </row>
    <row r="38" spans="1:42" ht="12.5" x14ac:dyDescent="0.2">
      <c r="A38" s="281" t="s">
        <v>481</v>
      </c>
      <c r="B38" s="283" t="s">
        <v>482</v>
      </c>
      <c r="C38" s="442">
        <v>4.0585253436156406E-4</v>
      </c>
      <c r="D38" s="442">
        <v>5.761159882046868E-6</v>
      </c>
      <c r="E38" s="442">
        <v>4.7529386681157571E-6</v>
      </c>
      <c r="F38" s="442">
        <v>1.2590248754973922E-5</v>
      </c>
      <c r="G38" s="442">
        <v>8.6537922199865397E-5</v>
      </c>
      <c r="H38" s="442">
        <v>8.9122486717520425E-6</v>
      </c>
      <c r="I38" s="442">
        <v>5.726503766533079E-6</v>
      </c>
      <c r="J38" s="442">
        <v>4.8006948335856977E-6</v>
      </c>
      <c r="K38" s="442">
        <v>1.8805503822428834E-6</v>
      </c>
      <c r="L38" s="442">
        <v>3.6183392976394848E-6</v>
      </c>
      <c r="M38" s="442">
        <v>6.4466899803975982E-6</v>
      </c>
      <c r="N38" s="442">
        <v>2.6754868749145352E-6</v>
      </c>
      <c r="O38" s="442">
        <v>3.9367762430420497E-6</v>
      </c>
      <c r="P38" s="442">
        <v>4.2543261901635405E-6</v>
      </c>
      <c r="Q38" s="442">
        <v>4.1086549473480055E-6</v>
      </c>
      <c r="R38" s="442">
        <v>3.6020822866103187E-6</v>
      </c>
      <c r="S38" s="442">
        <v>3.9157208582849196E-6</v>
      </c>
      <c r="T38" s="442">
        <v>4.0213148472167762E-6</v>
      </c>
      <c r="U38" s="442">
        <v>3.7879676439679867E-6</v>
      </c>
      <c r="V38" s="442">
        <v>3.5453668598250627E-6</v>
      </c>
      <c r="W38" s="442">
        <v>2.6659354931146502E-6</v>
      </c>
      <c r="X38" s="442">
        <v>1.0015806311317264E-5</v>
      </c>
      <c r="Y38" s="442">
        <v>8.125029569826894E-6</v>
      </c>
      <c r="Z38" s="442">
        <v>5.7259808385299555E-6</v>
      </c>
      <c r="AA38" s="442">
        <v>4.8234275684764643E-4</v>
      </c>
      <c r="AB38" s="442">
        <v>1.2458602849123074E-5</v>
      </c>
      <c r="AC38" s="442">
        <v>3.1684356844326823E-5</v>
      </c>
      <c r="AD38" s="442">
        <v>1.3564192029427659E-4</v>
      </c>
      <c r="AE38" s="442">
        <v>1.0060410724779798E-5</v>
      </c>
      <c r="AF38" s="442">
        <v>9.4870612592293425E-5</v>
      </c>
      <c r="AG38" s="442">
        <v>7.164390503838131E-6</v>
      </c>
      <c r="AH38" s="442">
        <v>3.9132474771999774E-5</v>
      </c>
      <c r="AI38" s="442">
        <v>9.3062984063289424E-6</v>
      </c>
      <c r="AJ38" s="442">
        <v>1.0143930081262167</v>
      </c>
      <c r="AK38" s="442">
        <v>9.6453042252375582E-6</v>
      </c>
      <c r="AL38" s="442">
        <v>5.0287504534773431E-5</v>
      </c>
      <c r="AM38" s="442">
        <v>3.1305754030683987E-5</v>
      </c>
      <c r="AN38" s="442">
        <v>6.2332801364033741E-6</v>
      </c>
      <c r="AO38" s="442">
        <v>1.1783690709318566E-3</v>
      </c>
      <c r="AP38" s="318">
        <f t="shared" si="0"/>
        <v>1.0159204020727415</v>
      </c>
    </row>
    <row r="39" spans="1:42" ht="12.5" x14ac:dyDescent="0.2">
      <c r="A39" s="281" t="s">
        <v>483</v>
      </c>
      <c r="B39" s="283" t="s">
        <v>484</v>
      </c>
      <c r="C39" s="442">
        <v>1.9838175485592958E-4</v>
      </c>
      <c r="D39" s="442">
        <v>7.3121560775052838E-5</v>
      </c>
      <c r="E39" s="442">
        <v>6.3771220417639723E-3</v>
      </c>
      <c r="F39" s="442">
        <v>2.76223697259941E-4</v>
      </c>
      <c r="G39" s="442">
        <v>6.2456580129140768E-4</v>
      </c>
      <c r="H39" s="442">
        <v>8.5594194784167281E-4</v>
      </c>
      <c r="I39" s="442">
        <v>6.8257687872768313E-4</v>
      </c>
      <c r="J39" s="442">
        <v>1.1301909162360181E-3</v>
      </c>
      <c r="K39" s="442">
        <v>3.6085231684102626E-5</v>
      </c>
      <c r="L39" s="442">
        <v>3.4019637838134673E-4</v>
      </c>
      <c r="M39" s="442">
        <v>1.465014110925976E-4</v>
      </c>
      <c r="N39" s="442">
        <v>7.2008721037230837E-5</v>
      </c>
      <c r="O39" s="442">
        <v>8.1356671180516938E-5</v>
      </c>
      <c r="P39" s="442">
        <v>6.2431984610563892E-4</v>
      </c>
      <c r="Q39" s="442">
        <v>1.8551744603626209E-3</v>
      </c>
      <c r="R39" s="442">
        <v>1.1927175916154693E-3</v>
      </c>
      <c r="S39" s="442">
        <v>9.1077369581314102E-5</v>
      </c>
      <c r="T39" s="442">
        <v>5.3764364923303612E-4</v>
      </c>
      <c r="U39" s="442">
        <v>4.9953436884612795E-4</v>
      </c>
      <c r="V39" s="442">
        <v>7.584033785924516E-4</v>
      </c>
      <c r="W39" s="442">
        <v>1.6452399363137919E-4</v>
      </c>
      <c r="X39" s="442">
        <v>2.8757629533632321E-4</v>
      </c>
      <c r="Y39" s="442">
        <v>6.5744213314548351E-4</v>
      </c>
      <c r="Z39" s="442">
        <v>2.9653964278327618E-3</v>
      </c>
      <c r="AA39" s="442">
        <v>7.6306940368598922E-3</v>
      </c>
      <c r="AB39" s="442">
        <v>1.6735304488192954E-3</v>
      </c>
      <c r="AC39" s="442">
        <v>3.7999316564507217E-4</v>
      </c>
      <c r="AD39" s="442">
        <v>2.2019924160815341E-3</v>
      </c>
      <c r="AE39" s="442">
        <v>2.2577453237311598E-4</v>
      </c>
      <c r="AF39" s="442">
        <v>9.894259665675718E-4</v>
      </c>
      <c r="AG39" s="442">
        <v>1.3353483358937699E-3</v>
      </c>
      <c r="AH39" s="442">
        <v>1.8693494737159462E-4</v>
      </c>
      <c r="AI39" s="442">
        <v>1.8702839616743705E-3</v>
      </c>
      <c r="AJ39" s="442">
        <v>8.6784555970167401E-4</v>
      </c>
      <c r="AK39" s="442">
        <v>1.0001628315767039</v>
      </c>
      <c r="AL39" s="442">
        <v>1.4856613361336974E-3</v>
      </c>
      <c r="AM39" s="442">
        <v>1.7081159599107959E-3</v>
      </c>
      <c r="AN39" s="442">
        <v>1.276262850932366E-4</v>
      </c>
      <c r="AO39" s="442">
        <v>2.5792568511837626E-3</v>
      </c>
      <c r="AP39" s="318">
        <f t="shared" si="0"/>
        <v>1.0413741410552397</v>
      </c>
    </row>
    <row r="40" spans="1:42" ht="12.5" x14ac:dyDescent="0.2">
      <c r="A40" s="281" t="s">
        <v>485</v>
      </c>
      <c r="B40" s="283" t="s">
        <v>41</v>
      </c>
      <c r="C40" s="442">
        <v>1.38122299179048E-2</v>
      </c>
      <c r="D40" s="442">
        <v>1.4566936707858314E-2</v>
      </c>
      <c r="E40" s="442">
        <v>7.6314346348877694E-3</v>
      </c>
      <c r="F40" s="442">
        <v>6.1173579437242727E-3</v>
      </c>
      <c r="G40" s="442">
        <v>1.7765161031367899E-2</v>
      </c>
      <c r="H40" s="442">
        <v>1.858085498936678E-2</v>
      </c>
      <c r="I40" s="442">
        <v>1.2995809772157961E-2</v>
      </c>
      <c r="J40" s="442">
        <v>2.3883374124176692E-2</v>
      </c>
      <c r="K40" s="442">
        <v>5.9364089992101901E-3</v>
      </c>
      <c r="L40" s="442">
        <v>2.1249405461176461E-2</v>
      </c>
      <c r="M40" s="442">
        <v>2.9074306702988533E-2</v>
      </c>
      <c r="N40" s="442">
        <v>6.5931613538049525E-3</v>
      </c>
      <c r="O40" s="442">
        <v>8.6879088517187713E-3</v>
      </c>
      <c r="P40" s="442">
        <v>1.4954287054422125E-2</v>
      </c>
      <c r="Q40" s="442">
        <v>1.9970131057293776E-2</v>
      </c>
      <c r="R40" s="442">
        <v>1.7207859517561007E-2</v>
      </c>
      <c r="S40" s="442">
        <v>1.7252523155975624E-2</v>
      </c>
      <c r="T40" s="442">
        <v>2.463389907494061E-2</v>
      </c>
      <c r="U40" s="442">
        <v>2.1000407191060676E-2</v>
      </c>
      <c r="V40" s="442">
        <v>2.0247198359734975E-2</v>
      </c>
      <c r="W40" s="442">
        <v>1.368883471793576E-2</v>
      </c>
      <c r="X40" s="442">
        <v>1.6398492429205234E-2</v>
      </c>
      <c r="Y40" s="442">
        <v>4.9284357274077026E-2</v>
      </c>
      <c r="Z40" s="442">
        <v>2.2956026638882451E-2</v>
      </c>
      <c r="AA40" s="442">
        <v>7.4231556994569334E-2</v>
      </c>
      <c r="AB40" s="442">
        <v>3.3327009352817044E-2</v>
      </c>
      <c r="AC40" s="442">
        <v>4.427765558535985E-2</v>
      </c>
      <c r="AD40" s="442">
        <v>6.0407793229532172E-2</v>
      </c>
      <c r="AE40" s="442">
        <v>1.0064385384305839E-2</v>
      </c>
      <c r="AF40" s="442">
        <v>2.7378932407471163E-2</v>
      </c>
      <c r="AG40" s="442">
        <v>9.6017793226338521E-2</v>
      </c>
      <c r="AH40" s="442">
        <v>4.7958903883325098E-2</v>
      </c>
      <c r="AI40" s="442">
        <v>3.8942519336910723E-2</v>
      </c>
      <c r="AJ40" s="442">
        <v>2.5673012565120695E-2</v>
      </c>
      <c r="AK40" s="442">
        <v>4.2122391069290804E-2</v>
      </c>
      <c r="AL40" s="442">
        <v>1.0684626643478701</v>
      </c>
      <c r="AM40" s="442">
        <v>1.8469833211883589E-2</v>
      </c>
      <c r="AN40" s="442">
        <v>7.2497751008262336E-3</v>
      </c>
      <c r="AO40" s="442">
        <v>2.6844026558588727E-2</v>
      </c>
      <c r="AP40" s="318">
        <f t="shared" si="0"/>
        <v>2.0190725926570536</v>
      </c>
    </row>
    <row r="41" spans="1:42" ht="12.5" x14ac:dyDescent="0.2">
      <c r="A41" s="286">
        <v>37</v>
      </c>
      <c r="B41" s="283" t="s">
        <v>42</v>
      </c>
      <c r="C41" s="442">
        <v>9.9806856879857095E-5</v>
      </c>
      <c r="D41" s="442">
        <v>3.8851043337675887E-5</v>
      </c>
      <c r="E41" s="442">
        <v>7.9278250182710896E-4</v>
      </c>
      <c r="F41" s="442">
        <v>2.4798271883461009E-5</v>
      </c>
      <c r="G41" s="442">
        <v>2.2680721702151397E-4</v>
      </c>
      <c r="H41" s="442">
        <v>4.9376719686206364E-5</v>
      </c>
      <c r="I41" s="442">
        <v>5.3316142628155416E-5</v>
      </c>
      <c r="J41" s="442">
        <v>4.9150082921895914E-5</v>
      </c>
      <c r="K41" s="442">
        <v>1.7704529261439612E-5</v>
      </c>
      <c r="L41" s="442">
        <v>1.2120804367088679E-4</v>
      </c>
      <c r="M41" s="442">
        <v>6.1668133531923386E-5</v>
      </c>
      <c r="N41" s="442">
        <v>2.1552212890679091E-5</v>
      </c>
      <c r="O41" s="442">
        <v>3.407994103391681E-5</v>
      </c>
      <c r="P41" s="442">
        <v>4.0386788146142225E-5</v>
      </c>
      <c r="Q41" s="442">
        <v>4.3403565598064692E-5</v>
      </c>
      <c r="R41" s="442">
        <v>3.9869481920904347E-5</v>
      </c>
      <c r="S41" s="442">
        <v>4.2016043440904213E-5</v>
      </c>
      <c r="T41" s="442">
        <v>1.4204399446208455E-4</v>
      </c>
      <c r="U41" s="442">
        <v>5.2408108065728143E-5</v>
      </c>
      <c r="V41" s="442">
        <v>5.9609295058618107E-5</v>
      </c>
      <c r="W41" s="442">
        <v>3.1536086419298879E-5</v>
      </c>
      <c r="X41" s="442">
        <v>1.539276753482961E-4</v>
      </c>
      <c r="Y41" s="442">
        <v>2.2334488804386858E-4</v>
      </c>
      <c r="Z41" s="442">
        <v>9.6339338332951811E-5</v>
      </c>
      <c r="AA41" s="442">
        <v>1.2178445574330448E-4</v>
      </c>
      <c r="AB41" s="442">
        <v>6.7249790749742276E-5</v>
      </c>
      <c r="AC41" s="442">
        <v>5.869244290743602E-4</v>
      </c>
      <c r="AD41" s="442">
        <v>2.4398417687010744E-4</v>
      </c>
      <c r="AE41" s="442">
        <v>2.7209315663358913E-4</v>
      </c>
      <c r="AF41" s="442">
        <v>1.1237247419210521E-3</v>
      </c>
      <c r="AG41" s="442">
        <v>6.2697776225762586E-3</v>
      </c>
      <c r="AH41" s="442">
        <v>3.5027506187301728E-4</v>
      </c>
      <c r="AI41" s="442">
        <v>1.8573714671666112E-3</v>
      </c>
      <c r="AJ41" s="442">
        <v>7.5153336458801271E-3</v>
      </c>
      <c r="AK41" s="442">
        <v>1.715588739720139E-3</v>
      </c>
      <c r="AL41" s="442">
        <v>8.4755091912738778E-4</v>
      </c>
      <c r="AM41" s="442">
        <v>1.0116551245685219</v>
      </c>
      <c r="AN41" s="442">
        <v>9.930545821226613E-5</v>
      </c>
      <c r="AO41" s="442">
        <v>1.1115035972914849E-3</v>
      </c>
      <c r="AP41" s="318">
        <f t="shared" si="0"/>
        <v>1.0352420751954816</v>
      </c>
    </row>
    <row r="42" spans="1:42" ht="12.5" x14ac:dyDescent="0.2">
      <c r="A42" s="287">
        <v>38</v>
      </c>
      <c r="B42" s="272" t="s">
        <v>283</v>
      </c>
      <c r="C42" s="442">
        <v>9.3878469931028754E-4</v>
      </c>
      <c r="D42" s="442">
        <v>2.8498841451885461E-3</v>
      </c>
      <c r="E42" s="442">
        <v>1.442471301281505E-3</v>
      </c>
      <c r="F42" s="442">
        <v>3.1306769176530583E-4</v>
      </c>
      <c r="G42" s="442">
        <v>1.0409221728823496E-3</v>
      </c>
      <c r="H42" s="442">
        <v>1.1625998217457659E-3</v>
      </c>
      <c r="I42" s="442">
        <v>1.0816152286080071E-3</v>
      </c>
      <c r="J42" s="442">
        <v>5.7715850742721855E-4</v>
      </c>
      <c r="K42" s="442">
        <v>4.6252365405411817E-5</v>
      </c>
      <c r="L42" s="442">
        <v>2.4363702486551885E-4</v>
      </c>
      <c r="M42" s="442">
        <v>1.2965252486846048E-3</v>
      </c>
      <c r="N42" s="442">
        <v>5.8184584106354448E-5</v>
      </c>
      <c r="O42" s="442">
        <v>1.0068304801101582E-4</v>
      </c>
      <c r="P42" s="442">
        <v>4.0424525945606835E-4</v>
      </c>
      <c r="Q42" s="442">
        <v>7.8979027414871638E-4</v>
      </c>
      <c r="R42" s="442">
        <v>1.0995117164250094E-3</v>
      </c>
      <c r="S42" s="442">
        <v>1.4648822741085819E-4</v>
      </c>
      <c r="T42" s="442">
        <v>1.1173777463965328E-3</v>
      </c>
      <c r="U42" s="442">
        <v>6.8995737000414076E-4</v>
      </c>
      <c r="V42" s="442">
        <v>1.0548409383043923E-3</v>
      </c>
      <c r="W42" s="442">
        <v>7.7090426654028137E-4</v>
      </c>
      <c r="X42" s="442">
        <v>1.3429824269321662E-3</v>
      </c>
      <c r="Y42" s="442">
        <v>9.4390990471899779E-4</v>
      </c>
      <c r="Z42" s="442">
        <v>2.5565225540297881E-4</v>
      </c>
      <c r="AA42" s="442">
        <v>1.5959617293650149E-3</v>
      </c>
      <c r="AB42" s="442">
        <v>3.0903534923270425E-3</v>
      </c>
      <c r="AC42" s="442">
        <v>1.9982323566762115E-3</v>
      </c>
      <c r="AD42" s="442">
        <v>3.3419868912863511E-3</v>
      </c>
      <c r="AE42" s="442">
        <v>3.6191901523676713E-4</v>
      </c>
      <c r="AF42" s="442">
        <v>1.6495721565900462E-3</v>
      </c>
      <c r="AG42" s="442">
        <v>1.7542714707547678E-3</v>
      </c>
      <c r="AH42" s="442">
        <v>2.6230605385893294E-3</v>
      </c>
      <c r="AI42" s="442">
        <v>3.6466231019404204E-3</v>
      </c>
      <c r="AJ42" s="442">
        <v>1.841376371167343E-3</v>
      </c>
      <c r="AK42" s="442">
        <v>4.4374103318296707E-3</v>
      </c>
      <c r="AL42" s="442">
        <v>1.4109323478504977E-3</v>
      </c>
      <c r="AM42" s="442">
        <v>1.8913974287985966E-3</v>
      </c>
      <c r="AN42" s="442">
        <v>1.0003255888193905</v>
      </c>
      <c r="AO42" s="442">
        <v>7.0146116238356581E-4</v>
      </c>
      <c r="AP42" s="318">
        <f t="shared" si="0"/>
        <v>1.0497361322768246</v>
      </c>
    </row>
    <row r="43" spans="1:42" ht="12.5" x14ac:dyDescent="0.2">
      <c r="A43" s="287">
        <v>39</v>
      </c>
      <c r="B43" s="272" t="s">
        <v>284</v>
      </c>
      <c r="C43" s="442">
        <v>5.1659289922025226E-4</v>
      </c>
      <c r="D43" s="442">
        <v>7.0839216648907585E-4</v>
      </c>
      <c r="E43" s="442">
        <v>1.0535338822508689E-3</v>
      </c>
      <c r="F43" s="442">
        <v>9.2702349503572115E-5</v>
      </c>
      <c r="G43" s="442">
        <v>8.0395032167965004E-4</v>
      </c>
      <c r="H43" s="442">
        <v>4.535385164587845E-4</v>
      </c>
      <c r="I43" s="442">
        <v>6.2794981960904658E-4</v>
      </c>
      <c r="J43" s="442">
        <v>2.3577142571553912E-4</v>
      </c>
      <c r="K43" s="442">
        <v>2.1608612963681935E-5</v>
      </c>
      <c r="L43" s="442">
        <v>2.3007317549406293E-4</v>
      </c>
      <c r="M43" s="442">
        <v>9.553616137108334E-4</v>
      </c>
      <c r="N43" s="442">
        <v>3.7655385395158974E-4</v>
      </c>
      <c r="O43" s="442">
        <v>5.8849560476605394E-4</v>
      </c>
      <c r="P43" s="442">
        <v>4.734082272952039E-4</v>
      </c>
      <c r="Q43" s="442">
        <v>8.6578344656688066E-4</v>
      </c>
      <c r="R43" s="442">
        <v>6.6986305273670338E-4</v>
      </c>
      <c r="S43" s="442">
        <v>5.2991678103010221E-4</v>
      </c>
      <c r="T43" s="442">
        <v>2.1555348214512491E-4</v>
      </c>
      <c r="U43" s="442">
        <v>3.7719804169326042E-4</v>
      </c>
      <c r="V43" s="442">
        <v>2.7672197342639343E-4</v>
      </c>
      <c r="W43" s="442">
        <v>2.5365019134854835E-4</v>
      </c>
      <c r="X43" s="442">
        <v>5.2648924963168847E-4</v>
      </c>
      <c r="Y43" s="442">
        <v>1.5833385354649158E-3</v>
      </c>
      <c r="Z43" s="442">
        <v>3.1446727709824075E-4</v>
      </c>
      <c r="AA43" s="442">
        <v>1.1488869576683435E-3</v>
      </c>
      <c r="AB43" s="442">
        <v>2.5314995724372473E-3</v>
      </c>
      <c r="AC43" s="442">
        <v>9.5139004381817249E-4</v>
      </c>
      <c r="AD43" s="442">
        <v>9.245234643982048E-4</v>
      </c>
      <c r="AE43" s="442">
        <v>1.5980712317497766E-4</v>
      </c>
      <c r="AF43" s="442">
        <v>1.1435873435340705E-3</v>
      </c>
      <c r="AG43" s="442">
        <v>4.3308088240817146E-4</v>
      </c>
      <c r="AH43" s="442">
        <v>4.8588286055307209E-4</v>
      </c>
      <c r="AI43" s="442">
        <v>1.4531888806930983E-3</v>
      </c>
      <c r="AJ43" s="442">
        <v>5.7263862108748319E-4</v>
      </c>
      <c r="AK43" s="442">
        <v>1.0268056217345098E-3</v>
      </c>
      <c r="AL43" s="442">
        <v>5.0913053077622213E-4</v>
      </c>
      <c r="AM43" s="442">
        <v>5.6362952395102445E-4</v>
      </c>
      <c r="AN43" s="442">
        <v>1.6438933969134894E-4</v>
      </c>
      <c r="AO43" s="442">
        <v>1.0002030616335873</v>
      </c>
      <c r="AP43" s="318">
        <f t="shared" si="0"/>
        <v>2.481935526617602E-2</v>
      </c>
    </row>
    <row r="44" spans="1:42" ht="12.5" x14ac:dyDescent="0.2">
      <c r="A44" s="319">
        <v>40</v>
      </c>
      <c r="B44" s="320" t="s">
        <v>43</v>
      </c>
      <c r="C44" s="321">
        <f t="shared" ref="C44:AO44" si="1">SUM(C5:C42)</f>
        <v>1.2565598545688927</v>
      </c>
      <c r="D44" s="322">
        <f t="shared" si="1"/>
        <v>1.2338609595150323</v>
      </c>
      <c r="E44" s="322">
        <f t="shared" si="1"/>
        <v>1.1361562282213744</v>
      </c>
      <c r="F44" s="322">
        <f t="shared" si="1"/>
        <v>1.1351040974789603</v>
      </c>
      <c r="G44" s="322">
        <f t="shared" si="1"/>
        <v>1.3990045896723458</v>
      </c>
      <c r="H44" s="322">
        <f t="shared" si="1"/>
        <v>1.1135177326611119</v>
      </c>
      <c r="I44" s="322">
        <f t="shared" si="1"/>
        <v>1.2216834096365237</v>
      </c>
      <c r="J44" s="322">
        <f t="shared" si="1"/>
        <v>1.0938226616407021</v>
      </c>
      <c r="K44" s="322">
        <f t="shared" si="1"/>
        <v>1.0297845462228268</v>
      </c>
      <c r="L44" s="322">
        <f t="shared" si="1"/>
        <v>1.1735080135737928</v>
      </c>
      <c r="M44" s="322">
        <f t="shared" si="1"/>
        <v>1.128151419003929</v>
      </c>
      <c r="N44" s="322">
        <f t="shared" si="1"/>
        <v>1.0684666296159719</v>
      </c>
      <c r="O44" s="322">
        <f t="shared" si="1"/>
        <v>1.112706009897382</v>
      </c>
      <c r="P44" s="322">
        <f t="shared" si="1"/>
        <v>1.1037694083362337</v>
      </c>
      <c r="Q44" s="322">
        <f t="shared" si="1"/>
        <v>1.1010346749719555</v>
      </c>
      <c r="R44" s="322">
        <f t="shared" si="1"/>
        <v>1.087036315709152</v>
      </c>
      <c r="S44" s="322">
        <f t="shared" si="1"/>
        <v>1.1330914428790617</v>
      </c>
      <c r="T44" s="322">
        <f t="shared" si="1"/>
        <v>1.1653974363530575</v>
      </c>
      <c r="U44" s="322">
        <f t="shared" si="1"/>
        <v>1.1518376351638675</v>
      </c>
      <c r="V44" s="322">
        <f t="shared" si="1"/>
        <v>1.1748098130086266</v>
      </c>
      <c r="W44" s="322">
        <f t="shared" si="1"/>
        <v>1.1329122121347288</v>
      </c>
      <c r="X44" s="322">
        <f t="shared" si="1"/>
        <v>1.1781779239371726</v>
      </c>
      <c r="Y44" s="322">
        <f t="shared" si="1"/>
        <v>1.1544088171398941</v>
      </c>
      <c r="Z44" s="322">
        <f t="shared" si="1"/>
        <v>1.1243432896149734</v>
      </c>
      <c r="AA44" s="322">
        <f t="shared" si="1"/>
        <v>1.2619144706532619</v>
      </c>
      <c r="AB44" s="322">
        <f t="shared" si="1"/>
        <v>1.1339785279313426</v>
      </c>
      <c r="AC44" s="322">
        <f t="shared" si="1"/>
        <v>1.1282968280520294</v>
      </c>
      <c r="AD44" s="322">
        <f t="shared" si="1"/>
        <v>1.1658816526468418</v>
      </c>
      <c r="AE44" s="322">
        <f t="shared" si="1"/>
        <v>1.1141877187075233</v>
      </c>
      <c r="AF44" s="322">
        <f t="shared" si="1"/>
        <v>1.140235596419211</v>
      </c>
      <c r="AG44" s="322">
        <f t="shared" si="1"/>
        <v>1.2008918607485835</v>
      </c>
      <c r="AH44" s="322">
        <f t="shared" si="1"/>
        <v>1.1354500030199886</v>
      </c>
      <c r="AI44" s="322">
        <f t="shared" si="1"/>
        <v>1.1169156250996646</v>
      </c>
      <c r="AJ44" s="322">
        <f t="shared" si="1"/>
        <v>1.1276182506222805</v>
      </c>
      <c r="AK44" s="322">
        <f t="shared" si="1"/>
        <v>1.1525041523929265</v>
      </c>
      <c r="AL44" s="322">
        <f t="shared" si="1"/>
        <v>1.1319945385629075</v>
      </c>
      <c r="AM44" s="322">
        <f t="shared" si="1"/>
        <v>1.1917562941371294</v>
      </c>
      <c r="AN44" s="322">
        <f t="shared" si="1"/>
        <v>1.2868664507848695</v>
      </c>
      <c r="AO44" s="322">
        <f t="shared" si="1"/>
        <v>0.37239088895462419</v>
      </c>
      <c r="AP44" s="323">
        <f t="shared" si="0"/>
        <v>43.897637090736147</v>
      </c>
    </row>
    <row r="45" spans="1:42" ht="13" x14ac:dyDescent="0.2">
      <c r="A45" s="56" t="s">
        <v>486</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C39"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489</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178</v>
      </c>
      <c r="B2" s="326" t="s">
        <v>351</v>
      </c>
      <c r="C2" s="327"/>
      <c r="D2" s="327"/>
      <c r="E2" s="327" t="s">
        <v>178</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490</v>
      </c>
      <c r="AR2" s="327"/>
    </row>
    <row r="3" spans="1:44" x14ac:dyDescent="0.2">
      <c r="A3" s="460" t="s">
        <v>491</v>
      </c>
      <c r="B3" s="461"/>
      <c r="C3" s="330" t="s">
        <v>492</v>
      </c>
      <c r="D3" s="331" t="s">
        <v>133</v>
      </c>
      <c r="E3" s="332" t="s">
        <v>493</v>
      </c>
      <c r="F3" s="331" t="s">
        <v>494</v>
      </c>
      <c r="G3" s="333" t="s">
        <v>495</v>
      </c>
      <c r="H3" s="332" t="s">
        <v>496</v>
      </c>
      <c r="I3" s="332" t="s">
        <v>497</v>
      </c>
      <c r="J3" s="331" t="s">
        <v>498</v>
      </c>
      <c r="K3" s="333" t="s">
        <v>499</v>
      </c>
      <c r="L3" s="332" t="s">
        <v>500</v>
      </c>
      <c r="M3" s="332" t="s">
        <v>501</v>
      </c>
      <c r="N3" s="331" t="s">
        <v>502</v>
      </c>
      <c r="O3" s="333" t="s">
        <v>503</v>
      </c>
      <c r="P3" s="331" t="s">
        <v>504</v>
      </c>
      <c r="Q3" s="333" t="s">
        <v>505</v>
      </c>
      <c r="R3" s="332" t="s">
        <v>506</v>
      </c>
      <c r="S3" s="332" t="s">
        <v>507</v>
      </c>
      <c r="T3" s="331" t="s">
        <v>508</v>
      </c>
      <c r="U3" s="333" t="s">
        <v>509</v>
      </c>
      <c r="V3" s="332" t="s">
        <v>510</v>
      </c>
      <c r="W3" s="332" t="s">
        <v>511</v>
      </c>
      <c r="X3" s="331" t="s">
        <v>512</v>
      </c>
      <c r="Y3" s="333" t="s">
        <v>513</v>
      </c>
      <c r="Z3" s="332" t="s">
        <v>514</v>
      </c>
      <c r="AA3" s="332" t="s">
        <v>515</v>
      </c>
      <c r="AB3" s="331" t="s">
        <v>516</v>
      </c>
      <c r="AC3" s="333" t="s">
        <v>517</v>
      </c>
      <c r="AD3" s="332" t="s">
        <v>518</v>
      </c>
      <c r="AE3" s="332" t="s">
        <v>519</v>
      </c>
      <c r="AF3" s="331" t="s">
        <v>520</v>
      </c>
      <c r="AG3" s="333" t="s">
        <v>521</v>
      </c>
      <c r="AH3" s="332" t="s">
        <v>522</v>
      </c>
      <c r="AI3" s="332" t="s">
        <v>523</v>
      </c>
      <c r="AJ3" s="331" t="s">
        <v>524</v>
      </c>
      <c r="AK3" s="333" t="s">
        <v>525</v>
      </c>
      <c r="AL3" s="332" t="s">
        <v>526</v>
      </c>
      <c r="AM3" s="332" t="s">
        <v>527</v>
      </c>
      <c r="AN3" s="331" t="s">
        <v>528</v>
      </c>
      <c r="AO3" s="333" t="s">
        <v>529</v>
      </c>
      <c r="AP3" s="332" t="s">
        <v>530</v>
      </c>
      <c r="AQ3" s="332" t="s">
        <v>531</v>
      </c>
      <c r="AR3" s="334" t="s">
        <v>532</v>
      </c>
    </row>
    <row r="4" spans="1:44" x14ac:dyDescent="0.2">
      <c r="A4" s="335"/>
      <c r="B4" s="336"/>
      <c r="C4" s="337" t="s">
        <v>533</v>
      </c>
      <c r="D4" s="338" t="s">
        <v>533</v>
      </c>
      <c r="E4" s="339" t="s">
        <v>533</v>
      </c>
      <c r="F4" s="338" t="s">
        <v>533</v>
      </c>
      <c r="G4" s="340" t="s">
        <v>533</v>
      </c>
      <c r="H4" s="339" t="s">
        <v>533</v>
      </c>
      <c r="I4" s="339" t="s">
        <v>533</v>
      </c>
      <c r="J4" s="338" t="s">
        <v>533</v>
      </c>
      <c r="K4" s="340" t="s">
        <v>533</v>
      </c>
      <c r="L4" s="339" t="s">
        <v>533</v>
      </c>
      <c r="M4" s="339" t="s">
        <v>533</v>
      </c>
      <c r="N4" s="338" t="s">
        <v>533</v>
      </c>
      <c r="O4" s="340" t="s">
        <v>533</v>
      </c>
      <c r="P4" s="338" t="s">
        <v>533</v>
      </c>
      <c r="Q4" s="340" t="s">
        <v>533</v>
      </c>
      <c r="R4" s="339" t="s">
        <v>533</v>
      </c>
      <c r="S4" s="339" t="s">
        <v>533</v>
      </c>
      <c r="T4" s="338" t="s">
        <v>533</v>
      </c>
      <c r="U4" s="340" t="s">
        <v>533</v>
      </c>
      <c r="V4" s="339" t="s">
        <v>533</v>
      </c>
      <c r="W4" s="339" t="s">
        <v>533</v>
      </c>
      <c r="X4" s="338" t="s">
        <v>533</v>
      </c>
      <c r="Y4" s="340" t="s">
        <v>533</v>
      </c>
      <c r="Z4" s="339" t="s">
        <v>533</v>
      </c>
      <c r="AA4" s="339" t="s">
        <v>533</v>
      </c>
      <c r="AB4" s="338" t="s">
        <v>533</v>
      </c>
      <c r="AC4" s="340" t="s">
        <v>533</v>
      </c>
      <c r="AD4" s="339" t="s">
        <v>533</v>
      </c>
      <c r="AE4" s="339" t="s">
        <v>533</v>
      </c>
      <c r="AF4" s="338" t="s">
        <v>533</v>
      </c>
      <c r="AG4" s="340" t="s">
        <v>533</v>
      </c>
      <c r="AH4" s="339" t="s">
        <v>533</v>
      </c>
      <c r="AI4" s="339" t="s">
        <v>533</v>
      </c>
      <c r="AJ4" s="338" t="s">
        <v>533</v>
      </c>
      <c r="AK4" s="340" t="s">
        <v>533</v>
      </c>
      <c r="AL4" s="339" t="s">
        <v>533</v>
      </c>
      <c r="AM4" s="339" t="s">
        <v>533</v>
      </c>
      <c r="AN4" s="338" t="s">
        <v>533</v>
      </c>
      <c r="AO4" s="340" t="s">
        <v>533</v>
      </c>
      <c r="AP4" s="339" t="s">
        <v>533</v>
      </c>
      <c r="AQ4" s="339" t="s">
        <v>533</v>
      </c>
      <c r="AR4" s="341" t="s">
        <v>533</v>
      </c>
    </row>
    <row r="5" spans="1:44" x14ac:dyDescent="0.2">
      <c r="A5" s="342" t="s">
        <v>264</v>
      </c>
      <c r="B5" s="343" t="s">
        <v>534</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220</v>
      </c>
      <c r="B6" s="343" t="s">
        <v>446</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221</v>
      </c>
      <c r="B7" s="343" t="s">
        <v>250</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222</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223</v>
      </c>
      <c r="B9" s="343" t="s">
        <v>191</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224</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225</v>
      </c>
      <c r="B11" s="343" t="s">
        <v>268</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226</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227</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535</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269</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270</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271</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281</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366</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192</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193</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273</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282</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385</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536</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194</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482</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537</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195</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201</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202</v>
      </c>
      <c r="B42" s="343" t="s">
        <v>283</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538</v>
      </c>
    </row>
    <row r="43" spans="1:45" x14ac:dyDescent="0.2">
      <c r="A43" s="342" t="s">
        <v>203</v>
      </c>
      <c r="B43" s="343" t="s">
        <v>284</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539</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540</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541</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178</v>
      </c>
      <c r="B48" s="326" t="s">
        <v>542</v>
      </c>
      <c r="C48" s="327"/>
      <c r="D48" s="327"/>
      <c r="E48" s="327" t="s">
        <v>178</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490</v>
      </c>
      <c r="AR48" s="327"/>
    </row>
    <row r="49" spans="1:44" ht="13.5" customHeight="1" x14ac:dyDescent="0.2">
      <c r="A49" s="460" t="s">
        <v>491</v>
      </c>
      <c r="B49" s="462"/>
      <c r="C49" s="330" t="s">
        <v>492</v>
      </c>
      <c r="D49" s="332" t="s">
        <v>133</v>
      </c>
      <c r="E49" s="332" t="s">
        <v>493</v>
      </c>
      <c r="F49" s="331" t="s">
        <v>494</v>
      </c>
      <c r="G49" s="333" t="s">
        <v>495</v>
      </c>
      <c r="H49" s="332" t="s">
        <v>496</v>
      </c>
      <c r="I49" s="332" t="s">
        <v>497</v>
      </c>
      <c r="J49" s="331" t="s">
        <v>498</v>
      </c>
      <c r="K49" s="333" t="s">
        <v>499</v>
      </c>
      <c r="L49" s="332" t="s">
        <v>500</v>
      </c>
      <c r="M49" s="332" t="s">
        <v>501</v>
      </c>
      <c r="N49" s="331" t="s">
        <v>502</v>
      </c>
      <c r="O49" s="333" t="s">
        <v>503</v>
      </c>
      <c r="P49" s="332" t="s">
        <v>504</v>
      </c>
      <c r="Q49" s="332" t="s">
        <v>505</v>
      </c>
      <c r="R49" s="331" t="s">
        <v>506</v>
      </c>
      <c r="S49" s="333" t="s">
        <v>507</v>
      </c>
      <c r="T49" s="332" t="s">
        <v>508</v>
      </c>
      <c r="U49" s="332" t="s">
        <v>509</v>
      </c>
      <c r="V49" s="331" t="s">
        <v>510</v>
      </c>
      <c r="W49" s="333" t="s">
        <v>511</v>
      </c>
      <c r="X49" s="332" t="s">
        <v>512</v>
      </c>
      <c r="Y49" s="332" t="s">
        <v>513</v>
      </c>
      <c r="Z49" s="331" t="s">
        <v>514</v>
      </c>
      <c r="AA49" s="333" t="s">
        <v>515</v>
      </c>
      <c r="AB49" s="332" t="s">
        <v>516</v>
      </c>
      <c r="AC49" s="332" t="s">
        <v>517</v>
      </c>
      <c r="AD49" s="331" t="s">
        <v>518</v>
      </c>
      <c r="AE49" s="333" t="s">
        <v>519</v>
      </c>
      <c r="AF49" s="332" t="s">
        <v>520</v>
      </c>
      <c r="AG49" s="332" t="s">
        <v>521</v>
      </c>
      <c r="AH49" s="331" t="s">
        <v>522</v>
      </c>
      <c r="AI49" s="333" t="s">
        <v>523</v>
      </c>
      <c r="AJ49" s="332" t="s">
        <v>524</v>
      </c>
      <c r="AK49" s="332" t="s">
        <v>525</v>
      </c>
      <c r="AL49" s="331" t="s">
        <v>526</v>
      </c>
      <c r="AM49" s="333" t="s">
        <v>527</v>
      </c>
      <c r="AN49" s="332" t="s">
        <v>528</v>
      </c>
      <c r="AO49" s="332" t="s">
        <v>529</v>
      </c>
      <c r="AP49" s="331" t="s">
        <v>530</v>
      </c>
      <c r="AQ49" s="333" t="s">
        <v>531</v>
      </c>
      <c r="AR49" s="334" t="s">
        <v>532</v>
      </c>
    </row>
    <row r="50" spans="1:44" ht="24" x14ac:dyDescent="0.2">
      <c r="A50" s="335"/>
      <c r="B50" s="358"/>
      <c r="C50" s="359" t="s">
        <v>543</v>
      </c>
      <c r="D50" s="360" t="s">
        <v>543</v>
      </c>
      <c r="E50" s="360" t="s">
        <v>543</v>
      </c>
      <c r="F50" s="361" t="s">
        <v>543</v>
      </c>
      <c r="G50" s="362" t="s">
        <v>543</v>
      </c>
      <c r="H50" s="360" t="s">
        <v>543</v>
      </c>
      <c r="I50" s="360" t="s">
        <v>543</v>
      </c>
      <c r="J50" s="361" t="s">
        <v>543</v>
      </c>
      <c r="K50" s="362" t="s">
        <v>543</v>
      </c>
      <c r="L50" s="360" t="s">
        <v>543</v>
      </c>
      <c r="M50" s="360" t="s">
        <v>543</v>
      </c>
      <c r="N50" s="361" t="s">
        <v>543</v>
      </c>
      <c r="O50" s="362" t="s">
        <v>543</v>
      </c>
      <c r="P50" s="360" t="s">
        <v>543</v>
      </c>
      <c r="Q50" s="360" t="s">
        <v>543</v>
      </c>
      <c r="R50" s="361" t="s">
        <v>543</v>
      </c>
      <c r="S50" s="362" t="s">
        <v>543</v>
      </c>
      <c r="T50" s="360" t="s">
        <v>543</v>
      </c>
      <c r="U50" s="360" t="s">
        <v>543</v>
      </c>
      <c r="V50" s="361" t="s">
        <v>543</v>
      </c>
      <c r="W50" s="362" t="s">
        <v>543</v>
      </c>
      <c r="X50" s="360" t="s">
        <v>543</v>
      </c>
      <c r="Y50" s="360" t="s">
        <v>543</v>
      </c>
      <c r="Z50" s="361" t="s">
        <v>543</v>
      </c>
      <c r="AA50" s="362" t="s">
        <v>543</v>
      </c>
      <c r="AB50" s="360" t="s">
        <v>543</v>
      </c>
      <c r="AC50" s="360" t="s">
        <v>543</v>
      </c>
      <c r="AD50" s="361" t="s">
        <v>543</v>
      </c>
      <c r="AE50" s="362" t="s">
        <v>543</v>
      </c>
      <c r="AF50" s="360" t="s">
        <v>543</v>
      </c>
      <c r="AG50" s="360" t="s">
        <v>543</v>
      </c>
      <c r="AH50" s="361" t="s">
        <v>543</v>
      </c>
      <c r="AI50" s="362" t="s">
        <v>543</v>
      </c>
      <c r="AJ50" s="360" t="s">
        <v>543</v>
      </c>
      <c r="AK50" s="360" t="s">
        <v>543</v>
      </c>
      <c r="AL50" s="361" t="s">
        <v>543</v>
      </c>
      <c r="AM50" s="362" t="s">
        <v>543</v>
      </c>
      <c r="AN50" s="360" t="s">
        <v>543</v>
      </c>
      <c r="AO50" s="360" t="s">
        <v>543</v>
      </c>
      <c r="AP50" s="361" t="s">
        <v>543</v>
      </c>
      <c r="AQ50" s="362" t="s">
        <v>543</v>
      </c>
      <c r="AR50" s="363" t="s">
        <v>543</v>
      </c>
    </row>
    <row r="51" spans="1:44" x14ac:dyDescent="0.2">
      <c r="A51" s="342" t="s">
        <v>264</v>
      </c>
      <c r="B51" s="326" t="s">
        <v>534</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220</v>
      </c>
      <c r="B52" s="326" t="s">
        <v>446</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221</v>
      </c>
      <c r="B53" s="326" t="s">
        <v>250</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222</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223</v>
      </c>
      <c r="B55" s="326" t="s">
        <v>191</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224</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225</v>
      </c>
      <c r="B57" s="326" t="s">
        <v>268</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226</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227</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535</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269</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270</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271</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281</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366</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192</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193</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273</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282</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385</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536</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194</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482</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537</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195</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201</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202</v>
      </c>
      <c r="B88" s="326" t="s">
        <v>283</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203</v>
      </c>
      <c r="B89" s="326" t="s">
        <v>284</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539</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538</v>
      </c>
    </row>
    <row r="91" spans="1:45" x14ac:dyDescent="0.2">
      <c r="D91" s="357"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2023-08-19T07:11:16Z</dcterms:modified>
</cp:coreProperties>
</file>