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DAD3C5A0-1533-4D16-A88B-5C34FE0434C2}"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L33" i="7"/>
  <c r="K33" i="7"/>
  <c r="AB8" i="4" l="1" a="1"/>
  <c r="AD9" i="4" s="1"/>
  <c r="AD35" i="4"/>
  <c r="AB37" i="4"/>
  <c r="AC40" i="4"/>
  <c r="AF41" i="4"/>
  <c r="AD43" i="4"/>
  <c r="AB45" i="4"/>
  <c r="AE46" i="4"/>
  <c r="AG8" i="4" a="1"/>
  <c r="AG9"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J44" i="1"/>
  <c r="BQ44" i="1"/>
  <c r="BP44" i="1"/>
  <c r="BR44" i="1" s="1"/>
  <c r="BI44" i="1"/>
  <c r="BJ43" i="1"/>
  <c r="BK43" i="1" s="1"/>
  <c r="BL43" i="1" s="1"/>
  <c r="BQ43" i="1"/>
  <c r="BP43" i="1"/>
  <c r="BR43" i="1" s="1"/>
  <c r="BI43" i="1"/>
  <c r="BP42" i="1"/>
  <c r="BI42" i="1"/>
  <c r="BQ42" i="1"/>
  <c r="BR42" i="1" s="1"/>
  <c r="BI41" i="1"/>
  <c r="BQ41" i="1"/>
  <c r="BP41" i="1"/>
  <c r="BR41" i="1" s="1"/>
  <c r="BI40" i="1"/>
  <c r="BJ40" i="1"/>
  <c r="BK40" i="1" s="1"/>
  <c r="BL40" i="1" s="1"/>
  <c r="BP40" i="1"/>
  <c r="BQ39" i="1"/>
  <c r="BP39" i="1"/>
  <c r="BI39" i="1"/>
  <c r="BI38" i="1"/>
  <c r="BJ38" i="1"/>
  <c r="BK38" i="1" s="1"/>
  <c r="BL38" i="1" s="1"/>
  <c r="BP38" i="1"/>
  <c r="BP37" i="1"/>
  <c r="BJ37" i="1"/>
  <c r="BK37" i="1" s="1"/>
  <c r="BL37" i="1" s="1"/>
  <c r="BI37" i="1"/>
  <c r="BJ36" i="1"/>
  <c r="BQ36" i="1"/>
  <c r="BP36" i="1"/>
  <c r="BR36" i="1" s="1"/>
  <c r="BI36" i="1"/>
  <c r="BP35" i="1"/>
  <c r="BJ35" i="1"/>
  <c r="BQ35" i="1"/>
  <c r="BR35" i="1" s="1"/>
  <c r="BI35" i="1"/>
  <c r="BP34" i="1"/>
  <c r="BR34" i="1" s="1"/>
  <c r="BJ34" i="1"/>
  <c r="BQ34" i="1"/>
  <c r="BI34" i="1"/>
  <c r="BJ33" i="1"/>
  <c r="BK33" i="1" s="1"/>
  <c r="BL33" i="1" s="1"/>
  <c r="BI33" i="1"/>
  <c r="BQ33" i="1"/>
  <c r="BP33" i="1"/>
  <c r="BR33" i="1" s="1"/>
  <c r="BI32" i="1"/>
  <c r="BJ32" i="1"/>
  <c r="BK32" i="1" s="1"/>
  <c r="BL32" i="1" s="1"/>
  <c r="BP32" i="1"/>
  <c r="BI31" i="1"/>
  <c r="BQ31" i="1"/>
  <c r="BP31" i="1"/>
  <c r="BR31" i="1" s="1"/>
  <c r="BP30" i="1"/>
  <c r="BI30" i="1"/>
  <c r="BJ30" i="1"/>
  <c r="BK30" i="1" s="1"/>
  <c r="BL30" i="1" s="1"/>
  <c r="BP29" i="1"/>
  <c r="BJ29" i="1"/>
  <c r="BI29" i="1"/>
  <c r="BJ28" i="1"/>
  <c r="BK28" i="1" s="1"/>
  <c r="BL28" i="1" s="1"/>
  <c r="BQ28" i="1"/>
  <c r="BP28" i="1"/>
  <c r="BI28" i="1"/>
  <c r="BJ27" i="1"/>
  <c r="BK27" i="1" s="1"/>
  <c r="BL27" i="1" s="1"/>
  <c r="BP27" i="1"/>
  <c r="BI27" i="1"/>
  <c r="BI26" i="1"/>
  <c r="BQ26" i="1"/>
  <c r="BP26" i="1"/>
  <c r="BR26" i="1" s="1"/>
  <c r="BI25" i="1"/>
  <c r="BQ25" i="1"/>
  <c r="BP25" i="1"/>
  <c r="BR25" i="1" s="1"/>
  <c r="BJ24" i="1"/>
  <c r="BP24" i="1"/>
  <c r="BI24" i="1"/>
  <c r="BQ23" i="1"/>
  <c r="BP23" i="1"/>
  <c r="BI23" i="1"/>
  <c r="BJ22" i="1"/>
  <c r="BQ22" i="1"/>
  <c r="BP22" i="1"/>
  <c r="BI22" i="1"/>
  <c r="BP21" i="1"/>
  <c r="BJ21" i="1"/>
  <c r="BK21" i="1" s="1"/>
  <c r="BL21" i="1" s="1"/>
  <c r="BI21" i="1"/>
  <c r="BJ20" i="1"/>
  <c r="BK20" i="1" s="1"/>
  <c r="BL20" i="1" s="1"/>
  <c r="BQ20" i="1"/>
  <c r="BP20" i="1"/>
  <c r="BR20" i="1" s="1"/>
  <c r="BI20" i="1"/>
  <c r="BJ19" i="1"/>
  <c r="BP19" i="1"/>
  <c r="BI19" i="1"/>
  <c r="BI18" i="1"/>
  <c r="BQ18" i="1"/>
  <c r="BP18" i="1"/>
  <c r="BR18" i="1" s="1"/>
  <c r="BI17" i="1"/>
  <c r="BQ17" i="1"/>
  <c r="BP17" i="1"/>
  <c r="BR17" i="1" s="1"/>
  <c r="BJ16" i="1"/>
  <c r="BK16" i="1" s="1"/>
  <c r="BL16" i="1" s="1"/>
  <c r="BP16" i="1"/>
  <c r="BI16" i="1"/>
  <c r="BQ15" i="1"/>
  <c r="BP15" i="1"/>
  <c r="BR15" i="1" s="1"/>
  <c r="BI15" i="1"/>
  <c r="BJ14" i="1"/>
  <c r="BP14" i="1"/>
  <c r="BI14" i="1"/>
  <c r="BP13" i="1"/>
  <c r="BJ13" i="1"/>
  <c r="BI13" i="1"/>
  <c r="BJ12" i="1"/>
  <c r="BQ12" i="1"/>
  <c r="BP12" i="1"/>
  <c r="BR12" i="1" s="1"/>
  <c r="BI12" i="1"/>
  <c r="BP11" i="1"/>
  <c r="BJ11" i="1"/>
  <c r="BQ11" i="1"/>
  <c r="BR11" i="1" s="1"/>
  <c r="BI11" i="1"/>
  <c r="BP10" i="1"/>
  <c r="BR10" i="1" s="1"/>
  <c r="BJ10" i="1"/>
  <c r="BQ10" i="1"/>
  <c r="BI10" i="1"/>
  <c r="BI9" i="1"/>
  <c r="BQ9" i="1"/>
  <c r="BP9" i="1"/>
  <c r="BI8" i="1"/>
  <c r="BJ8" i="1"/>
  <c r="BK8" i="1" s="1"/>
  <c r="BL8" i="1" s="1"/>
  <c r="BP8" i="1"/>
  <c r="BI7" i="1"/>
  <c r="BQ7" i="1"/>
  <c r="BP7" i="1"/>
  <c r="BP6" i="1"/>
  <c r="BI6" i="1"/>
  <c r="BJ6" i="1"/>
  <c r="BK6" i="1" s="1"/>
  <c r="BL6" i="1" s="1"/>
  <c r="BP5" i="1"/>
  <c r="BJ5" i="1"/>
  <c r="BQ5" i="1"/>
  <c r="BI5" i="1"/>
  <c r="AE47" i="4" l="1"/>
  <c r="AB46" i="4"/>
  <c r="AD44" i="4"/>
  <c r="AF42" i="4"/>
  <c r="AC41" i="4"/>
  <c r="AE39" i="4"/>
  <c r="AB38" i="4"/>
  <c r="AD36" i="4"/>
  <c r="AF34" i="4"/>
  <c r="AC33" i="4"/>
  <c r="AE31" i="4"/>
  <c r="AB30" i="4"/>
  <c r="AD28" i="4"/>
  <c r="AF26" i="4"/>
  <c r="AC25" i="4"/>
  <c r="AE23" i="4"/>
  <c r="AB22" i="4"/>
  <c r="AD20" i="4"/>
  <c r="AF18" i="4"/>
  <c r="AC17" i="4"/>
  <c r="AE15" i="4"/>
  <c r="AB14" i="4"/>
  <c r="AD12" i="4"/>
  <c r="AF10" i="4"/>
  <c r="AC9" i="4"/>
  <c r="AC32" i="4"/>
  <c r="AB29" i="4"/>
  <c r="AF25" i="4"/>
  <c r="AE22" i="4"/>
  <c r="AD19" i="4"/>
  <c r="AC16" i="4"/>
  <c r="AF9" i="4"/>
  <c r="AD46" i="4"/>
  <c r="AF44" i="4"/>
  <c r="AE41" i="4"/>
  <c r="AD38" i="4"/>
  <c r="AF36" i="4"/>
  <c r="AE33" i="4"/>
  <c r="AB32" i="4"/>
  <c r="AD30" i="4"/>
  <c r="AF28" i="4"/>
  <c r="AC27" i="4"/>
  <c r="AE25" i="4"/>
  <c r="AB24" i="4"/>
  <c r="AD22" i="4"/>
  <c r="AC19" i="4"/>
  <c r="AE17" i="4"/>
  <c r="AB16" i="4"/>
  <c r="AD14" i="4"/>
  <c r="AF12" i="4"/>
  <c r="AC11" i="4"/>
  <c r="AE9" i="4"/>
  <c r="AB8" i="4"/>
  <c r="AC46" i="4"/>
  <c r="AE44" i="4"/>
  <c r="AD41" i="4"/>
  <c r="AC38" i="4"/>
  <c r="AB35" i="4"/>
  <c r="AC30" i="4"/>
  <c r="AF15"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C24" i="4"/>
  <c r="AE38" i="4"/>
  <c r="AF33" i="4"/>
  <c r="AE30" i="4"/>
  <c r="AD27" i="4"/>
  <c r="AB21" i="4"/>
  <c r="AF17" i="4"/>
  <c r="AE14" i="4"/>
  <c r="AB13" i="4"/>
  <c r="AD11" i="4"/>
  <c r="AC8" i="4"/>
  <c r="AC43" i="4"/>
  <c r="AB40" i="4"/>
  <c r="AC35" i="4"/>
  <c r="AF20" i="4"/>
  <c r="AF47" i="4"/>
  <c r="AB43" i="4"/>
  <c r="AF39" i="4"/>
  <c r="AE36" i="4"/>
  <c r="AD33" i="4"/>
  <c r="AF31" i="4"/>
  <c r="AE28" i="4"/>
  <c r="AB27" i="4"/>
  <c r="AD25" i="4"/>
  <c r="AF23" i="4"/>
  <c r="AC22" i="4"/>
  <c r="AE20" i="4"/>
  <c r="AB19" i="4"/>
  <c r="AD17" i="4"/>
  <c r="AC14" i="4"/>
  <c r="AE12" i="4"/>
  <c r="AB11" i="4"/>
  <c r="AG39" i="4"/>
  <c r="AG31" i="4"/>
  <c r="AG23" i="4"/>
  <c r="AG15" i="4"/>
  <c r="AG46" i="4"/>
  <c r="AG38" i="4"/>
  <c r="AG30" i="4"/>
  <c r="AG22" i="4"/>
  <c r="AG14" i="4"/>
  <c r="AG32" i="4"/>
  <c r="AG24" i="4"/>
  <c r="AG29" i="4"/>
  <c r="AG12" i="4"/>
  <c r="AG43" i="4"/>
  <c r="AG35" i="4"/>
  <c r="AG27" i="4"/>
  <c r="AG19" i="4"/>
  <c r="AG11" i="4"/>
  <c r="AG40" i="4"/>
  <c r="AG16" i="4"/>
  <c r="AG37" i="4"/>
  <c r="AG21" i="4"/>
  <c r="AG36" i="4"/>
  <c r="AG28" i="4"/>
  <c r="AG42" i="4"/>
  <c r="AG34" i="4"/>
  <c r="AG26" i="4"/>
  <c r="AG18" i="4"/>
  <c r="AG10" i="4"/>
  <c r="AG47" i="4"/>
  <c r="AG8" i="4"/>
  <c r="AG45" i="4"/>
  <c r="AG13" i="4"/>
  <c r="AG44" i="4"/>
  <c r="AG20" i="4"/>
  <c r="AG41" i="4"/>
  <c r="AG33" i="4"/>
  <c r="AG25" i="4"/>
  <c r="AG17" i="4"/>
  <c r="BK10" i="1"/>
  <c r="BL10" i="1" s="1"/>
  <c r="BK11" i="1"/>
  <c r="BL11" i="1" s="1"/>
  <c r="BK12" i="1"/>
  <c r="BL12" i="1" s="1"/>
  <c r="BR30" i="1"/>
  <c r="BR24" i="1"/>
  <c r="BK22" i="1"/>
  <c r="BL22" i="1" s="1"/>
  <c r="BK5" i="1"/>
  <c r="BL5" i="1" s="1"/>
  <c r="BR9" i="1"/>
  <c r="BK14" i="1"/>
  <c r="BL14" i="1" s="1"/>
  <c r="BK19" i="1"/>
  <c r="BL19" i="1" s="1"/>
  <c r="BR23" i="1"/>
  <c r="BR28" i="1"/>
  <c r="BR5" i="1"/>
  <c r="BK13" i="1"/>
  <c r="BL13" i="1" s="1"/>
  <c r="BR16" i="1"/>
  <c r="BR22" i="1"/>
  <c r="BK24" i="1"/>
  <c r="BL24" i="1" s="1"/>
  <c r="BR39" i="1"/>
  <c r="BR7" i="1"/>
  <c r="BK29" i="1"/>
  <c r="BL29" i="1" s="1"/>
  <c r="BK34" i="1"/>
  <c r="BL34" i="1" s="1"/>
  <c r="BK35" i="1"/>
  <c r="BL35" i="1" s="1"/>
  <c r="BK36" i="1"/>
  <c r="BL36" i="1" s="1"/>
  <c r="BK44" i="1"/>
  <c r="BL44" i="1" s="1"/>
  <c r="BQ24" i="1"/>
  <c r="BQ32" i="1"/>
  <c r="BR32" i="1" s="1"/>
  <c r="BQ40" i="1"/>
  <c r="BR40" i="1" s="1"/>
  <c r="BQ6" i="1"/>
  <c r="BR6" i="1" s="1"/>
  <c r="BQ14" i="1"/>
  <c r="BR14" i="1" s="1"/>
  <c r="BJ18" i="1"/>
  <c r="BK18" i="1" s="1"/>
  <c r="BL18" i="1" s="1"/>
  <c r="BJ26" i="1"/>
  <c r="BK26" i="1" s="1"/>
  <c r="BL26" i="1" s="1"/>
  <c r="BQ30" i="1"/>
  <c r="BQ38" i="1"/>
  <c r="BR38" i="1" s="1"/>
  <c r="BJ42" i="1"/>
  <c r="BK42" i="1" s="1"/>
  <c r="BL42" i="1" s="1"/>
  <c r="BJ7" i="1"/>
  <c r="BK7" i="1" s="1"/>
  <c r="BL7" i="1" s="1"/>
  <c r="BJ15" i="1"/>
  <c r="BK15" i="1" s="1"/>
  <c r="BL15" i="1" s="1"/>
  <c r="BQ19" i="1"/>
  <c r="BR19" i="1" s="1"/>
  <c r="BJ23" i="1"/>
  <c r="BK23" i="1" s="1"/>
  <c r="BL23" i="1" s="1"/>
  <c r="BQ27" i="1"/>
  <c r="BR27" i="1" s="1"/>
  <c r="BJ31" i="1"/>
  <c r="BK31" i="1" s="1"/>
  <c r="BL31" i="1" s="1"/>
  <c r="BJ39" i="1"/>
  <c r="BK39" i="1" s="1"/>
  <c r="BL39" i="1" s="1"/>
  <c r="BQ8" i="1"/>
  <c r="BR8" i="1" s="1"/>
  <c r="BQ16" i="1"/>
  <c r="BJ9" i="1"/>
  <c r="BK9" i="1" s="1"/>
  <c r="BL9" i="1" s="1"/>
  <c r="BQ13" i="1"/>
  <c r="BR13" i="1" s="1"/>
  <c r="BJ17" i="1"/>
  <c r="BK17" i="1" s="1"/>
  <c r="BL17" i="1" s="1"/>
  <c r="BQ21" i="1"/>
  <c r="BR21" i="1" s="1"/>
  <c r="BJ25" i="1"/>
  <c r="BK25" i="1" s="1"/>
  <c r="BL25" i="1" s="1"/>
  <c r="BQ29" i="1"/>
  <c r="BR29" i="1" s="1"/>
  <c r="BQ37" i="1"/>
  <c r="BR37" i="1" s="1"/>
  <c r="BJ41" i="1"/>
  <c r="BK41" i="1" s="1"/>
  <c r="BL41"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T9" i="4" l="1"/>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C90" i="53" l="1"/>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E20" i="49" s="1"/>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M12" i="4"/>
  <c r="AM13" i="4"/>
  <c r="AM14" i="4"/>
  <c r="AM15" i="4"/>
  <c r="AM16" i="4"/>
  <c r="AM17" i="4"/>
  <c r="AM18" i="4"/>
  <c r="AM19" i="4"/>
  <c r="AM20" i="4"/>
  <c r="AM21" i="4"/>
  <c r="AM22" i="4"/>
  <c r="AM23" i="4"/>
  <c r="AM24" i="4"/>
  <c r="AM25" i="4"/>
  <c r="AM26" i="4"/>
  <c r="AM27" i="4"/>
  <c r="AM28" i="4"/>
  <c r="AM29" i="4"/>
  <c r="AM30" i="4"/>
  <c r="AM31" i="4"/>
  <c r="AM32" i="4"/>
  <c r="AM33" i="4"/>
  <c r="AM34" i="4"/>
  <c r="AM35" i="4"/>
  <c r="AM36" i="4"/>
  <c r="AM37" i="4"/>
  <c r="AM38" i="4"/>
  <c r="AM39" i="4"/>
  <c r="AM40" i="4"/>
  <c r="AM41" i="4"/>
  <c r="AM42" i="4"/>
  <c r="AM43" i="4"/>
  <c r="AM44" i="4"/>
  <c r="AM45" i="4"/>
  <c r="AM46" i="4"/>
  <c r="AM47" i="4"/>
  <c r="AM8" i="4"/>
  <c r="W9" i="4"/>
  <c r="X9" i="4"/>
  <c r="E9" i="4" s="1"/>
  <c r="W10" i="4"/>
  <c r="X10" i="4"/>
  <c r="E10" i="4" s="1"/>
  <c r="W11" i="4"/>
  <c r="X11" i="4"/>
  <c r="E11" i="4" s="1"/>
  <c r="W12" i="4"/>
  <c r="D12" i="4" s="1"/>
  <c r="V9" i="40" s="1"/>
  <c r="X12" i="4"/>
  <c r="E12" i="4" s="1"/>
  <c r="X9" i="37" s="1"/>
  <c r="W13" i="4"/>
  <c r="X13" i="4"/>
  <c r="E13" i="4" s="1"/>
  <c r="W14" i="4"/>
  <c r="X14" i="4"/>
  <c r="E14" i="4" s="1"/>
  <c r="X11" i="32" s="1"/>
  <c r="W15" i="4"/>
  <c r="D15" i="4" s="1"/>
  <c r="X15" i="4"/>
  <c r="E15" i="4" s="1"/>
  <c r="W16" i="4"/>
  <c r="D16" i="4" s="1"/>
  <c r="V13" i="20" s="1"/>
  <c r="X16" i="4"/>
  <c r="E16" i="4" s="1"/>
  <c r="X13" i="14" s="1"/>
  <c r="W17" i="4"/>
  <c r="X17" i="4"/>
  <c r="W18" i="4"/>
  <c r="X18" i="4"/>
  <c r="E18" i="4" s="1"/>
  <c r="W19" i="4"/>
  <c r="D19" i="4" s="1"/>
  <c r="X19" i="4"/>
  <c r="W20" i="4"/>
  <c r="D20" i="4" s="1"/>
  <c r="V17" i="13" s="1"/>
  <c r="X20" i="4"/>
  <c r="E20" i="4" s="1"/>
  <c r="W21" i="4"/>
  <c r="D21" i="4" s="1"/>
  <c r="X21" i="4"/>
  <c r="E21" i="4" s="1"/>
  <c r="W22" i="4"/>
  <c r="X22" i="4"/>
  <c r="E22" i="4" s="1"/>
  <c r="X19" i="20" s="1"/>
  <c r="W23" i="4"/>
  <c r="X23" i="4"/>
  <c r="W24" i="4"/>
  <c r="D24" i="4" s="1"/>
  <c r="V21" i="34" s="1"/>
  <c r="X24" i="4"/>
  <c r="E24" i="4" s="1"/>
  <c r="X21" i="23" s="1"/>
  <c r="W25" i="4"/>
  <c r="X25" i="4"/>
  <c r="W26" i="4"/>
  <c r="X26" i="4"/>
  <c r="E26" i="4" s="1"/>
  <c r="X23" i="52" s="1"/>
  <c r="W27" i="4"/>
  <c r="D27" i="4" s="1"/>
  <c r="X27" i="4"/>
  <c r="W28" i="4"/>
  <c r="D28" i="4" s="1"/>
  <c r="X28" i="4"/>
  <c r="E28" i="4" s="1"/>
  <c r="X25" i="12" s="1"/>
  <c r="W29" i="4"/>
  <c r="D29" i="4" s="1"/>
  <c r="X29" i="4"/>
  <c r="E29" i="4" s="1"/>
  <c r="W30" i="4"/>
  <c r="D30" i="4" s="1"/>
  <c r="V27" i="28" s="1"/>
  <c r="X30" i="4"/>
  <c r="E30" i="4" s="1"/>
  <c r="X27" i="22" s="1"/>
  <c r="W31" i="4"/>
  <c r="D31" i="4" s="1"/>
  <c r="X31" i="4"/>
  <c r="E31" i="4" s="1"/>
  <c r="W32" i="4"/>
  <c r="X32" i="4"/>
  <c r="E32" i="4" s="1"/>
  <c r="X29" i="50" s="1"/>
  <c r="W33" i="4"/>
  <c r="X33" i="4"/>
  <c r="E33" i="4" s="1"/>
  <c r="W34" i="4"/>
  <c r="D34" i="4" s="1"/>
  <c r="X34" i="4"/>
  <c r="E34" i="4" s="1"/>
  <c r="W35" i="4"/>
  <c r="D35" i="4" s="1"/>
  <c r="X35" i="4"/>
  <c r="E35" i="4" s="1"/>
  <c r="W36" i="4"/>
  <c r="D36" i="4" s="1"/>
  <c r="X36" i="4"/>
  <c r="E36" i="4" s="1"/>
  <c r="X33" i="29" s="1"/>
  <c r="W37" i="4"/>
  <c r="X37" i="4"/>
  <c r="E37" i="4" s="1"/>
  <c r="W38" i="4"/>
  <c r="X38" i="4"/>
  <c r="E38" i="4" s="1"/>
  <c r="W39" i="4"/>
  <c r="X39" i="4"/>
  <c r="E39" i="4" s="1"/>
  <c r="W40" i="4"/>
  <c r="D40" i="4" s="1"/>
  <c r="X40" i="4"/>
  <c r="E40" i="4" s="1"/>
  <c r="X37" i="34" s="1"/>
  <c r="W41" i="4"/>
  <c r="D41" i="4" s="1"/>
  <c r="X41" i="4"/>
  <c r="W42" i="4"/>
  <c r="X42" i="4"/>
  <c r="E42" i="4" s="1"/>
  <c r="W43" i="4"/>
  <c r="D43" i="4" s="1"/>
  <c r="X43" i="4"/>
  <c r="W44" i="4"/>
  <c r="D44" i="4" s="1"/>
  <c r="V41" i="27" s="1"/>
  <c r="X44" i="4"/>
  <c r="E44" i="4" s="1"/>
  <c r="X41" i="21" s="1"/>
  <c r="W45" i="4"/>
  <c r="D45" i="4" s="1"/>
  <c r="V42" i="30" s="1"/>
  <c r="X45" i="4"/>
  <c r="W46" i="4"/>
  <c r="D46" i="4" s="1"/>
  <c r="V43" i="30" s="1"/>
  <c r="X46" i="4"/>
  <c r="E46" i="4" s="1"/>
  <c r="X47" i="4"/>
  <c r="E47" i="4" s="1"/>
  <c r="X8" i="4"/>
  <c r="W8" i="4"/>
  <c r="D8" i="4" s="1"/>
  <c r="D6" i="50"/>
  <c r="E6" i="50" s="1"/>
  <c r="D7" i="50"/>
  <c r="D8" i="50"/>
  <c r="D9" i="50"/>
  <c r="D10" i="50"/>
  <c r="D11" i="50"/>
  <c r="D12" i="50"/>
  <c r="D13" i="50"/>
  <c r="D14" i="50"/>
  <c r="E14" i="50" s="1"/>
  <c r="D15" i="50"/>
  <c r="D16" i="50"/>
  <c r="D17" i="50"/>
  <c r="D18" i="50"/>
  <c r="D19" i="50"/>
  <c r="D20" i="50"/>
  <c r="D21" i="50"/>
  <c r="D22" i="50"/>
  <c r="E22" i="50" s="1"/>
  <c r="D23" i="50"/>
  <c r="D24" i="50"/>
  <c r="D25" i="50"/>
  <c r="D26" i="50"/>
  <c r="D27" i="50"/>
  <c r="D28" i="50"/>
  <c r="D29" i="50"/>
  <c r="D30" i="50"/>
  <c r="E30" i="50" s="1"/>
  <c r="D31" i="50"/>
  <c r="D32" i="50"/>
  <c r="D33" i="50"/>
  <c r="D34" i="50"/>
  <c r="D35" i="50"/>
  <c r="D36" i="50"/>
  <c r="D37" i="50"/>
  <c r="D38" i="50"/>
  <c r="E38" i="50" s="1"/>
  <c r="D39" i="50"/>
  <c r="D40" i="50"/>
  <c r="D41" i="50"/>
  <c r="D42" i="50"/>
  <c r="D43" i="50"/>
  <c r="D44" i="50"/>
  <c r="D5" i="50"/>
  <c r="C41" i="50"/>
  <c r="C44" i="50" s="1"/>
  <c r="G45" i="4"/>
  <c r="J42" i="19" s="1"/>
  <c r="D41" i="8"/>
  <c r="D42" i="8"/>
  <c r="D43" i="8"/>
  <c r="D44" i="8"/>
  <c r="D33" i="13"/>
  <c r="D34" i="13"/>
  <c r="D35" i="13"/>
  <c r="E35" i="13" s="1"/>
  <c r="D36" i="13"/>
  <c r="D37" i="13"/>
  <c r="D38" i="13"/>
  <c r="D39" i="13"/>
  <c r="D40" i="13"/>
  <c r="D41" i="13"/>
  <c r="D42" i="13"/>
  <c r="D43" i="13"/>
  <c r="E43" i="13" s="1"/>
  <c r="D44" i="13"/>
  <c r="D41" i="12"/>
  <c r="D42" i="12"/>
  <c r="D43" i="12"/>
  <c r="D44" i="12"/>
  <c r="D41" i="14"/>
  <c r="D42" i="14"/>
  <c r="D43" i="14"/>
  <c r="D44" i="14"/>
  <c r="D41" i="15"/>
  <c r="D42" i="15"/>
  <c r="D43" i="15"/>
  <c r="D44" i="15"/>
  <c r="D41" i="16"/>
  <c r="D42" i="16"/>
  <c r="D43" i="16"/>
  <c r="E43" i="16" s="1"/>
  <c r="D44" i="16"/>
  <c r="D41" i="17"/>
  <c r="D42" i="17"/>
  <c r="D43" i="17"/>
  <c r="D44" i="17"/>
  <c r="D41" i="18"/>
  <c r="D42" i="18"/>
  <c r="D43" i="18"/>
  <c r="D44" i="18"/>
  <c r="D41" i="19"/>
  <c r="D42" i="19"/>
  <c r="D43" i="19"/>
  <c r="D44" i="19"/>
  <c r="D41" i="20"/>
  <c r="D42" i="20"/>
  <c r="D43" i="20"/>
  <c r="E43" i="20" s="1"/>
  <c r="D44" i="20"/>
  <c r="D41" i="21"/>
  <c r="D42" i="21"/>
  <c r="D43" i="21"/>
  <c r="D44" i="21"/>
  <c r="D41" i="22"/>
  <c r="D42" i="22"/>
  <c r="D43" i="22"/>
  <c r="E43" i="22" s="1"/>
  <c r="D44" i="22"/>
  <c r="D41" i="23"/>
  <c r="D42" i="23"/>
  <c r="D43" i="23"/>
  <c r="D44" i="23"/>
  <c r="D41" i="24"/>
  <c r="D42" i="24"/>
  <c r="D43" i="24"/>
  <c r="E43" i="24" s="1"/>
  <c r="D44" i="24"/>
  <c r="D41" i="25"/>
  <c r="D42" i="25"/>
  <c r="D43" i="25"/>
  <c r="D44" i="25"/>
  <c r="D41" i="26"/>
  <c r="D42" i="26"/>
  <c r="D43" i="26"/>
  <c r="E43" i="26" s="1"/>
  <c r="D44" i="26"/>
  <c r="D41" i="27"/>
  <c r="D42" i="27"/>
  <c r="D43" i="27"/>
  <c r="D44" i="27"/>
  <c r="D41" i="28"/>
  <c r="D42" i="28"/>
  <c r="D43" i="28"/>
  <c r="E43" i="28" s="1"/>
  <c r="D44" i="28"/>
  <c r="D41" i="29"/>
  <c r="D42" i="29"/>
  <c r="D43" i="29"/>
  <c r="D44" i="29"/>
  <c r="D41" i="31"/>
  <c r="D42" i="31"/>
  <c r="D43" i="31"/>
  <c r="E43" i="31" s="1"/>
  <c r="D44" i="31"/>
  <c r="D41" i="32"/>
  <c r="D42" i="32"/>
  <c r="D43" i="32"/>
  <c r="D44" i="32"/>
  <c r="D41" i="33"/>
  <c r="D42" i="33"/>
  <c r="D43" i="33"/>
  <c r="E43" i="33" s="1"/>
  <c r="D44" i="33"/>
  <c r="D41" i="34"/>
  <c r="D42" i="34"/>
  <c r="D43" i="34"/>
  <c r="D44" i="34"/>
  <c r="D41" i="35"/>
  <c r="D42" i="35"/>
  <c r="D43" i="35"/>
  <c r="E43" i="35" s="1"/>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E38" i="52" s="1"/>
  <c r="D39" i="52"/>
  <c r="D40" i="52"/>
  <c r="D41" i="52"/>
  <c r="D42" i="52"/>
  <c r="D43" i="52"/>
  <c r="D44" i="52"/>
  <c r="D44" i="51"/>
  <c r="D6" i="51"/>
  <c r="D7" i="51"/>
  <c r="D8" i="51"/>
  <c r="D9" i="51"/>
  <c r="D10" i="51"/>
  <c r="D11" i="51"/>
  <c r="D12" i="51"/>
  <c r="D13" i="51"/>
  <c r="D14" i="51"/>
  <c r="E14" i="51" s="1"/>
  <c r="D15" i="51"/>
  <c r="D16" i="51"/>
  <c r="D17" i="51"/>
  <c r="D18" i="51"/>
  <c r="D19" i="51"/>
  <c r="D20" i="51"/>
  <c r="D21" i="51"/>
  <c r="D22" i="51"/>
  <c r="E22" i="51" s="1"/>
  <c r="D23" i="51"/>
  <c r="D24" i="51"/>
  <c r="D25" i="51"/>
  <c r="D26" i="51"/>
  <c r="D27" i="51"/>
  <c r="D28" i="51"/>
  <c r="D29" i="51"/>
  <c r="D30" i="51"/>
  <c r="E30" i="51" s="1"/>
  <c r="D31" i="51"/>
  <c r="D32" i="51"/>
  <c r="D33" i="51"/>
  <c r="D34" i="51"/>
  <c r="D35" i="51"/>
  <c r="D36" i="51"/>
  <c r="D37" i="51"/>
  <c r="D38" i="51"/>
  <c r="E38" i="51" s="1"/>
  <c r="D39" i="51"/>
  <c r="D40" i="51"/>
  <c r="D41" i="51"/>
  <c r="D42" i="51"/>
  <c r="D43" i="51"/>
  <c r="D5" i="51"/>
  <c r="D6" i="52"/>
  <c r="D7" i="52"/>
  <c r="E7" i="52" s="1"/>
  <c r="D8" i="52"/>
  <c r="D9" i="52"/>
  <c r="D10" i="52"/>
  <c r="D11" i="52"/>
  <c r="D12" i="52"/>
  <c r="D13" i="52"/>
  <c r="D14" i="52"/>
  <c r="D15" i="52"/>
  <c r="E15" i="52" s="1"/>
  <c r="D16" i="52"/>
  <c r="D17" i="52"/>
  <c r="D18" i="52"/>
  <c r="D19" i="52"/>
  <c r="D20" i="52"/>
  <c r="D21" i="52"/>
  <c r="D22" i="52"/>
  <c r="D23" i="52"/>
  <c r="E23" i="52" s="1"/>
  <c r="D24" i="52"/>
  <c r="D25" i="52"/>
  <c r="D26" i="52"/>
  <c r="D27" i="52"/>
  <c r="D28" i="52"/>
  <c r="D29" i="52"/>
  <c r="D30" i="52"/>
  <c r="D5" i="52"/>
  <c r="E5" i="52" s="1"/>
  <c r="D41" i="43"/>
  <c r="D42" i="43"/>
  <c r="D43" i="43"/>
  <c r="C40" i="51"/>
  <c r="C44" i="51" s="1"/>
  <c r="C39" i="52"/>
  <c r="C44" i="52" s="1"/>
  <c r="D42" i="4"/>
  <c r="D38" i="4"/>
  <c r="V35" i="36" s="1"/>
  <c r="D32" i="4"/>
  <c r="V29" i="31" s="1"/>
  <c r="D26" i="4"/>
  <c r="D18" i="4"/>
  <c r="V15" i="22" s="1"/>
  <c r="F45" i="4"/>
  <c r="T42" i="30" s="1"/>
  <c r="C45" i="7"/>
  <c r="L44" i="52"/>
  <c r="C5" i="8"/>
  <c r="C44" i="8" s="1"/>
  <c r="D5" i="8"/>
  <c r="D6" i="8"/>
  <c r="E6" i="8" s="1"/>
  <c r="D7" i="8"/>
  <c r="O10" i="4"/>
  <c r="P10" i="4" s="1"/>
  <c r="C10" i="4" s="1"/>
  <c r="D8" i="8"/>
  <c r="O11" i="4"/>
  <c r="P11" i="4" s="1"/>
  <c r="C11" i="4" s="1"/>
  <c r="F8" i="13" s="1"/>
  <c r="D9" i="8"/>
  <c r="D10" i="8"/>
  <c r="O13" i="4"/>
  <c r="P13" i="4" s="1"/>
  <c r="C13" i="4" s="1"/>
  <c r="D11" i="8"/>
  <c r="D12" i="8"/>
  <c r="D13" i="8"/>
  <c r="D14" i="8"/>
  <c r="O17" i="4"/>
  <c r="P17" i="4" s="1"/>
  <c r="C17" i="4" s="1"/>
  <c r="P14" i="43" s="1"/>
  <c r="D15" i="8"/>
  <c r="O18" i="4"/>
  <c r="P18" i="4" s="1"/>
  <c r="C18" i="4" s="1"/>
  <c r="D16" i="8"/>
  <c r="D17" i="8"/>
  <c r="E17" i="8" s="1"/>
  <c r="D18" i="8"/>
  <c r="E18" i="8" s="1"/>
  <c r="D19" i="8"/>
  <c r="E19" i="8" s="1"/>
  <c r="D20" i="8"/>
  <c r="D21" i="8"/>
  <c r="D22" i="8"/>
  <c r="D23" i="8"/>
  <c r="D24" i="8"/>
  <c r="D25" i="8"/>
  <c r="E25" i="8" s="1"/>
  <c r="D26" i="8"/>
  <c r="D27" i="8"/>
  <c r="D28" i="8"/>
  <c r="O31" i="4"/>
  <c r="P31" i="4" s="1"/>
  <c r="C31" i="4" s="1"/>
  <c r="F28" i="17" s="1"/>
  <c r="D29" i="8"/>
  <c r="D30" i="8"/>
  <c r="D31" i="8"/>
  <c r="D32" i="8"/>
  <c r="E32" i="8" s="1"/>
  <c r="D33" i="8"/>
  <c r="E33" i="8" s="1"/>
  <c r="O36" i="4"/>
  <c r="P36" i="4" s="1"/>
  <c r="C36" i="4" s="1"/>
  <c r="D34" i="8"/>
  <c r="D35" i="8"/>
  <c r="D36" i="8"/>
  <c r="AN39" i="4"/>
  <c r="H39" i="4" s="1"/>
  <c r="N36" i="52" s="1"/>
  <c r="D37" i="8"/>
  <c r="D38" i="8"/>
  <c r="D39" i="8"/>
  <c r="E39" i="8" s="1"/>
  <c r="D40" i="8"/>
  <c r="O43" i="4"/>
  <c r="P43" i="4" s="1"/>
  <c r="C43" i="4" s="1"/>
  <c r="L44" i="8"/>
  <c r="D5" i="13"/>
  <c r="C6" i="13"/>
  <c r="C44" i="13" s="1"/>
  <c r="D6" i="13"/>
  <c r="D7" i="13"/>
  <c r="D8" i="13"/>
  <c r="D9" i="13"/>
  <c r="D10" i="13"/>
  <c r="D11" i="13"/>
  <c r="D12" i="13"/>
  <c r="D13" i="13"/>
  <c r="D14" i="13"/>
  <c r="D15" i="13"/>
  <c r="D16" i="13"/>
  <c r="D17" i="13"/>
  <c r="D18" i="13"/>
  <c r="D19" i="13"/>
  <c r="D20" i="13"/>
  <c r="D21" i="13"/>
  <c r="D22" i="13"/>
  <c r="D23" i="13"/>
  <c r="D24" i="13"/>
  <c r="D25" i="13"/>
  <c r="D26" i="13"/>
  <c r="D27" i="13"/>
  <c r="D28" i="13"/>
  <c r="D29" i="13"/>
  <c r="D30" i="13"/>
  <c r="D31" i="13"/>
  <c r="D32" i="13"/>
  <c r="L44" i="13"/>
  <c r="D5" i="12"/>
  <c r="C7" i="12"/>
  <c r="C44" i="12" s="1"/>
  <c r="D6" i="12"/>
  <c r="D7" i="12"/>
  <c r="D8" i="12"/>
  <c r="D9" i="12"/>
  <c r="D10" i="12"/>
  <c r="D11" i="12"/>
  <c r="D12" i="12"/>
  <c r="D13" i="12"/>
  <c r="D14" i="12"/>
  <c r="D15" i="12"/>
  <c r="D16" i="12"/>
  <c r="D17" i="12"/>
  <c r="D18" i="12"/>
  <c r="D19" i="12"/>
  <c r="D20" i="12"/>
  <c r="D21" i="12"/>
  <c r="E21" i="12" s="1"/>
  <c r="D22" i="12"/>
  <c r="D23" i="12"/>
  <c r="D24" i="12"/>
  <c r="D25" i="12"/>
  <c r="D26" i="12"/>
  <c r="D27" i="12"/>
  <c r="D28" i="12"/>
  <c r="D29" i="12"/>
  <c r="D30" i="12"/>
  <c r="D31" i="12"/>
  <c r="D32" i="12"/>
  <c r="D33" i="12"/>
  <c r="D34" i="12"/>
  <c r="D35" i="12"/>
  <c r="E35" i="12" s="1"/>
  <c r="D36" i="12"/>
  <c r="D37" i="12"/>
  <c r="D38" i="12"/>
  <c r="D39" i="12"/>
  <c r="D40" i="12"/>
  <c r="D5" i="14"/>
  <c r="C8" i="14"/>
  <c r="C44" i="14" s="1"/>
  <c r="D6" i="14"/>
  <c r="D7" i="14"/>
  <c r="D8" i="14"/>
  <c r="D9" i="14"/>
  <c r="D10" i="14"/>
  <c r="D11" i="14"/>
  <c r="D12" i="14"/>
  <c r="D13" i="14"/>
  <c r="D14" i="14"/>
  <c r="D15" i="14"/>
  <c r="E15" i="14" s="1"/>
  <c r="D16" i="14"/>
  <c r="D17" i="14"/>
  <c r="D18" i="14"/>
  <c r="D19" i="14"/>
  <c r="E19" i="14" s="1"/>
  <c r="D20" i="14"/>
  <c r="D21" i="14"/>
  <c r="D22" i="14"/>
  <c r="D23" i="14"/>
  <c r="D24" i="14"/>
  <c r="D25" i="14"/>
  <c r="D26" i="14"/>
  <c r="D27" i="14"/>
  <c r="D28" i="14"/>
  <c r="E28" i="14" s="1"/>
  <c r="D29" i="14"/>
  <c r="D30" i="14"/>
  <c r="D31" i="14"/>
  <c r="E31" i="14" s="1"/>
  <c r="D32" i="14"/>
  <c r="D33" i="14"/>
  <c r="D34" i="14"/>
  <c r="D35" i="14"/>
  <c r="E35" i="14" s="1"/>
  <c r="D36" i="14"/>
  <c r="E36" i="14" s="1"/>
  <c r="D37" i="14"/>
  <c r="D38" i="14"/>
  <c r="D39" i="14"/>
  <c r="D40" i="14"/>
  <c r="L44" i="14"/>
  <c r="D5" i="15"/>
  <c r="C9" i="15"/>
  <c r="C44" i="15" s="1"/>
  <c r="D6" i="15"/>
  <c r="D7" i="15"/>
  <c r="D8" i="15"/>
  <c r="D9" i="15"/>
  <c r="D10" i="15"/>
  <c r="D11" i="15"/>
  <c r="D12" i="15"/>
  <c r="D13" i="15"/>
  <c r="E13" i="15" s="1"/>
  <c r="D14" i="15"/>
  <c r="E14" i="15" s="1"/>
  <c r="D15" i="15"/>
  <c r="D16" i="15"/>
  <c r="D17" i="15"/>
  <c r="D18" i="15"/>
  <c r="D19" i="15"/>
  <c r="D20" i="15"/>
  <c r="D21" i="15"/>
  <c r="D22" i="15"/>
  <c r="E22" i="15" s="1"/>
  <c r="D23" i="15"/>
  <c r="D24" i="15"/>
  <c r="D25" i="15"/>
  <c r="D26" i="15"/>
  <c r="D27" i="15"/>
  <c r="D28" i="15"/>
  <c r="E28" i="15" s="1"/>
  <c r="D29" i="15"/>
  <c r="D30" i="15"/>
  <c r="D31" i="15"/>
  <c r="D32" i="15"/>
  <c r="D33" i="15"/>
  <c r="D34" i="15"/>
  <c r="D35" i="15"/>
  <c r="D36" i="15"/>
  <c r="D37" i="15"/>
  <c r="D38" i="15"/>
  <c r="E38" i="15" s="1"/>
  <c r="D39" i="15"/>
  <c r="D40" i="15"/>
  <c r="L44" i="15"/>
  <c r="D5" i="16"/>
  <c r="C10" i="16"/>
  <c r="C44" i="16" s="1"/>
  <c r="D6" i="16"/>
  <c r="D7" i="16"/>
  <c r="D8" i="16"/>
  <c r="E8" i="16" s="1"/>
  <c r="D9" i="16"/>
  <c r="D10" i="16"/>
  <c r="D11" i="16"/>
  <c r="D12" i="16"/>
  <c r="D13" i="16"/>
  <c r="D14" i="16"/>
  <c r="D15" i="16"/>
  <c r="D16" i="16"/>
  <c r="E16" i="16" s="1"/>
  <c r="D17" i="16"/>
  <c r="D18" i="16"/>
  <c r="D19" i="16"/>
  <c r="D20" i="16"/>
  <c r="D21" i="16"/>
  <c r="D22" i="16"/>
  <c r="D23" i="16"/>
  <c r="D24" i="16"/>
  <c r="E24" i="16" s="1"/>
  <c r="D25" i="16"/>
  <c r="D26" i="16"/>
  <c r="D27" i="16"/>
  <c r="D28" i="16"/>
  <c r="D29" i="16"/>
  <c r="D30" i="16"/>
  <c r="D31" i="16"/>
  <c r="D32" i="16"/>
  <c r="E32" i="16" s="1"/>
  <c r="D33" i="16"/>
  <c r="D34" i="16"/>
  <c r="E34" i="16" s="1"/>
  <c r="D35" i="16"/>
  <c r="D36" i="16"/>
  <c r="D37" i="16"/>
  <c r="D38" i="16"/>
  <c r="D39" i="16"/>
  <c r="D40" i="16"/>
  <c r="E40" i="16" s="1"/>
  <c r="L44" i="16"/>
  <c r="D5" i="17"/>
  <c r="E5" i="17" s="1"/>
  <c r="C11" i="17"/>
  <c r="C44" i="17" s="1"/>
  <c r="D6" i="17"/>
  <c r="D7" i="17"/>
  <c r="D8" i="17"/>
  <c r="D9" i="17"/>
  <c r="D10" i="17"/>
  <c r="D11" i="17"/>
  <c r="D12" i="17"/>
  <c r="D13" i="17"/>
  <c r="D14" i="17"/>
  <c r="D15" i="17"/>
  <c r="D16" i="17"/>
  <c r="E16" i="17" s="1"/>
  <c r="D17" i="17"/>
  <c r="D18" i="17"/>
  <c r="E18" i="17" s="1"/>
  <c r="D19" i="17"/>
  <c r="D20" i="17"/>
  <c r="E20" i="17" s="1"/>
  <c r="D21" i="17"/>
  <c r="D22" i="17"/>
  <c r="D23" i="17"/>
  <c r="D24" i="17"/>
  <c r="D25" i="17"/>
  <c r="D26" i="17"/>
  <c r="D27" i="17"/>
  <c r="D28" i="17"/>
  <c r="D29" i="17"/>
  <c r="D30" i="17"/>
  <c r="D31" i="17"/>
  <c r="D32" i="17"/>
  <c r="E32" i="17" s="1"/>
  <c r="D33" i="17"/>
  <c r="D34" i="17"/>
  <c r="E34" i="17" s="1"/>
  <c r="D35" i="17"/>
  <c r="D36" i="17"/>
  <c r="E36" i="17" s="1"/>
  <c r="D37" i="17"/>
  <c r="D38" i="17"/>
  <c r="E38" i="17" s="1"/>
  <c r="D39" i="17"/>
  <c r="D40" i="17"/>
  <c r="L44" i="17"/>
  <c r="D5" i="18"/>
  <c r="C12" i="18"/>
  <c r="C44" i="18" s="1"/>
  <c r="D6" i="18"/>
  <c r="D7" i="18"/>
  <c r="D8" i="18"/>
  <c r="D9" i="18"/>
  <c r="D10" i="18"/>
  <c r="E10" i="18" s="1"/>
  <c r="D11" i="18"/>
  <c r="D12" i="18"/>
  <c r="D13" i="18"/>
  <c r="D14" i="18"/>
  <c r="D15" i="18"/>
  <c r="D16" i="18"/>
  <c r="D17" i="18"/>
  <c r="D18" i="18"/>
  <c r="D19" i="18"/>
  <c r="D20" i="18"/>
  <c r="E20" i="18" s="1"/>
  <c r="D21" i="18"/>
  <c r="D22" i="18"/>
  <c r="D23" i="18"/>
  <c r="D24" i="18"/>
  <c r="D25" i="18"/>
  <c r="D26" i="18"/>
  <c r="E26" i="18" s="1"/>
  <c r="D27" i="18"/>
  <c r="D28" i="18"/>
  <c r="E28" i="18" s="1"/>
  <c r="D29" i="18"/>
  <c r="D30" i="18"/>
  <c r="D31" i="18"/>
  <c r="D32" i="18"/>
  <c r="D33" i="18"/>
  <c r="D34" i="18"/>
  <c r="D35" i="18"/>
  <c r="D36" i="18"/>
  <c r="E36" i="18" s="1"/>
  <c r="D37" i="18"/>
  <c r="E37" i="18" s="1"/>
  <c r="D38" i="18"/>
  <c r="D39" i="18"/>
  <c r="D40" i="18"/>
  <c r="L44" i="18"/>
  <c r="D5" i="19"/>
  <c r="C13" i="19"/>
  <c r="D6" i="19"/>
  <c r="E6" i="19" s="1"/>
  <c r="D7" i="19"/>
  <c r="D8" i="19"/>
  <c r="D9" i="19"/>
  <c r="D10" i="19"/>
  <c r="D11" i="19"/>
  <c r="D12" i="19"/>
  <c r="D13" i="19"/>
  <c r="D14" i="19"/>
  <c r="E14" i="19" s="1"/>
  <c r="D15" i="19"/>
  <c r="D16" i="19"/>
  <c r="D17" i="19"/>
  <c r="D18" i="19"/>
  <c r="D19" i="19"/>
  <c r="D20" i="19"/>
  <c r="D21" i="19"/>
  <c r="D22" i="19"/>
  <c r="E22" i="19" s="1"/>
  <c r="D23" i="19"/>
  <c r="D24" i="19"/>
  <c r="D25" i="19"/>
  <c r="D26" i="19"/>
  <c r="D27" i="19"/>
  <c r="D28" i="19"/>
  <c r="D29" i="19"/>
  <c r="D30" i="19"/>
  <c r="E30" i="19" s="1"/>
  <c r="D31" i="19"/>
  <c r="D32" i="19"/>
  <c r="D33" i="19"/>
  <c r="D34" i="19"/>
  <c r="D35" i="19"/>
  <c r="D36" i="19"/>
  <c r="D37" i="19"/>
  <c r="D38" i="19"/>
  <c r="E38" i="19" s="1"/>
  <c r="D39" i="19"/>
  <c r="D40" i="19"/>
  <c r="L44" i="19"/>
  <c r="D5" i="20"/>
  <c r="C14" i="20"/>
  <c r="D6" i="20"/>
  <c r="D7" i="20"/>
  <c r="D8" i="20"/>
  <c r="E8" i="20" s="1"/>
  <c r="D9" i="20"/>
  <c r="E9" i="20" s="1"/>
  <c r="D10" i="20"/>
  <c r="D11" i="20"/>
  <c r="D12" i="20"/>
  <c r="D13" i="20"/>
  <c r="E13" i="20" s="1"/>
  <c r="D14" i="20"/>
  <c r="D15" i="20"/>
  <c r="D16" i="20"/>
  <c r="E16" i="20" s="1"/>
  <c r="D17" i="20"/>
  <c r="D18" i="20"/>
  <c r="D19" i="20"/>
  <c r="D20" i="20"/>
  <c r="D21" i="20"/>
  <c r="E21" i="20" s="1"/>
  <c r="D22" i="20"/>
  <c r="D23" i="20"/>
  <c r="D24" i="20"/>
  <c r="E24" i="20" s="1"/>
  <c r="D25" i="20"/>
  <c r="E25" i="20" s="1"/>
  <c r="D26" i="20"/>
  <c r="D27" i="20"/>
  <c r="D28" i="20"/>
  <c r="D29" i="20"/>
  <c r="E29" i="20" s="1"/>
  <c r="D30" i="20"/>
  <c r="D31" i="20"/>
  <c r="D32" i="20"/>
  <c r="E32" i="20" s="1"/>
  <c r="D33" i="20"/>
  <c r="D34" i="20"/>
  <c r="D35" i="20"/>
  <c r="D36" i="20"/>
  <c r="D37" i="20"/>
  <c r="E37" i="20" s="1"/>
  <c r="D38" i="20"/>
  <c r="D39" i="20"/>
  <c r="D40" i="20"/>
  <c r="L44" i="20"/>
  <c r="D5" i="21"/>
  <c r="C15" i="21"/>
  <c r="C44" i="21" s="1"/>
  <c r="D6" i="21"/>
  <c r="D7" i="21"/>
  <c r="D8" i="21"/>
  <c r="D9" i="21"/>
  <c r="D10" i="21"/>
  <c r="E10" i="21" s="1"/>
  <c r="D11" i="21"/>
  <c r="D12" i="21"/>
  <c r="D13" i="21"/>
  <c r="D14" i="21"/>
  <c r="D15" i="21"/>
  <c r="D16" i="21"/>
  <c r="D17" i="21"/>
  <c r="D18" i="21"/>
  <c r="E18" i="21" s="1"/>
  <c r="D19" i="21"/>
  <c r="D20" i="21"/>
  <c r="D21" i="21"/>
  <c r="D22" i="21"/>
  <c r="D23" i="21"/>
  <c r="D24" i="21"/>
  <c r="D25" i="21"/>
  <c r="D26" i="21"/>
  <c r="D27" i="21"/>
  <c r="D28" i="21"/>
  <c r="D29" i="21"/>
  <c r="D30" i="21"/>
  <c r="D31" i="21"/>
  <c r="D32" i="21"/>
  <c r="D33" i="21"/>
  <c r="D34" i="21"/>
  <c r="D35" i="21"/>
  <c r="D36" i="21"/>
  <c r="D37" i="21"/>
  <c r="D38" i="21"/>
  <c r="D39" i="21"/>
  <c r="D40" i="21"/>
  <c r="L44" i="21"/>
  <c r="D5" i="22"/>
  <c r="E5" i="22" s="1"/>
  <c r="C16" i="22"/>
  <c r="D6" i="22"/>
  <c r="D7" i="22"/>
  <c r="D8" i="22"/>
  <c r="D9" i="22"/>
  <c r="D10" i="22"/>
  <c r="D11" i="22"/>
  <c r="D12" i="22"/>
  <c r="D13" i="22"/>
  <c r="D14" i="22"/>
  <c r="D15" i="22"/>
  <c r="D16" i="22"/>
  <c r="D17" i="22"/>
  <c r="D18" i="22"/>
  <c r="D19" i="22"/>
  <c r="D20" i="22"/>
  <c r="E20" i="22" s="1"/>
  <c r="D21" i="22"/>
  <c r="E21" i="22" s="1"/>
  <c r="D22" i="22"/>
  <c r="D23" i="22"/>
  <c r="D24" i="22"/>
  <c r="D25" i="22"/>
  <c r="D26" i="22"/>
  <c r="D27" i="22"/>
  <c r="D28" i="22"/>
  <c r="E28" i="22" s="1"/>
  <c r="D29" i="22"/>
  <c r="D30" i="22"/>
  <c r="D31" i="22"/>
  <c r="D32" i="22"/>
  <c r="D33" i="22"/>
  <c r="D34" i="22"/>
  <c r="D35" i="22"/>
  <c r="D36" i="22"/>
  <c r="E36" i="22" s="1"/>
  <c r="D37" i="22"/>
  <c r="E37" i="22" s="1"/>
  <c r="D38" i="22"/>
  <c r="D39" i="22"/>
  <c r="D40" i="22"/>
  <c r="L44" i="22"/>
  <c r="D5" i="23"/>
  <c r="C17" i="23"/>
  <c r="C44" i="23" s="1"/>
  <c r="D6" i="23"/>
  <c r="E6" i="23" s="1"/>
  <c r="D7" i="23"/>
  <c r="D8" i="23"/>
  <c r="E8" i="23" s="1"/>
  <c r="D9" i="23"/>
  <c r="D10" i="23"/>
  <c r="D11" i="23"/>
  <c r="D12" i="23"/>
  <c r="D13" i="23"/>
  <c r="D14" i="23"/>
  <c r="D15" i="23"/>
  <c r="D16" i="23"/>
  <c r="D17" i="23"/>
  <c r="D18" i="23"/>
  <c r="D19" i="23"/>
  <c r="D20" i="23"/>
  <c r="D21" i="23"/>
  <c r="D22" i="23"/>
  <c r="E22" i="23" s="1"/>
  <c r="D23" i="23"/>
  <c r="D24" i="23"/>
  <c r="D25" i="23"/>
  <c r="D26" i="23"/>
  <c r="D27" i="23"/>
  <c r="D28" i="23"/>
  <c r="D29" i="23"/>
  <c r="E29" i="23" s="1"/>
  <c r="D30" i="23"/>
  <c r="E30" i="23" s="1"/>
  <c r="D31" i="23"/>
  <c r="D32" i="23"/>
  <c r="D33" i="23"/>
  <c r="D34" i="23"/>
  <c r="E34" i="23" s="1"/>
  <c r="D35" i="23"/>
  <c r="D36" i="23"/>
  <c r="D37" i="23"/>
  <c r="D38" i="23"/>
  <c r="E38" i="23" s="1"/>
  <c r="D39" i="23"/>
  <c r="D40" i="23"/>
  <c r="L44" i="23"/>
  <c r="D5" i="24"/>
  <c r="C18" i="24"/>
  <c r="D6" i="24"/>
  <c r="D7" i="24"/>
  <c r="D8" i="24"/>
  <c r="E8" i="24" s="1"/>
  <c r="D9" i="24"/>
  <c r="D10" i="24"/>
  <c r="D11" i="24"/>
  <c r="D12" i="24"/>
  <c r="D13" i="24"/>
  <c r="D14" i="24"/>
  <c r="D15" i="24"/>
  <c r="D16" i="24"/>
  <c r="E16" i="24" s="1"/>
  <c r="D17" i="24"/>
  <c r="D18" i="24"/>
  <c r="D19" i="24"/>
  <c r="D20" i="24"/>
  <c r="D21" i="24"/>
  <c r="E21" i="24" s="1"/>
  <c r="D22" i="24"/>
  <c r="D23" i="24"/>
  <c r="D24" i="24"/>
  <c r="E24" i="24" s="1"/>
  <c r="D25" i="24"/>
  <c r="D26" i="24"/>
  <c r="D27" i="24"/>
  <c r="D28" i="24"/>
  <c r="D29" i="24"/>
  <c r="D30" i="24"/>
  <c r="D31" i="24"/>
  <c r="D32" i="24"/>
  <c r="E32" i="24" s="1"/>
  <c r="D33" i="24"/>
  <c r="D34" i="24"/>
  <c r="D35" i="24"/>
  <c r="D36" i="24"/>
  <c r="D37" i="24"/>
  <c r="E37" i="24" s="1"/>
  <c r="D38" i="24"/>
  <c r="D39" i="24"/>
  <c r="D40" i="24"/>
  <c r="E40" i="24" s="1"/>
  <c r="L44" i="24"/>
  <c r="D5" i="25"/>
  <c r="C19" i="25"/>
  <c r="C44" i="25" s="1"/>
  <c r="D6" i="25"/>
  <c r="D7" i="25"/>
  <c r="D8" i="25"/>
  <c r="D9" i="25"/>
  <c r="D10" i="25"/>
  <c r="E10" i="25" s="1"/>
  <c r="D11" i="25"/>
  <c r="D12" i="25"/>
  <c r="D13" i="25"/>
  <c r="D14" i="25"/>
  <c r="D15" i="25"/>
  <c r="D16" i="25"/>
  <c r="E16" i="25" s="1"/>
  <c r="D17" i="25"/>
  <c r="D18" i="25"/>
  <c r="D19" i="25"/>
  <c r="D20" i="25"/>
  <c r="D21" i="25"/>
  <c r="D22" i="25"/>
  <c r="D23" i="25"/>
  <c r="D24" i="25"/>
  <c r="D25" i="25"/>
  <c r="D26" i="25"/>
  <c r="D27" i="25"/>
  <c r="D28" i="25"/>
  <c r="D29" i="25"/>
  <c r="D30" i="25"/>
  <c r="D31" i="25"/>
  <c r="E31" i="25" s="1"/>
  <c r="D32" i="25"/>
  <c r="D33" i="25"/>
  <c r="D34" i="25"/>
  <c r="D35" i="25"/>
  <c r="D36" i="25"/>
  <c r="D37" i="25"/>
  <c r="D38" i="25"/>
  <c r="D39" i="25"/>
  <c r="D40" i="25"/>
  <c r="L44" i="25"/>
  <c r="D5" i="26"/>
  <c r="C20" i="26"/>
  <c r="C44" i="26" s="1"/>
  <c r="D6" i="26"/>
  <c r="D7" i="26"/>
  <c r="D8" i="26"/>
  <c r="D9" i="26"/>
  <c r="E9" i="26" s="1"/>
  <c r="D10" i="26"/>
  <c r="D11" i="26"/>
  <c r="D12" i="26"/>
  <c r="D13" i="26"/>
  <c r="D14" i="26"/>
  <c r="D15" i="26"/>
  <c r="D16" i="26"/>
  <c r="D17" i="26"/>
  <c r="D18" i="26"/>
  <c r="D19" i="26"/>
  <c r="D20" i="26"/>
  <c r="D21" i="26"/>
  <c r="D22" i="26"/>
  <c r="D23" i="26"/>
  <c r="D24" i="26"/>
  <c r="D25" i="26"/>
  <c r="E25" i="26" s="1"/>
  <c r="D26" i="26"/>
  <c r="D27" i="26"/>
  <c r="D28" i="26"/>
  <c r="D29" i="26"/>
  <c r="D30" i="26"/>
  <c r="D31" i="26"/>
  <c r="D32" i="26"/>
  <c r="D33" i="26"/>
  <c r="D34" i="26"/>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D10" i="28"/>
  <c r="D11" i="28"/>
  <c r="D12" i="28"/>
  <c r="D13" i="28"/>
  <c r="D14" i="28"/>
  <c r="D15" i="28"/>
  <c r="D16" i="28"/>
  <c r="D17" i="28"/>
  <c r="D18" i="28"/>
  <c r="D19" i="28"/>
  <c r="D20" i="28"/>
  <c r="D21" i="28"/>
  <c r="D22" i="28"/>
  <c r="D23" i="28"/>
  <c r="D24" i="28"/>
  <c r="E24" i="28" s="1"/>
  <c r="D25" i="28"/>
  <c r="D26" i="28"/>
  <c r="D27" i="28"/>
  <c r="D28" i="28"/>
  <c r="D29" i="28"/>
  <c r="D30" i="28"/>
  <c r="D31" i="28"/>
  <c r="D32" i="28"/>
  <c r="D33" i="28"/>
  <c r="D34" i="28"/>
  <c r="D35" i="28"/>
  <c r="D36" i="28"/>
  <c r="D37" i="28"/>
  <c r="D38" i="28"/>
  <c r="D39" i="28"/>
  <c r="D40" i="28"/>
  <c r="E40" i="28" s="1"/>
  <c r="L44" i="28"/>
  <c r="D5" i="29"/>
  <c r="C23" i="29"/>
  <c r="C44" i="29" s="1"/>
  <c r="D6" i="29"/>
  <c r="D7" i="29"/>
  <c r="D8" i="29"/>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L44" i="29"/>
  <c r="D5" i="31"/>
  <c r="C25" i="31"/>
  <c r="D6" i="31"/>
  <c r="D7" i="31"/>
  <c r="D8" i="31"/>
  <c r="D9" i="31"/>
  <c r="D10" i="31"/>
  <c r="D11" i="31"/>
  <c r="D12" i="31"/>
  <c r="D13" i="31"/>
  <c r="D14" i="31"/>
  <c r="D15" i="31"/>
  <c r="D16" i="31"/>
  <c r="D17" i="31"/>
  <c r="D18" i="31"/>
  <c r="D19" i="31"/>
  <c r="D20" i="31"/>
  <c r="D21" i="31"/>
  <c r="D22" i="31"/>
  <c r="D23" i="31"/>
  <c r="D24" i="31"/>
  <c r="D25" i="31"/>
  <c r="D26" i="31"/>
  <c r="D27" i="31"/>
  <c r="D28" i="31"/>
  <c r="D29" i="31"/>
  <c r="D30" i="31"/>
  <c r="D31" i="31"/>
  <c r="D32" i="31"/>
  <c r="D33" i="31"/>
  <c r="D34" i="31"/>
  <c r="D35" i="31"/>
  <c r="D36" i="31"/>
  <c r="D37" i="31"/>
  <c r="D38" i="31"/>
  <c r="D39" i="31"/>
  <c r="D40" i="31"/>
  <c r="L44" i="31"/>
  <c r="D5" i="30"/>
  <c r="C24" i="30"/>
  <c r="C44" i="30" s="1"/>
  <c r="D6" i="30"/>
  <c r="D7" i="30"/>
  <c r="D8" i="30"/>
  <c r="D9" i="30"/>
  <c r="D10" i="30"/>
  <c r="D11" i="30"/>
  <c r="D12" i="30"/>
  <c r="D13" i="30"/>
  <c r="E13" i="30" s="1"/>
  <c r="D14" i="30"/>
  <c r="D15" i="30"/>
  <c r="D16" i="30"/>
  <c r="D17" i="30"/>
  <c r="D18" i="30"/>
  <c r="E18" i="30" s="1"/>
  <c r="D19" i="30"/>
  <c r="D20" i="30"/>
  <c r="D21" i="30"/>
  <c r="D22" i="30"/>
  <c r="D23" i="30"/>
  <c r="D24" i="30"/>
  <c r="D25" i="30"/>
  <c r="D26" i="30"/>
  <c r="D27" i="30"/>
  <c r="D28" i="30"/>
  <c r="D29" i="30"/>
  <c r="D30" i="30"/>
  <c r="D31" i="30"/>
  <c r="D32" i="30"/>
  <c r="D33" i="30"/>
  <c r="D34" i="30"/>
  <c r="E34" i="30" s="1"/>
  <c r="D35" i="30"/>
  <c r="D36" i="30"/>
  <c r="D37" i="30"/>
  <c r="D38" i="30"/>
  <c r="D39" i="30"/>
  <c r="E39" i="30" s="1"/>
  <c r="D40" i="30"/>
  <c r="L44" i="30"/>
  <c r="D5" i="32"/>
  <c r="C26" i="32"/>
  <c r="C44" i="32" s="1"/>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E32" i="32" s="1"/>
  <c r="D33" i="32"/>
  <c r="D34" i="32"/>
  <c r="D35" i="32"/>
  <c r="D36" i="32"/>
  <c r="D37" i="32"/>
  <c r="D38" i="32"/>
  <c r="D39" i="32"/>
  <c r="D40" i="32"/>
  <c r="L44" i="32"/>
  <c r="D5" i="33"/>
  <c r="C27" i="33"/>
  <c r="C44" i="33" s="1"/>
  <c r="D6" i="33"/>
  <c r="D7" i="33"/>
  <c r="D8" i="33"/>
  <c r="D9" i="33"/>
  <c r="D10" i="33"/>
  <c r="D11" i="33"/>
  <c r="D12" i="33"/>
  <c r="D13" i="33"/>
  <c r="D14" i="33"/>
  <c r="D15" i="33"/>
  <c r="D16" i="33"/>
  <c r="D17" i="33"/>
  <c r="D18" i="33"/>
  <c r="D19" i="33"/>
  <c r="D20" i="33"/>
  <c r="D21" i="33"/>
  <c r="D22" i="33"/>
  <c r="D23" i="33"/>
  <c r="D24" i="33"/>
  <c r="D25" i="33"/>
  <c r="D26" i="33"/>
  <c r="D27" i="33"/>
  <c r="D28" i="33"/>
  <c r="D29" i="33"/>
  <c r="D30" i="33"/>
  <c r="D31" i="33"/>
  <c r="D32" i="33"/>
  <c r="E32" i="33" s="1"/>
  <c r="D33" i="33"/>
  <c r="D34" i="33"/>
  <c r="D35" i="33"/>
  <c r="D36" i="33"/>
  <c r="D37" i="33"/>
  <c r="D38" i="33"/>
  <c r="D39" i="33"/>
  <c r="D40" i="33"/>
  <c r="L44" i="33"/>
  <c r="D5" i="34"/>
  <c r="C28" i="34"/>
  <c r="D6" i="34"/>
  <c r="D7" i="34"/>
  <c r="D8" i="34"/>
  <c r="D9" i="34"/>
  <c r="D10" i="34"/>
  <c r="D11" i="34"/>
  <c r="D12" i="34"/>
  <c r="D13" i="34"/>
  <c r="D14" i="34"/>
  <c r="D15" i="34"/>
  <c r="D16" i="34"/>
  <c r="D17" i="34"/>
  <c r="D18" i="34"/>
  <c r="D19" i="34"/>
  <c r="D20" i="34"/>
  <c r="D21" i="34"/>
  <c r="D22" i="34"/>
  <c r="D23" i="34"/>
  <c r="D24" i="34"/>
  <c r="D25" i="34"/>
  <c r="D26" i="34"/>
  <c r="D27" i="34"/>
  <c r="D28" i="34"/>
  <c r="D29" i="34"/>
  <c r="D30" i="34"/>
  <c r="D31" i="34"/>
  <c r="D32" i="34"/>
  <c r="D33" i="34"/>
  <c r="D34" i="34"/>
  <c r="D35" i="34"/>
  <c r="D36" i="34"/>
  <c r="D37" i="34"/>
  <c r="D38" i="34"/>
  <c r="D39" i="34"/>
  <c r="D40" i="34"/>
  <c r="L44" i="34"/>
  <c r="D5" i="35"/>
  <c r="C29" i="35"/>
  <c r="C44" i="35" s="1"/>
  <c r="D6" i="35"/>
  <c r="D7" i="35"/>
  <c r="D8" i="35"/>
  <c r="D9" i="35"/>
  <c r="D10" i="35"/>
  <c r="D11" i="35"/>
  <c r="D12" i="35"/>
  <c r="D13" i="35"/>
  <c r="D14" i="35"/>
  <c r="D15" i="35"/>
  <c r="D16" i="35"/>
  <c r="D17" i="35"/>
  <c r="D18" i="35"/>
  <c r="D19" i="35"/>
  <c r="D20" i="35"/>
  <c r="D21" i="35"/>
  <c r="D22" i="35"/>
  <c r="D23" i="35"/>
  <c r="D24" i="35"/>
  <c r="D25" i="35"/>
  <c r="D26" i="35"/>
  <c r="D27" i="35"/>
  <c r="D28" i="35"/>
  <c r="D29" i="35"/>
  <c r="D30" i="35"/>
  <c r="D31" i="35"/>
  <c r="D32" i="35"/>
  <c r="D33" i="35"/>
  <c r="D34" i="35"/>
  <c r="D35" i="35"/>
  <c r="D36" i="35"/>
  <c r="D37" i="35"/>
  <c r="D38" i="35"/>
  <c r="D39" i="35"/>
  <c r="D40" i="35"/>
  <c r="L44" i="35"/>
  <c r="D5" i="36"/>
  <c r="E5" i="36" s="1"/>
  <c r="C30" i="36"/>
  <c r="C44" i="36" s="1"/>
  <c r="D6" i="36"/>
  <c r="D7" i="36"/>
  <c r="D8" i="36"/>
  <c r="D9" i="36"/>
  <c r="D10" i="36"/>
  <c r="D11" i="36"/>
  <c r="D12" i="36"/>
  <c r="D13" i="36"/>
  <c r="E13" i="36" s="1"/>
  <c r="D14" i="36"/>
  <c r="D15" i="36"/>
  <c r="D16" i="36"/>
  <c r="D17" i="36"/>
  <c r="D18" i="36"/>
  <c r="D19" i="36"/>
  <c r="D20" i="36"/>
  <c r="E20" i="36" s="1"/>
  <c r="D21" i="36"/>
  <c r="D22" i="36"/>
  <c r="D23" i="36"/>
  <c r="D24" i="36"/>
  <c r="D25" i="36"/>
  <c r="D26" i="36"/>
  <c r="D27" i="36"/>
  <c r="D28" i="36"/>
  <c r="D29" i="36"/>
  <c r="D30" i="36"/>
  <c r="D31" i="36"/>
  <c r="D32" i="36"/>
  <c r="D33" i="36"/>
  <c r="D34" i="36"/>
  <c r="D35" i="36"/>
  <c r="D36" i="36"/>
  <c r="D37" i="36"/>
  <c r="D38" i="36"/>
  <c r="D39" i="36"/>
  <c r="D40" i="36"/>
  <c r="L44" i="36"/>
  <c r="D5" i="37"/>
  <c r="C31" i="37"/>
  <c r="C44" i="37" s="1"/>
  <c r="D6" i="37"/>
  <c r="D7" i="37"/>
  <c r="D8" i="37"/>
  <c r="D9" i="37"/>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D14" i="38"/>
  <c r="D15" i="38"/>
  <c r="E15" i="38" s="1"/>
  <c r="D16" i="38"/>
  <c r="D17" i="38"/>
  <c r="D18" i="38"/>
  <c r="D19" i="38"/>
  <c r="D20" i="38"/>
  <c r="D21" i="38"/>
  <c r="D22" i="38"/>
  <c r="D23" i="38"/>
  <c r="D24" i="38"/>
  <c r="D25" i="38"/>
  <c r="D26" i="38"/>
  <c r="D27" i="38"/>
  <c r="D28" i="38"/>
  <c r="D29" i="38"/>
  <c r="D30" i="38"/>
  <c r="D31" i="38"/>
  <c r="E31" i="38" s="1"/>
  <c r="D32" i="38"/>
  <c r="D33" i="38"/>
  <c r="D34" i="38"/>
  <c r="D35" i="38"/>
  <c r="E35" i="38" s="1"/>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E7" i="40" s="1"/>
  <c r="D8" i="40"/>
  <c r="D9" i="40"/>
  <c r="D10" i="40"/>
  <c r="D11" i="40"/>
  <c r="D12" i="40"/>
  <c r="D13" i="40"/>
  <c r="D14" i="40"/>
  <c r="D15" i="40"/>
  <c r="D16" i="40"/>
  <c r="D17" i="40"/>
  <c r="D18" i="40"/>
  <c r="D19" i="40"/>
  <c r="D20" i="40"/>
  <c r="D21" i="40"/>
  <c r="E21" i="40" s="1"/>
  <c r="D22" i="40"/>
  <c r="D23" i="40"/>
  <c r="E23" i="40" s="1"/>
  <c r="D24" i="40"/>
  <c r="D25" i="40"/>
  <c r="D26" i="40"/>
  <c r="E26" i="40" s="1"/>
  <c r="D27" i="40"/>
  <c r="D28" i="40"/>
  <c r="D29" i="40"/>
  <c r="D30" i="40"/>
  <c r="D31" i="40"/>
  <c r="D32" i="40"/>
  <c r="D33" i="40"/>
  <c r="D34" i="40"/>
  <c r="D35" i="40"/>
  <c r="D36" i="40"/>
  <c r="D37" i="40"/>
  <c r="E37" i="40" s="1"/>
  <c r="D38" i="40"/>
  <c r="D39" i="40"/>
  <c r="D40" i="40"/>
  <c r="L44" i="40"/>
  <c r="D5" i="41"/>
  <c r="C35" i="41"/>
  <c r="C44" i="41" s="1"/>
  <c r="D6" i="41"/>
  <c r="D7" i="41"/>
  <c r="D8" i="41"/>
  <c r="D9" i="41"/>
  <c r="D10" i="41"/>
  <c r="D11" i="41"/>
  <c r="D12" i="41"/>
  <c r="E12" i="41" s="1"/>
  <c r="D13" i="41"/>
  <c r="D14" i="41"/>
  <c r="D15" i="41"/>
  <c r="D16" i="41"/>
  <c r="D17" i="41"/>
  <c r="E17" i="41" s="1"/>
  <c r="D18" i="41"/>
  <c r="D19" i="41"/>
  <c r="D20" i="41"/>
  <c r="D21" i="41"/>
  <c r="D22" i="41"/>
  <c r="D23" i="41"/>
  <c r="D24" i="41"/>
  <c r="D25" i="41"/>
  <c r="D26" i="41"/>
  <c r="D27" i="41"/>
  <c r="D28" i="41"/>
  <c r="D29" i="41"/>
  <c r="D30" i="41"/>
  <c r="D31" i="41"/>
  <c r="D32" i="41"/>
  <c r="D33" i="41"/>
  <c r="D34" i="41"/>
  <c r="D35" i="41"/>
  <c r="D36" i="41"/>
  <c r="D37" i="41"/>
  <c r="D38" i="41"/>
  <c r="D39" i="41"/>
  <c r="D40" i="41"/>
  <c r="L44" i="41"/>
  <c r="D5" i="42"/>
  <c r="C36" i="42"/>
  <c r="D6" i="42"/>
  <c r="D7" i="42"/>
  <c r="D8" i="42"/>
  <c r="D9" i="42"/>
  <c r="D10" i="42"/>
  <c r="D11" i="42"/>
  <c r="E11" i="42" s="1"/>
  <c r="D12" i="42"/>
  <c r="D13" i="42"/>
  <c r="D14" i="42"/>
  <c r="D15" i="42"/>
  <c r="D16" i="42"/>
  <c r="D17" i="42"/>
  <c r="D18" i="42"/>
  <c r="D19" i="42"/>
  <c r="E19" i="42" s="1"/>
  <c r="D20" i="42"/>
  <c r="D21" i="42"/>
  <c r="E21" i="42" s="1"/>
  <c r="D22" i="42"/>
  <c r="D23" i="42"/>
  <c r="D24" i="42"/>
  <c r="D25" i="42"/>
  <c r="D26" i="42"/>
  <c r="D27" i="42"/>
  <c r="E27" i="42" s="1"/>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D19" i="44"/>
  <c r="D20" i="44"/>
  <c r="D21" i="44"/>
  <c r="E21" i="44" s="1"/>
  <c r="D22" i="44"/>
  <c r="D23" i="44"/>
  <c r="V23" i="44"/>
  <c r="D24" i="44"/>
  <c r="D25" i="44"/>
  <c r="D26" i="44"/>
  <c r="D27" i="44"/>
  <c r="D28" i="44"/>
  <c r="E28" i="44" s="1"/>
  <c r="D29" i="44"/>
  <c r="D30" i="44"/>
  <c r="D31" i="44"/>
  <c r="D32" i="44"/>
  <c r="E32" i="44" s="1"/>
  <c r="D33" i="44"/>
  <c r="D34" i="44"/>
  <c r="D35" i="44"/>
  <c r="D36" i="44"/>
  <c r="E36" i="44" s="1"/>
  <c r="D37" i="44"/>
  <c r="D38" i="44"/>
  <c r="D39" i="44"/>
  <c r="D40" i="44"/>
  <c r="L44" i="44"/>
  <c r="D5" i="43"/>
  <c r="C38" i="43"/>
  <c r="C44" i="43" s="1"/>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D38" i="43"/>
  <c r="D39" i="43"/>
  <c r="D40" i="43"/>
  <c r="D44" i="43"/>
  <c r="L44" i="43"/>
  <c r="O28" i="4"/>
  <c r="P28" i="4" s="1"/>
  <c r="C28" i="4" s="1"/>
  <c r="O8" i="4"/>
  <c r="P8" i="4" s="1"/>
  <c r="C8" i="4" s="1"/>
  <c r="P5" i="19" s="1"/>
  <c r="O30" i="4"/>
  <c r="P30" i="4" s="1"/>
  <c r="C30" i="4" s="1"/>
  <c r="O14" i="4"/>
  <c r="P14" i="4" s="1"/>
  <c r="C14" i="4" s="1"/>
  <c r="F11" i="33" s="1"/>
  <c r="O15" i="4"/>
  <c r="P15" i="4" s="1"/>
  <c r="C15" i="4" s="1"/>
  <c r="F12" i="14" s="1"/>
  <c r="X34" i="15"/>
  <c r="X34" i="32"/>
  <c r="V26" i="51"/>
  <c r="V26" i="18"/>
  <c r="V26" i="22"/>
  <c r="V26" i="30"/>
  <c r="V26" i="37"/>
  <c r="V26" i="43"/>
  <c r="V26" i="17"/>
  <c r="V26" i="27"/>
  <c r="V26" i="31"/>
  <c r="V26" i="40"/>
  <c r="X34" i="49"/>
  <c r="V24" i="50"/>
  <c r="V23" i="49"/>
  <c r="V23" i="8"/>
  <c r="E6" i="44"/>
  <c r="E26" i="34"/>
  <c r="E31" i="34"/>
  <c r="E18" i="28"/>
  <c r="E6" i="26"/>
  <c r="E33" i="26"/>
  <c r="E37" i="26"/>
  <c r="E34" i="26"/>
  <c r="E18" i="26"/>
  <c r="E10" i="26"/>
  <c r="E17" i="26"/>
  <c r="E22" i="26"/>
  <c r="E19" i="25"/>
  <c r="E6" i="25"/>
  <c r="E35" i="25"/>
  <c r="E39" i="25"/>
  <c r="E40" i="25"/>
  <c r="E36" i="25"/>
  <c r="E14" i="25"/>
  <c r="E38" i="25"/>
  <c r="E8" i="25"/>
  <c r="E17" i="23"/>
  <c r="E16" i="23"/>
  <c r="E13" i="23"/>
  <c r="E33" i="23"/>
  <c r="E9" i="23"/>
  <c r="E17" i="19"/>
  <c r="E40" i="18"/>
  <c r="E29" i="18"/>
  <c r="E13" i="18"/>
  <c r="E27" i="18"/>
  <c r="E31" i="18"/>
  <c r="E27" i="17"/>
  <c r="E39" i="17"/>
  <c r="E7" i="17"/>
  <c r="E13" i="16"/>
  <c r="E21" i="16"/>
  <c r="E39" i="15"/>
  <c r="E10" i="15"/>
  <c r="E5" i="15"/>
  <c r="E35" i="15"/>
  <c r="E6" i="15"/>
  <c r="E5" i="12"/>
  <c r="E7" i="12"/>
  <c r="E12" i="12"/>
  <c r="E16" i="12"/>
  <c r="E8" i="12"/>
  <c r="E29" i="12"/>
  <c r="E40" i="12"/>
  <c r="E14" i="12"/>
  <c r="E37" i="13"/>
  <c r="E33" i="13"/>
  <c r="E14" i="13"/>
  <c r="E24" i="13"/>
  <c r="E18" i="13"/>
  <c r="E9" i="13"/>
  <c r="E28" i="13"/>
  <c r="E17" i="13"/>
  <c r="E6" i="13"/>
  <c r="E29" i="8"/>
  <c r="E28" i="8"/>
  <c r="E16" i="8"/>
  <c r="E31" i="8"/>
  <c r="E20" i="8"/>
  <c r="E40" i="8"/>
  <c r="E30" i="8"/>
  <c r="E21" i="8"/>
  <c r="E15" i="8"/>
  <c r="E29" i="41"/>
  <c r="P25" i="38"/>
  <c r="F25" i="28"/>
  <c r="E12" i="30"/>
  <c r="E20" i="30"/>
  <c r="E24" i="30"/>
  <c r="E33" i="30"/>
  <c r="E32" i="30"/>
  <c r="X34" i="8"/>
  <c r="X34" i="31"/>
  <c r="X34" i="44"/>
  <c r="X34" i="23"/>
  <c r="X34" i="38"/>
  <c r="F12" i="21"/>
  <c r="F12" i="30"/>
  <c r="F12" i="35"/>
  <c r="F12" i="41"/>
  <c r="F12" i="15"/>
  <c r="F12" i="25"/>
  <c r="F12" i="34"/>
  <c r="F12" i="39"/>
  <c r="P12" i="42"/>
  <c r="F12" i="18"/>
  <c r="P12" i="21"/>
  <c r="P12" i="31"/>
  <c r="P12" i="37"/>
  <c r="F12" i="44"/>
  <c r="E40" i="40"/>
  <c r="E28" i="40"/>
  <c r="E16" i="40"/>
  <c r="E11" i="40"/>
  <c r="E8" i="22"/>
  <c r="E19" i="22"/>
  <c r="X12" i="8"/>
  <c r="X12" i="15"/>
  <c r="X12" i="19"/>
  <c r="X12" i="34"/>
  <c r="X12" i="33"/>
  <c r="E35" i="44"/>
  <c r="E8" i="44"/>
  <c r="E14" i="44"/>
  <c r="E16" i="44"/>
  <c r="E18" i="44"/>
  <c r="E22" i="44"/>
  <c r="E24" i="44"/>
  <c r="E25" i="44"/>
  <c r="E31" i="44"/>
  <c r="E40" i="44"/>
  <c r="E33" i="44"/>
  <c r="E18" i="34"/>
  <c r="E14" i="34"/>
  <c r="E12" i="33"/>
  <c r="E15" i="33"/>
  <c r="E16" i="33"/>
  <c r="E21" i="33"/>
  <c r="E25" i="33"/>
  <c r="E30" i="33"/>
  <c r="E33" i="33"/>
  <c r="E18" i="24"/>
  <c r="E31" i="16"/>
  <c r="E28" i="16"/>
  <c r="E39" i="16"/>
  <c r="E33" i="16"/>
  <c r="E35" i="16"/>
  <c r="E37" i="16"/>
  <c r="E20" i="16"/>
  <c r="E23" i="16"/>
  <c r="E19" i="16"/>
  <c r="E15" i="16"/>
  <c r="E28" i="29"/>
  <c r="E30" i="36"/>
  <c r="E31" i="36"/>
  <c r="V23" i="13"/>
  <c r="V23" i="19"/>
  <c r="V23" i="31"/>
  <c r="V23" i="38"/>
  <c r="V24" i="14"/>
  <c r="V24" i="15"/>
  <c r="V24" i="21"/>
  <c r="V24" i="24"/>
  <c r="E26" i="23"/>
  <c r="E26" i="15"/>
  <c r="E30" i="15"/>
  <c r="E12" i="15"/>
  <c r="G12" i="15" s="1"/>
  <c r="E15" i="15"/>
  <c r="E18" i="15"/>
  <c r="E19" i="15"/>
  <c r="E23" i="15"/>
  <c r="E25" i="15"/>
  <c r="E27" i="15"/>
  <c r="E34" i="15"/>
  <c r="E31" i="15"/>
  <c r="E14" i="17"/>
  <c r="E15" i="17"/>
  <c r="E17" i="17"/>
  <c r="E22" i="17"/>
  <c r="E23" i="17"/>
  <c r="L44" i="50"/>
  <c r="L44" i="12"/>
  <c r="E13" i="12"/>
  <c r="E22" i="12"/>
  <c r="X36" i="39"/>
  <c r="X36" i="49"/>
  <c r="X36" i="51"/>
  <c r="X32" i="8"/>
  <c r="X32" i="43"/>
  <c r="X32" i="37"/>
  <c r="X8" i="13"/>
  <c r="X8" i="21"/>
  <c r="X8" i="23"/>
  <c r="X8" i="37"/>
  <c r="X8" i="42"/>
  <c r="X8" i="17"/>
  <c r="X8" i="25"/>
  <c r="X8" i="44"/>
  <c r="X8" i="16"/>
  <c r="X8" i="33"/>
  <c r="X8" i="39"/>
  <c r="X8" i="49"/>
  <c r="X28" i="8"/>
  <c r="X28" i="15"/>
  <c r="X28" i="19"/>
  <c r="X28" i="26"/>
  <c r="X28" i="31"/>
  <c r="X28" i="34"/>
  <c r="X28" i="35"/>
  <c r="X28" i="39"/>
  <c r="X28" i="44"/>
  <c r="X28" i="12"/>
  <c r="X28" i="17"/>
  <c r="X28" i="22"/>
  <c r="X28" i="28"/>
  <c r="X28" i="32"/>
  <c r="X28" i="23"/>
  <c r="X28" i="37"/>
  <c r="X28" i="41"/>
  <c r="X28" i="18"/>
  <c r="X28" i="29"/>
  <c r="X28" i="24"/>
  <c r="X28" i="42"/>
  <c r="X28" i="50"/>
  <c r="X28" i="14"/>
  <c r="X28" i="25"/>
  <c r="X28" i="33"/>
  <c r="X28" i="38"/>
  <c r="X28" i="48"/>
  <c r="X28" i="52"/>
  <c r="X36" i="48"/>
  <c r="X36" i="12"/>
  <c r="X36" i="22"/>
  <c r="X36" i="50"/>
  <c r="X36" i="17"/>
  <c r="X36" i="26"/>
  <c r="X36" i="41"/>
  <c r="X36" i="21"/>
  <c r="X36" i="36"/>
  <c r="X36" i="20"/>
  <c r="X8" i="50"/>
  <c r="X32" i="30"/>
  <c r="X8" i="40"/>
  <c r="X8" i="24"/>
  <c r="X28" i="21"/>
  <c r="X28" i="16"/>
  <c r="X8" i="36"/>
  <c r="X8" i="18"/>
  <c r="X28" i="43"/>
  <c r="X28" i="30"/>
  <c r="X28" i="13"/>
  <c r="X7" i="37"/>
  <c r="V13" i="30"/>
  <c r="V13" i="27"/>
  <c r="X36" i="27"/>
  <c r="X36" i="29"/>
  <c r="X36" i="37"/>
  <c r="X36" i="40"/>
  <c r="X36" i="43"/>
  <c r="X36" i="25"/>
  <c r="X36" i="13"/>
  <c r="X36" i="30"/>
  <c r="V16" i="21"/>
  <c r="X28" i="49"/>
  <c r="X32" i="19"/>
  <c r="X8" i="41"/>
  <c r="X8" i="12"/>
  <c r="X28" i="40"/>
  <c r="X28" i="27"/>
  <c r="X12" i="14"/>
  <c r="X12" i="24"/>
  <c r="X12" i="21"/>
  <c r="X12" i="31"/>
  <c r="X12" i="40"/>
  <c r="X12" i="35"/>
  <c r="X12" i="18"/>
  <c r="X12" i="16"/>
  <c r="X12" i="23"/>
  <c r="X12" i="36"/>
  <c r="X12" i="29"/>
  <c r="X12" i="39"/>
  <c r="V27" i="31"/>
  <c r="V12" i="20"/>
  <c r="V12" i="26"/>
  <c r="V12" i="28"/>
  <c r="V12" i="35"/>
  <c r="V12" i="36"/>
  <c r="V12" i="37"/>
  <c r="V12" i="41"/>
  <c r="V12" i="42"/>
  <c r="V28" i="25"/>
  <c r="V28" i="27"/>
  <c r="V28" i="28"/>
  <c r="V28" i="29"/>
  <c r="V23" i="29"/>
  <c r="V18" i="24"/>
  <c r="V18" i="29"/>
  <c r="E41" i="4"/>
  <c r="X38" i="14" s="1"/>
  <c r="D10" i="4"/>
  <c r="D11" i="4"/>
  <c r="D13" i="4"/>
  <c r="V10" i="30" s="1"/>
  <c r="D14" i="4"/>
  <c r="V11" i="33" s="1"/>
  <c r="E19" i="4"/>
  <c r="E27" i="4"/>
  <c r="X24" i="37" s="1"/>
  <c r="D37" i="4"/>
  <c r="D39" i="4"/>
  <c r="V36" i="23" s="1"/>
  <c r="X36" i="14"/>
  <c r="X36" i="8"/>
  <c r="X36" i="44"/>
  <c r="X36" i="38"/>
  <c r="X36" i="28"/>
  <c r="X36" i="32"/>
  <c r="X36" i="19"/>
  <c r="X36" i="16"/>
  <c r="X36" i="18"/>
  <c r="X36" i="42"/>
  <c r="X36" i="24"/>
  <c r="X36" i="23"/>
  <c r="X36" i="15"/>
  <c r="X36" i="31"/>
  <c r="X36" i="35"/>
  <c r="X36" i="34"/>
  <c r="X36" i="33"/>
  <c r="X8" i="35"/>
  <c r="X8" i="30"/>
  <c r="X8" i="15"/>
  <c r="X28" i="20"/>
  <c r="X28" i="36"/>
  <c r="X28" i="51"/>
  <c r="X36" i="52"/>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9" i="18"/>
  <c r="E39" i="18"/>
  <c r="E17" i="18"/>
  <c r="E19" i="18"/>
  <c r="E38" i="18"/>
  <c r="E16" i="18"/>
  <c r="E35" i="18"/>
  <c r="E30" i="14"/>
  <c r="E17" i="14"/>
  <c r="E43" i="4"/>
  <c r="X40" i="12" s="1"/>
  <c r="V39" i="23"/>
  <c r="V39" i="38"/>
  <c r="V39" i="34"/>
  <c r="V39" i="42"/>
  <c r="V39" i="35"/>
  <c r="V38" i="8"/>
  <c r="V38" i="49"/>
  <c r="V38" i="12"/>
  <c r="V38" i="21"/>
  <c r="V38" i="31"/>
  <c r="V38" i="38"/>
  <c r="V38" i="43"/>
  <c r="V38" i="19"/>
  <c r="V38" i="25"/>
  <c r="V38" i="33"/>
  <c r="V38" i="40"/>
  <c r="V38" i="50"/>
  <c r="V38" i="16"/>
  <c r="V38" i="28"/>
  <c r="V38" i="41"/>
  <c r="V38" i="14"/>
  <c r="V38" i="23"/>
  <c r="V38" i="36"/>
  <c r="V38" i="52"/>
  <c r="V38" i="24"/>
  <c r="V38" i="34"/>
  <c r="V38" i="44"/>
  <c r="V38" i="20"/>
  <c r="V38" i="29"/>
  <c r="V38" i="39"/>
  <c r="X16" i="16"/>
  <c r="F25" i="38"/>
  <c r="V9" i="26"/>
  <c r="P27" i="8"/>
  <c r="F27" i="8"/>
  <c r="E9" i="33"/>
  <c r="E25" i="4"/>
  <c r="X22" i="13" s="1"/>
  <c r="D25" i="4"/>
  <c r="E38" i="34"/>
  <c r="E19" i="29"/>
  <c r="E39" i="28"/>
  <c r="E20" i="19"/>
  <c r="O35" i="4"/>
  <c r="P35" i="4" s="1"/>
  <c r="C35" i="4" s="1"/>
  <c r="F32" i="42" s="1"/>
  <c r="V28" i="18"/>
  <c r="V28" i="24"/>
  <c r="V28" i="31"/>
  <c r="V28" i="35"/>
  <c r="V28" i="20"/>
  <c r="V28" i="21"/>
  <c r="V28" i="34"/>
  <c r="V28" i="36"/>
  <c r="V28" i="30"/>
  <c r="V28" i="33"/>
  <c r="V28" i="42"/>
  <c r="V28" i="43"/>
  <c r="V28" i="13"/>
  <c r="V23" i="18"/>
  <c r="V23" i="27"/>
  <c r="V23" i="17"/>
  <c r="V23" i="24"/>
  <c r="V23" i="30"/>
  <c r="V23" i="35"/>
  <c r="V18" i="21"/>
  <c r="V18" i="25"/>
  <c r="V18" i="32"/>
  <c r="V18" i="37"/>
  <c r="V18" i="31"/>
  <c r="V18" i="35"/>
  <c r="V18" i="15"/>
  <c r="V18" i="30"/>
  <c r="V18" i="33"/>
  <c r="V12" i="23"/>
  <c r="V12" i="31"/>
  <c r="V12" i="38"/>
  <c r="V12" i="13"/>
  <c r="E40" i="38"/>
  <c r="E26" i="26"/>
  <c r="E9" i="17"/>
  <c r="E12" i="16"/>
  <c r="E6" i="36"/>
  <c r="E29" i="36"/>
  <c r="E20" i="25"/>
  <c r="E11" i="25"/>
  <c r="E8" i="15"/>
  <c r="E45" i="4"/>
  <c r="E12" i="35"/>
  <c r="E24" i="35"/>
  <c r="E27" i="16"/>
  <c r="L44" i="49"/>
  <c r="V40" i="13"/>
  <c r="V40" i="24"/>
  <c r="V40" i="37"/>
  <c r="E22" i="42"/>
  <c r="E23" i="42"/>
  <c r="E38" i="42"/>
  <c r="E7" i="42"/>
  <c r="E8" i="42"/>
  <c r="E42" i="42"/>
  <c r="E6" i="42"/>
  <c r="E10" i="42"/>
  <c r="E24" i="42"/>
  <c r="E12" i="42"/>
  <c r="E43" i="42"/>
  <c r="E5" i="42"/>
  <c r="E14" i="42"/>
  <c r="E15" i="42"/>
  <c r="E18" i="42"/>
  <c r="E17" i="42"/>
  <c r="E20" i="42"/>
  <c r="E28" i="42"/>
  <c r="E13" i="42"/>
  <c r="E30" i="41"/>
  <c r="E31" i="41"/>
  <c r="E21" i="41"/>
  <c r="E13" i="41"/>
  <c r="E43" i="41"/>
  <c r="E40" i="41"/>
  <c r="E22" i="41"/>
  <c r="E28" i="41"/>
  <c r="E6" i="41"/>
  <c r="E16" i="41"/>
  <c r="E33" i="41"/>
  <c r="E10" i="41"/>
  <c r="E37" i="41"/>
  <c r="E20" i="41"/>
  <c r="E22" i="40"/>
  <c r="E27" i="40"/>
  <c r="E39" i="40"/>
  <c r="E24" i="40"/>
  <c r="E36" i="40"/>
  <c r="E32" i="39"/>
  <c r="E43" i="38"/>
  <c r="E20" i="38"/>
  <c r="E42" i="38"/>
  <c r="E21" i="38"/>
  <c r="E25" i="38"/>
  <c r="E24" i="38"/>
  <c r="E9" i="37"/>
  <c r="E31" i="37"/>
  <c r="E13" i="37"/>
  <c r="E43" i="37"/>
  <c r="E5" i="37"/>
  <c r="E24" i="37"/>
  <c r="E32" i="37"/>
  <c r="E12" i="37"/>
  <c r="E39" i="37"/>
  <c r="E8" i="37"/>
  <c r="E15" i="36"/>
  <c r="E35" i="36"/>
  <c r="E27" i="36"/>
  <c r="E23" i="36"/>
  <c r="E25" i="36"/>
  <c r="E17" i="36"/>
  <c r="E17" i="35"/>
  <c r="E16" i="35"/>
  <c r="E39" i="35"/>
  <c r="E33" i="35"/>
  <c r="E23" i="35"/>
  <c r="E31" i="35"/>
  <c r="E36" i="35"/>
  <c r="E41" i="35"/>
  <c r="E19" i="35"/>
  <c r="E21" i="35"/>
  <c r="E34" i="35"/>
  <c r="E37" i="35"/>
  <c r="E13" i="35"/>
  <c r="E8" i="35"/>
  <c r="E42" i="35"/>
  <c r="E9" i="35"/>
  <c r="E15" i="35"/>
  <c r="E29" i="35"/>
  <c r="E32" i="35"/>
  <c r="E28" i="35"/>
  <c r="E35" i="35"/>
  <c r="E5" i="35"/>
  <c r="E40" i="35"/>
  <c r="E25" i="35"/>
  <c r="E42" i="34"/>
  <c r="E25" i="34"/>
  <c r="E39" i="34"/>
  <c r="E19" i="34"/>
  <c r="E23" i="34"/>
  <c r="E39" i="33"/>
  <c r="E24" i="33"/>
  <c r="E29" i="33"/>
  <c r="E8" i="33"/>
  <c r="E7" i="33"/>
  <c r="E31" i="33"/>
  <c r="E23" i="33"/>
  <c r="E20" i="33"/>
  <c r="E17" i="33"/>
  <c r="E13" i="33"/>
  <c r="E11" i="33"/>
  <c r="E27" i="33"/>
  <c r="E43" i="32"/>
  <c r="E23" i="32"/>
  <c r="E31" i="32"/>
  <c r="E37" i="32"/>
  <c r="E29" i="32"/>
  <c r="E21" i="32"/>
  <c r="E27" i="32"/>
  <c r="E9" i="32"/>
  <c r="E17" i="32"/>
  <c r="E11" i="32"/>
  <c r="E41" i="32"/>
  <c r="E28" i="32"/>
  <c r="E35" i="32"/>
  <c r="E39" i="32"/>
  <c r="E25" i="32"/>
  <c r="E7" i="32"/>
  <c r="E19" i="32"/>
  <c r="E33" i="32"/>
  <c r="E13" i="32"/>
  <c r="E34" i="32"/>
  <c r="E14" i="32"/>
  <c r="E15" i="32"/>
  <c r="E42" i="32"/>
  <c r="E38" i="31"/>
  <c r="E30" i="31"/>
  <c r="E11" i="31"/>
  <c r="E9" i="31"/>
  <c r="E33" i="31"/>
  <c r="E14" i="31"/>
  <c r="E34" i="31"/>
  <c r="E27" i="31"/>
  <c r="E35" i="31"/>
  <c r="E17" i="31"/>
  <c r="E6" i="31"/>
  <c r="E41" i="31"/>
  <c r="E26" i="31"/>
  <c r="E13" i="31"/>
  <c r="E7" i="31"/>
  <c r="E23" i="31"/>
  <c r="E42" i="31"/>
  <c r="E15" i="31"/>
  <c r="E39" i="31"/>
  <c r="E31" i="31"/>
  <c r="E37" i="31"/>
  <c r="E29" i="31"/>
  <c r="E22" i="31"/>
  <c r="E19" i="31"/>
  <c r="E10" i="31"/>
  <c r="E41" i="30"/>
  <c r="E5" i="30"/>
  <c r="E40" i="30"/>
  <c r="E31" i="30"/>
  <c r="E23" i="30"/>
  <c r="E16" i="30"/>
  <c r="E27" i="30"/>
  <c r="E8" i="30"/>
  <c r="E6" i="30"/>
  <c r="E36" i="30"/>
  <c r="E19" i="30"/>
  <c r="E11" i="30"/>
  <c r="E28" i="30"/>
  <c r="E35" i="30"/>
  <c r="E37" i="30"/>
  <c r="E7" i="30"/>
  <c r="E25" i="30"/>
  <c r="E21" i="30"/>
  <c r="E15" i="30"/>
  <c r="E29" i="30"/>
  <c r="E43" i="29"/>
  <c r="E11" i="29"/>
  <c r="E8" i="29"/>
  <c r="E35" i="29"/>
  <c r="E40" i="29"/>
  <c r="E9" i="28"/>
  <c r="E19" i="28"/>
  <c r="E30" i="28"/>
  <c r="E23" i="28"/>
  <c r="E10" i="28"/>
  <c r="E29" i="28"/>
  <c r="E14" i="28"/>
  <c r="E13" i="28"/>
  <c r="E27" i="28"/>
  <c r="E7" i="28"/>
  <c r="E37" i="28"/>
  <c r="E11" i="28"/>
  <c r="E41" i="28"/>
  <c r="E15" i="28"/>
  <c r="E34" i="28"/>
  <c r="E35" i="28"/>
  <c r="E21" i="28"/>
  <c r="E25" i="28"/>
  <c r="E22" i="28"/>
  <c r="E42" i="28"/>
  <c r="E27" i="27"/>
  <c r="E27" i="25"/>
  <c r="E5" i="25"/>
  <c r="E43" i="25"/>
  <c r="E31" i="24"/>
  <c r="E15" i="24"/>
  <c r="E23" i="24"/>
  <c r="E14" i="24"/>
  <c r="E35" i="24"/>
  <c r="E28" i="24"/>
  <c r="E27" i="24"/>
  <c r="E38" i="24"/>
  <c r="E26" i="24"/>
  <c r="E10" i="24"/>
  <c r="E41" i="24"/>
  <c r="E7" i="24"/>
  <c r="E39" i="24"/>
  <c r="E12" i="24"/>
  <c r="E5" i="24"/>
  <c r="E34" i="24"/>
  <c r="E22" i="24"/>
  <c r="E6" i="24"/>
  <c r="E30" i="24"/>
  <c r="E11" i="24"/>
  <c r="E20" i="24"/>
  <c r="E42" i="24"/>
  <c r="E42" i="23"/>
  <c r="E32" i="23"/>
  <c r="E24" i="23"/>
  <c r="E37" i="23"/>
  <c r="E28" i="23"/>
  <c r="E36" i="23"/>
  <c r="E18" i="23"/>
  <c r="E20" i="23"/>
  <c r="E41" i="23"/>
  <c r="E5" i="23"/>
  <c r="E12" i="23"/>
  <c r="E25" i="23"/>
  <c r="E10" i="23"/>
  <c r="E21" i="23"/>
  <c r="E41" i="22"/>
  <c r="E14" i="22"/>
  <c r="E22" i="22"/>
  <c r="E32" i="22"/>
  <c r="E16" i="22"/>
  <c r="E35" i="22"/>
  <c r="E11" i="22"/>
  <c r="E18" i="22"/>
  <c r="E42" i="22"/>
  <c r="E10" i="22"/>
  <c r="E12" i="22"/>
  <c r="E27" i="22"/>
  <c r="E34" i="22"/>
  <c r="E38" i="22"/>
  <c r="E7" i="22"/>
  <c r="E23" i="22"/>
  <c r="E6" i="22"/>
  <c r="E39" i="22"/>
  <c r="E24" i="22"/>
  <c r="E26" i="22"/>
  <c r="E40" i="22"/>
  <c r="E31" i="22"/>
  <c r="E30" i="22"/>
  <c r="E42" i="21"/>
  <c r="E20" i="21"/>
  <c r="E32" i="21"/>
  <c r="E17" i="21"/>
  <c r="E16" i="21"/>
  <c r="E34" i="21"/>
  <c r="E43" i="21"/>
  <c r="E12" i="21"/>
  <c r="E36" i="21"/>
  <c r="E13" i="21"/>
  <c r="E38" i="21"/>
  <c r="E9" i="21"/>
  <c r="E21" i="21"/>
  <c r="E41" i="21"/>
  <c r="E22" i="21"/>
  <c r="E30" i="21"/>
  <c r="E14" i="21"/>
  <c r="E28" i="21"/>
  <c r="E33" i="21"/>
  <c r="E29" i="21"/>
  <c r="E6" i="21"/>
  <c r="E8" i="21"/>
  <c r="E39" i="20"/>
  <c r="E27" i="20"/>
  <c r="E15" i="20"/>
  <c r="E30" i="20"/>
  <c r="E18" i="20"/>
  <c r="E6" i="20"/>
  <c r="E20" i="20"/>
  <c r="E35" i="20"/>
  <c r="E14" i="20"/>
  <c r="E5" i="20"/>
  <c r="E41" i="20"/>
  <c r="E11" i="20"/>
  <c r="E40" i="20"/>
  <c r="E31" i="20"/>
  <c r="E23" i="20"/>
  <c r="E7" i="20"/>
  <c r="E26" i="20"/>
  <c r="E10" i="20"/>
  <c r="E12" i="20"/>
  <c r="E42" i="20"/>
  <c r="E25" i="19"/>
  <c r="E29" i="19"/>
  <c r="E37" i="19"/>
  <c r="E11" i="19"/>
  <c r="E21" i="19"/>
  <c r="E41" i="19"/>
  <c r="E32" i="19"/>
  <c r="E40" i="19"/>
  <c r="E16" i="19"/>
  <c r="E9" i="19"/>
  <c r="E12" i="19"/>
  <c r="E34" i="19"/>
  <c r="E24" i="19"/>
  <c r="E42" i="19"/>
  <c r="E13" i="19"/>
  <c r="E5" i="19"/>
  <c r="E36" i="19"/>
  <c r="E43" i="19"/>
  <c r="E42" i="18"/>
  <c r="E11" i="18"/>
  <c r="E15" i="18"/>
  <c r="E23" i="18"/>
  <c r="E25" i="17"/>
  <c r="E11" i="17"/>
  <c r="E31" i="17"/>
  <c r="E29" i="17"/>
  <c r="E30" i="17"/>
  <c r="E43" i="17"/>
  <c r="E21" i="17"/>
  <c r="E19" i="17"/>
  <c r="E13" i="17"/>
  <c r="E35" i="17"/>
  <c r="E33" i="17"/>
  <c r="E6" i="17"/>
  <c r="E37" i="17"/>
  <c r="E40" i="15"/>
  <c r="E11" i="15"/>
  <c r="E37" i="15"/>
  <c r="E41" i="15"/>
  <c r="E43" i="14"/>
  <c r="E18" i="14"/>
  <c r="E6" i="14"/>
  <c r="E10" i="14"/>
  <c r="E27" i="14"/>
  <c r="E22" i="14"/>
  <c r="E13" i="14"/>
  <c r="E16" i="14"/>
  <c r="E23" i="14"/>
  <c r="E26" i="14"/>
  <c r="E7" i="14"/>
  <c r="E38" i="14"/>
  <c r="E25" i="14"/>
  <c r="E29" i="14"/>
  <c r="E41" i="14"/>
  <c r="E9" i="14"/>
  <c r="E14" i="14"/>
  <c r="E21" i="14"/>
  <c r="E37" i="14"/>
  <c r="E34" i="14"/>
  <c r="E41" i="12"/>
  <c r="E18" i="12"/>
  <c r="E32" i="12"/>
  <c r="E39" i="12"/>
  <c r="E20" i="12"/>
  <c r="E30" i="12"/>
  <c r="E19" i="12"/>
  <c r="E6" i="12"/>
  <c r="E22" i="13"/>
  <c r="E21" i="13"/>
  <c r="E30" i="13"/>
  <c r="E10" i="13"/>
  <c r="E39" i="13"/>
  <c r="E42" i="8"/>
  <c r="E22" i="8"/>
  <c r="E36" i="8"/>
  <c r="E14" i="8"/>
  <c r="E24" i="8"/>
  <c r="E8" i="8"/>
  <c r="E41" i="8"/>
  <c r="E10" i="8"/>
  <c r="E37" i="8"/>
  <c r="E7" i="8"/>
  <c r="L44" i="51"/>
  <c r="E9" i="8"/>
  <c r="L44" i="48"/>
  <c r="E18" i="36"/>
  <c r="E9" i="16"/>
  <c r="E9" i="36"/>
  <c r="E43" i="36"/>
  <c r="E43" i="40"/>
  <c r="E28" i="17"/>
  <c r="E10" i="12"/>
  <c r="E28" i="12"/>
  <c r="E6" i="52"/>
  <c r="E11" i="52"/>
  <c r="E14" i="52"/>
  <c r="E17" i="52"/>
  <c r="E18" i="52"/>
  <c r="E27" i="52"/>
  <c r="E29" i="52"/>
  <c r="E30" i="52"/>
  <c r="E32" i="52"/>
  <c r="E41" i="52"/>
  <c r="E9" i="52"/>
  <c r="E10" i="52"/>
  <c r="E13" i="52"/>
  <c r="E19" i="52"/>
  <c r="E21" i="52"/>
  <c r="E22" i="52"/>
  <c r="E25" i="52"/>
  <c r="E26" i="52"/>
  <c r="E33" i="52"/>
  <c r="E34" i="52"/>
  <c r="E36" i="52"/>
  <c r="E37" i="52"/>
  <c r="E40" i="52"/>
  <c r="E42" i="52"/>
  <c r="E8" i="51"/>
  <c r="E12" i="51"/>
  <c r="E20" i="51"/>
  <c r="E24" i="51"/>
  <c r="E25" i="51"/>
  <c r="E26" i="51"/>
  <c r="E29" i="51"/>
  <c r="E33" i="51"/>
  <c r="E36" i="51"/>
  <c r="E37" i="51"/>
  <c r="E40" i="51"/>
  <c r="E41" i="51"/>
  <c r="E42" i="51"/>
  <c r="E5" i="51"/>
  <c r="E6" i="51"/>
  <c r="E9" i="51"/>
  <c r="E17" i="51"/>
  <c r="E32" i="51"/>
  <c r="E7" i="51"/>
  <c r="E10" i="51"/>
  <c r="E13" i="51"/>
  <c r="E16" i="51"/>
  <c r="E18" i="51"/>
  <c r="E21" i="51"/>
  <c r="E28" i="51"/>
  <c r="E34" i="51"/>
  <c r="E38" i="13"/>
  <c r="E42" i="13"/>
  <c r="E43" i="18"/>
  <c r="E43" i="34"/>
  <c r="E42" i="36"/>
  <c r="E42" i="40"/>
  <c r="E42" i="33"/>
  <c r="E42" i="29"/>
  <c r="E30" i="26"/>
  <c r="E41" i="26"/>
  <c r="E9" i="25"/>
  <c r="E42" i="25"/>
  <c r="E43" i="12"/>
  <c r="E42" i="12"/>
  <c r="E43" i="15"/>
  <c r="E42" i="16"/>
  <c r="E41" i="16"/>
  <c r="E41" i="17"/>
  <c r="E41" i="25"/>
  <c r="E42" i="26"/>
  <c r="E41" i="29"/>
  <c r="E41" i="33"/>
  <c r="E43" i="44"/>
  <c r="X42" i="52"/>
  <c r="X42" i="44"/>
  <c r="X42" i="27"/>
  <c r="X42" i="25"/>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V42" i="13"/>
  <c r="V43" i="12"/>
  <c r="V42" i="14"/>
  <c r="V42" i="15"/>
  <c r="V43" i="16"/>
  <c r="V43" i="17"/>
  <c r="V43" i="18"/>
  <c r="V42" i="19"/>
  <c r="V43" i="20"/>
  <c r="X42" i="20"/>
  <c r="V42" i="21"/>
  <c r="V43" i="22"/>
  <c r="V42" i="23"/>
  <c r="V42" i="24"/>
  <c r="V43" i="8"/>
  <c r="V43" i="13"/>
  <c r="X42" i="13"/>
  <c r="V42" i="12"/>
  <c r="V43" i="14"/>
  <c r="V43" i="15"/>
  <c r="V42" i="16"/>
  <c r="V42" i="17"/>
  <c r="X42" i="17"/>
  <c r="V42" i="18"/>
  <c r="V43" i="19"/>
  <c r="V42" i="20"/>
  <c r="V43" i="21"/>
  <c r="V42" i="22"/>
  <c r="V43" i="23"/>
  <c r="V43" i="24"/>
  <c r="V36" i="38"/>
  <c r="V36" i="22"/>
  <c r="V36" i="48"/>
  <c r="V36" i="43"/>
  <c r="X18" i="26"/>
  <c r="X18" i="35"/>
  <c r="X18" i="14"/>
  <c r="X18" i="27"/>
  <c r="X16" i="25"/>
  <c r="X16" i="42"/>
  <c r="X16" i="37"/>
  <c r="X16" i="15"/>
  <c r="X16" i="12"/>
  <c r="X16" i="22"/>
  <c r="V10" i="37"/>
  <c r="V10" i="43"/>
  <c r="V10" i="16"/>
  <c r="V10" i="33"/>
  <c r="V8" i="13"/>
  <c r="V8" i="18"/>
  <c r="X38" i="20"/>
  <c r="X38" i="36"/>
  <c r="X38" i="31"/>
  <c r="X38" i="44"/>
  <c r="X18" i="43"/>
  <c r="X18" i="52"/>
  <c r="X18" i="21"/>
  <c r="X18" i="41"/>
  <c r="X18" i="25"/>
  <c r="X18" i="44"/>
  <c r="X18" i="28"/>
  <c r="X16" i="29"/>
  <c r="X16" i="17"/>
  <c r="X38" i="12"/>
  <c r="V36" i="25"/>
  <c r="V7" i="24"/>
  <c r="V7" i="25"/>
  <c r="V7" i="38"/>
  <c r="X38" i="34"/>
  <c r="X38" i="24"/>
  <c r="X38" i="48"/>
  <c r="X38" i="16"/>
  <c r="X38" i="40"/>
  <c r="X38" i="51"/>
  <c r="V34" i="27"/>
  <c r="V34" i="14"/>
  <c r="E23" i="4"/>
  <c r="X20" i="14" s="1"/>
  <c r="V7" i="16"/>
  <c r="V7" i="12"/>
  <c r="X18" i="50"/>
  <c r="X18" i="30"/>
  <c r="X18" i="48"/>
  <c r="X18" i="37"/>
  <c r="X18" i="22"/>
  <c r="X18" i="32"/>
  <c r="X18" i="18"/>
  <c r="X18" i="12"/>
  <c r="X18" i="38"/>
  <c r="X18" i="36"/>
  <c r="X18" i="20"/>
  <c r="X16" i="18"/>
  <c r="X16" i="49"/>
  <c r="X38" i="22"/>
  <c r="V8" i="50"/>
  <c r="V7" i="43"/>
  <c r="V7" i="44"/>
  <c r="V7" i="34"/>
  <c r="V7" i="32"/>
  <c r="V7" i="37"/>
  <c r="V7" i="27"/>
  <c r="X38" i="28"/>
  <c r="X38" i="17"/>
  <c r="X38" i="52"/>
  <c r="X38" i="41"/>
  <c r="X38" i="25"/>
  <c r="X38" i="21"/>
  <c r="X38" i="35"/>
  <c r="V36" i="42"/>
  <c r="V12" i="32"/>
  <c r="V12" i="39"/>
  <c r="V12" i="40"/>
  <c r="V12" i="34"/>
  <c r="V24" i="20"/>
  <c r="V24" i="32"/>
  <c r="V18" i="22"/>
  <c r="V18" i="23"/>
  <c r="V18" i="34"/>
  <c r="V18" i="38"/>
  <c r="V18" i="40"/>
  <c r="V18" i="17"/>
  <c r="V18" i="27"/>
  <c r="V18" i="36"/>
  <c r="V18" i="39"/>
  <c r="V18" i="41"/>
  <c r="V23" i="23"/>
  <c r="V23" i="39"/>
  <c r="V27" i="21"/>
  <c r="V28" i="14"/>
  <c r="V28" i="19"/>
  <c r="V28" i="32"/>
  <c r="V28" i="38"/>
  <c r="V28" i="39"/>
  <c r="V28" i="40"/>
  <c r="V28" i="22"/>
  <c r="V28" i="26"/>
  <c r="V28" i="37"/>
  <c r="D9" i="4"/>
  <c r="V6" i="24" s="1"/>
  <c r="D17" i="4"/>
  <c r="V14" i="15" s="1"/>
  <c r="E8" i="4"/>
  <c r="X5" i="28" s="1"/>
  <c r="D23" i="4"/>
  <c r="D33" i="4"/>
  <c r="V30" i="52" s="1"/>
  <c r="E17" i="4"/>
  <c r="D22" i="4"/>
  <c r="V19" i="23" s="1"/>
  <c r="V30" i="29"/>
  <c r="V30" i="8"/>
  <c r="V30" i="30"/>
  <c r="V6" i="12"/>
  <c r="V6" i="21"/>
  <c r="V6" i="35"/>
  <c r="X20" i="29"/>
  <c r="X5" i="24"/>
  <c r="V20" i="41"/>
  <c r="V20" i="49"/>
  <c r="V20" i="15"/>
  <c r="V20" i="21"/>
  <c r="V20" i="27"/>
  <c r="V20" i="44"/>
  <c r="X19" i="52"/>
  <c r="X19" i="43"/>
  <c r="V7" i="28"/>
  <c r="V7" i="48"/>
  <c r="X18" i="42"/>
  <c r="X18" i="24"/>
  <c r="V27" i="8"/>
  <c r="V27" i="17"/>
  <c r="V39" i="15"/>
  <c r="V39" i="22"/>
  <c r="V39" i="25"/>
  <c r="V39" i="30"/>
  <c r="V39" i="37"/>
  <c r="V39" i="16"/>
  <c r="V39" i="29"/>
  <c r="V39" i="32"/>
  <c r="V39" i="43"/>
  <c r="V39" i="27"/>
  <c r="V39" i="44"/>
  <c r="V39" i="12"/>
  <c r="V39" i="49"/>
  <c r="V39" i="48"/>
  <c r="V39" i="8"/>
  <c r="V39" i="17"/>
  <c r="V39" i="24"/>
  <c r="V39" i="20"/>
  <c r="V39" i="33"/>
  <c r="V39" i="39"/>
  <c r="V39" i="19"/>
  <c r="V39" i="31"/>
  <c r="V39" i="40"/>
  <c r="V39" i="13"/>
  <c r="V39" i="28"/>
  <c r="V39" i="36"/>
  <c r="V39" i="50"/>
  <c r="V39" i="51"/>
  <c r="V39" i="52"/>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36"/>
  <c r="V38" i="51"/>
  <c r="V38" i="17"/>
  <c r="V38" i="32"/>
  <c r="V38" i="42"/>
  <c r="V38" i="18"/>
  <c r="V38" i="27"/>
  <c r="V38" i="37"/>
  <c r="V38" i="48"/>
  <c r="V38" i="15"/>
  <c r="V38" i="26"/>
  <c r="V38" i="35"/>
  <c r="V38" i="13"/>
  <c r="V38" i="22"/>
  <c r="V38" i="30"/>
  <c r="E10" i="40"/>
  <c r="E42" i="30"/>
  <c r="E31" i="28"/>
  <c r="E43" i="23"/>
  <c r="E34" i="20"/>
  <c r="E28" i="20"/>
  <c r="E42" i="17"/>
  <c r="E42" i="15"/>
  <c r="E42" i="14"/>
  <c r="E23" i="12"/>
  <c r="E11" i="12"/>
  <c r="J7" i="46"/>
  <c r="E11" i="27"/>
  <c r="E41" i="18"/>
  <c r="E16" i="13"/>
  <c r="E8" i="38"/>
  <c r="E20" i="13"/>
  <c r="V31" i="21"/>
  <c r="V31" i="28"/>
  <c r="V31" i="39"/>
  <c r="V31" i="14"/>
  <c r="V31" i="38"/>
  <c r="V31" i="36"/>
  <c r="V31" i="35"/>
  <c r="V31" i="26"/>
  <c r="V31" i="32"/>
  <c r="V31" i="43"/>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X31" i="29"/>
  <c r="X31" i="15"/>
  <c r="X31" i="23"/>
  <c r="X31" i="36"/>
  <c r="X31" i="25"/>
  <c r="F27" i="31"/>
  <c r="F27" i="30"/>
  <c r="F27" i="32"/>
  <c r="F27" i="33"/>
  <c r="G27" i="33" s="1"/>
  <c r="F27" i="34"/>
  <c r="F27" i="35"/>
  <c r="F27" i="36"/>
  <c r="G27" i="36" s="1"/>
  <c r="F27" i="37"/>
  <c r="F27" i="38"/>
  <c r="F27" i="39"/>
  <c r="F27" i="40"/>
  <c r="G27" i="40" s="1"/>
  <c r="F27" i="41"/>
  <c r="F27" i="42"/>
  <c r="F27" i="44"/>
  <c r="F27" i="43"/>
  <c r="P27" i="31"/>
  <c r="P27" i="30"/>
  <c r="P27" i="32"/>
  <c r="P27" i="33"/>
  <c r="P27" i="34"/>
  <c r="P27" i="35"/>
  <c r="P27" i="36"/>
  <c r="P27" i="37"/>
  <c r="P27" i="38"/>
  <c r="P27" i="39"/>
  <c r="P27" i="40"/>
  <c r="P27" i="41"/>
  <c r="P27" i="42"/>
  <c r="P27" i="44"/>
  <c r="P27" i="43"/>
  <c r="F27" i="48"/>
  <c r="F27" i="49"/>
  <c r="P27" i="49"/>
  <c r="P27" i="51"/>
  <c r="F27" i="51"/>
  <c r="F27" i="13"/>
  <c r="O42" i="4"/>
  <c r="P42" i="4" s="1"/>
  <c r="C42" i="4" s="1"/>
  <c r="F39" i="39" s="1"/>
  <c r="O37" i="4"/>
  <c r="P37" i="4" s="1"/>
  <c r="C37" i="4" s="1"/>
  <c r="F34" i="13" s="1"/>
  <c r="O22" i="4"/>
  <c r="P22" i="4" s="1"/>
  <c r="C22" i="4" s="1"/>
  <c r="P19" i="41" s="1"/>
  <c r="O16" i="4"/>
  <c r="P16" i="4" s="1"/>
  <c r="C16" i="4" s="1"/>
  <c r="F13" i="36" s="1"/>
  <c r="F28" i="28"/>
  <c r="P28" i="21"/>
  <c r="O39" i="4"/>
  <c r="P39" i="4" s="1"/>
  <c r="C39" i="4" s="1"/>
  <c r="F36" i="19" s="1"/>
  <c r="G36" i="19" s="1"/>
  <c r="O32" i="4"/>
  <c r="P32" i="4" s="1"/>
  <c r="C32" i="4" s="1"/>
  <c r="P29" i="14" s="1"/>
  <c r="F27" i="12"/>
  <c r="P27" i="12"/>
  <c r="P27" i="14"/>
  <c r="P27" i="15"/>
  <c r="P27" i="16"/>
  <c r="F27" i="21"/>
  <c r="F27" i="22"/>
  <c r="F27" i="17"/>
  <c r="G27" i="17" s="1"/>
  <c r="P27" i="18"/>
  <c r="P27" i="19"/>
  <c r="P27" i="20"/>
  <c r="P27" i="23"/>
  <c r="P27" i="24"/>
  <c r="P27" i="25"/>
  <c r="P27" i="26"/>
  <c r="P27" i="27"/>
  <c r="P27" i="28"/>
  <c r="P27" i="29"/>
  <c r="F27" i="14"/>
  <c r="F27" i="15"/>
  <c r="G27" i="15" s="1"/>
  <c r="F27" i="16"/>
  <c r="P27" i="17"/>
  <c r="P27" i="21"/>
  <c r="P27" i="22"/>
  <c r="F27" i="18"/>
  <c r="G27" i="18" s="1"/>
  <c r="F27" i="19"/>
  <c r="F27" i="20"/>
  <c r="F27" i="23"/>
  <c r="F27" i="24"/>
  <c r="G27" i="24" s="1"/>
  <c r="F27" i="25"/>
  <c r="G27" i="25" s="1"/>
  <c r="F27" i="26"/>
  <c r="F27" i="27"/>
  <c r="G27" i="27" s="1"/>
  <c r="F27" i="28"/>
  <c r="G27" i="28" s="1"/>
  <c r="F27" i="29"/>
  <c r="F11" i="43"/>
  <c r="F34" i="17"/>
  <c r="P36" i="44"/>
  <c r="P36" i="28"/>
  <c r="F36" i="35"/>
  <c r="F36" i="41"/>
  <c r="O38" i="4"/>
  <c r="P38" i="4" s="1"/>
  <c r="C38" i="4" s="1"/>
  <c r="O26" i="4"/>
  <c r="P26" i="4" s="1"/>
  <c r="C26" i="4" s="1"/>
  <c r="F33" i="28"/>
  <c r="F33" i="19"/>
  <c r="F33" i="26"/>
  <c r="G33" i="26" s="1"/>
  <c r="P33" i="16"/>
  <c r="F33" i="33"/>
  <c r="G33" i="33" s="1"/>
  <c r="F33" i="20"/>
  <c r="F33" i="34"/>
  <c r="F33" i="27"/>
  <c r="P33" i="32"/>
  <c r="F33" i="36"/>
  <c r="P33" i="49"/>
  <c r="O41" i="4"/>
  <c r="P41" i="4" s="1"/>
  <c r="C41" i="4" s="1"/>
  <c r="O46" i="4"/>
  <c r="P46" i="4" s="1"/>
  <c r="C46" i="4" s="1"/>
  <c r="P43" i="17" s="1"/>
  <c r="P19" i="15"/>
  <c r="P32" i="52"/>
  <c r="P32" i="48"/>
  <c r="P32" i="32"/>
  <c r="F32" i="41"/>
  <c r="P12" i="13"/>
  <c r="F12" i="17"/>
  <c r="P12" i="16"/>
  <c r="F12" i="19"/>
  <c r="F12" i="12"/>
  <c r="P12" i="15"/>
  <c r="P12" i="18"/>
  <c r="AI28" i="4"/>
  <c r="G28" i="4" s="1"/>
  <c r="AI26" i="4"/>
  <c r="G26" i="4" s="1"/>
  <c r="AI24" i="4"/>
  <c r="G24" i="4" s="1"/>
  <c r="AI20" i="4"/>
  <c r="G20" i="4" s="1"/>
  <c r="AI18" i="4"/>
  <c r="G18" i="4" s="1"/>
  <c r="AI16" i="4"/>
  <c r="G16" i="4" s="1"/>
  <c r="AI12" i="4"/>
  <c r="G12" i="4" s="1"/>
  <c r="J9" i="28" s="1"/>
  <c r="AI10" i="4"/>
  <c r="G10" i="4" s="1"/>
  <c r="J7" i="50" s="1"/>
  <c r="F29" i="25"/>
  <c r="P29" i="49"/>
  <c r="P29" i="29"/>
  <c r="F29" i="39"/>
  <c r="F29" i="26"/>
  <c r="P29" i="52"/>
  <c r="P29" i="34"/>
  <c r="F29" i="17"/>
  <c r="F29" i="23"/>
  <c r="G29" i="23" s="1"/>
  <c r="F29" i="27"/>
  <c r="F29" i="30"/>
  <c r="G29" i="30" s="1"/>
  <c r="F29" i="37"/>
  <c r="F29" i="41"/>
  <c r="P32" i="15"/>
  <c r="F32" i="27"/>
  <c r="F32" i="13"/>
  <c r="P32" i="39"/>
  <c r="F32" i="8"/>
  <c r="F40" i="13"/>
  <c r="F40" i="14"/>
  <c r="P40" i="15"/>
  <c r="P40" i="16"/>
  <c r="P40" i="17"/>
  <c r="F40" i="19"/>
  <c r="F40" i="20"/>
  <c r="G40" i="20" s="1"/>
  <c r="P40" i="20"/>
  <c r="F40" i="22"/>
  <c r="P40" i="23"/>
  <c r="P40" i="31"/>
  <c r="P40" i="25"/>
  <c r="F40" i="27"/>
  <c r="P40" i="29"/>
  <c r="F40" i="32"/>
  <c r="P40" i="33"/>
  <c r="F40" i="36"/>
  <c r="P40" i="37"/>
  <c r="F40" i="39"/>
  <c r="P40" i="41"/>
  <c r="P40" i="34"/>
  <c r="P40" i="38"/>
  <c r="F40" i="44"/>
  <c r="G40" i="44" s="1"/>
  <c r="F40" i="43"/>
  <c r="P40" i="49"/>
  <c r="F40" i="50"/>
  <c r="F40" i="51"/>
  <c r="P40" i="13"/>
  <c r="F40" i="15"/>
  <c r="G40" i="15" s="1"/>
  <c r="P40" i="14"/>
  <c r="P40" i="18"/>
  <c r="F40" i="18"/>
  <c r="G40" i="18" s="1"/>
  <c r="P40" i="19"/>
  <c r="P40" i="21"/>
  <c r="F40" i="21"/>
  <c r="F40" i="23"/>
  <c r="F40" i="24"/>
  <c r="F40" i="25"/>
  <c r="G40" i="25" s="1"/>
  <c r="F40" i="26"/>
  <c r="P40" i="27"/>
  <c r="F40" i="31"/>
  <c r="P40" i="30"/>
  <c r="F40" i="33"/>
  <c r="P40" i="35"/>
  <c r="F40" i="37"/>
  <c r="F40" i="38"/>
  <c r="F40" i="41"/>
  <c r="P40" i="32"/>
  <c r="P40" i="36"/>
  <c r="F40" i="42"/>
  <c r="P40" i="44"/>
  <c r="P40" i="43"/>
  <c r="P40" i="48"/>
  <c r="P40" i="50"/>
  <c r="P40" i="51"/>
  <c r="F25" i="13"/>
  <c r="F25" i="52"/>
  <c r="F40" i="52"/>
  <c r="F12" i="22"/>
  <c r="F12" i="26"/>
  <c r="F12" i="28"/>
  <c r="P12" i="30"/>
  <c r="P12" i="34"/>
  <c r="F12" i="24"/>
  <c r="F12" i="38"/>
  <c r="F12" i="40"/>
  <c r="F12" i="42"/>
  <c r="G12" i="42" s="1"/>
  <c r="P12" i="20"/>
  <c r="P12" i="22"/>
  <c r="P12" i="27"/>
  <c r="F12" i="31"/>
  <c r="F12" i="33"/>
  <c r="P12" i="23"/>
  <c r="P12" i="36"/>
  <c r="P12" i="38"/>
  <c r="P12" i="41"/>
  <c r="F12" i="43"/>
  <c r="AI32" i="4"/>
  <c r="G32" i="4" s="1"/>
  <c r="J29" i="48" s="1"/>
  <c r="AI38" i="4"/>
  <c r="G38" i="4" s="1"/>
  <c r="AI30" i="4"/>
  <c r="G30" i="4" s="1"/>
  <c r="AI22" i="4"/>
  <c r="G22" i="4" s="1"/>
  <c r="AI14" i="4"/>
  <c r="G14" i="4" s="1"/>
  <c r="J11" i="35" s="1"/>
  <c r="AI9" i="4"/>
  <c r="G9" i="4" s="1"/>
  <c r="J7" i="15"/>
  <c r="J7" i="12"/>
  <c r="J7" i="13"/>
  <c r="J7" i="42"/>
  <c r="J35" i="15"/>
  <c r="J35" i="28"/>
  <c r="J35" i="38"/>
  <c r="AI34" i="4"/>
  <c r="G34" i="4" s="1"/>
  <c r="J31" i="16" s="1"/>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J37" i="13" s="1"/>
  <c r="X14" i="37"/>
  <c r="X14" i="38"/>
  <c r="X14" i="49"/>
  <c r="X14" i="30"/>
  <c r="X14" i="18"/>
  <c r="X14" i="40"/>
  <c r="X14" i="43"/>
  <c r="X14" i="23"/>
  <c r="X14" i="12"/>
  <c r="X14" i="20"/>
  <c r="X14" i="19"/>
  <c r="X14" i="29"/>
  <c r="P33" i="43"/>
  <c r="P33" i="42"/>
  <c r="F33" i="8"/>
  <c r="P33" i="24"/>
  <c r="F33" i="41"/>
  <c r="P33" i="31"/>
  <c r="F39" i="17"/>
  <c r="G39" i="17" s="1"/>
  <c r="F39" i="48"/>
  <c r="P39" i="33"/>
  <c r="G27" i="31"/>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39" i="31"/>
  <c r="G39" i="31" s="1"/>
  <c r="P39" i="41"/>
  <c r="P39" i="26"/>
  <c r="P39" i="31"/>
  <c r="P39" i="14"/>
  <c r="P39" i="16"/>
  <c r="F39" i="51"/>
  <c r="F39" i="29"/>
  <c r="P39" i="8"/>
  <c r="P39" i="18"/>
  <c r="P39" i="20"/>
  <c r="P39" i="30"/>
  <c r="P33" i="33"/>
  <c r="P33" i="36"/>
  <c r="P33" i="15"/>
  <c r="F33" i="16"/>
  <c r="G33" i="16" s="1"/>
  <c r="P33" i="17"/>
  <c r="F33" i="51"/>
  <c r="F33" i="50"/>
  <c r="F33" i="17"/>
  <c r="G33" i="17" s="1"/>
  <c r="P33" i="22"/>
  <c r="F33" i="44"/>
  <c r="G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P13" i="37"/>
  <c r="F13" i="14"/>
  <c r="F13" i="33"/>
  <c r="G13" i="33" s="1"/>
  <c r="P13" i="19"/>
  <c r="F13" i="41"/>
  <c r="G13" i="41" s="1"/>
  <c r="F13" i="13"/>
  <c r="F36" i="15"/>
  <c r="P36" i="52"/>
  <c r="P36" i="49"/>
  <c r="P36" i="23"/>
  <c r="F36" i="18"/>
  <c r="P36" i="25"/>
  <c r="F36" i="44"/>
  <c r="F36" i="42"/>
  <c r="P36" i="40"/>
  <c r="P36" i="20"/>
  <c r="F36" i="31"/>
  <c r="F36" i="28"/>
  <c r="P36" i="37"/>
  <c r="F14" i="19"/>
  <c r="P14" i="39"/>
  <c r="P29" i="8"/>
  <c r="P29" i="33"/>
  <c r="F29" i="8"/>
  <c r="G29" i="8" s="1"/>
  <c r="P29" i="23"/>
  <c r="P29" i="50"/>
  <c r="P29" i="44"/>
  <c r="P29" i="17"/>
  <c r="F29" i="43"/>
  <c r="P29" i="20"/>
  <c r="F29" i="15"/>
  <c r="P29" i="39"/>
  <c r="F29" i="51"/>
  <c r="G29" i="51" s="1"/>
  <c r="P13" i="34"/>
  <c r="P13" i="33"/>
  <c r="F13" i="27"/>
  <c r="F13" i="28"/>
  <c r="G13" i="28" s="1"/>
  <c r="P13" i="44"/>
  <c r="P13" i="51"/>
  <c r="F13" i="8"/>
  <c r="F13" i="17"/>
  <c r="G13" i="17" s="1"/>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G13" i="37" s="1"/>
  <c r="F13" i="18"/>
  <c r="G13" i="18" s="1"/>
  <c r="P13" i="26"/>
  <c r="P13" i="21"/>
  <c r="F13" i="42"/>
  <c r="P13" i="20"/>
  <c r="P13" i="39"/>
  <c r="F13" i="38"/>
  <c r="P13" i="41"/>
  <c r="P13" i="49"/>
  <c r="P13" i="13"/>
  <c r="F13" i="26"/>
  <c r="F13" i="52"/>
  <c r="P13" i="27"/>
  <c r="F13" i="22"/>
  <c r="F13" i="40"/>
  <c r="P13" i="18"/>
  <c r="P13" i="30"/>
  <c r="F13" i="24"/>
  <c r="F13" i="20"/>
  <c r="P13" i="14"/>
  <c r="P13" i="28"/>
  <c r="P13" i="17"/>
  <c r="F34" i="30"/>
  <c r="P34" i="27"/>
  <c r="X20" i="36"/>
  <c r="X20" i="52"/>
  <c r="X20" i="35"/>
  <c r="X32" i="22"/>
  <c r="X32" i="32"/>
  <c r="X32" i="51"/>
  <c r="X32" i="12"/>
  <c r="X32" i="35"/>
  <c r="X32" i="26"/>
  <c r="X32" i="40"/>
  <c r="X32" i="18"/>
  <c r="X32" i="13"/>
  <c r="X32" i="23"/>
  <c r="X32" i="38"/>
  <c r="X32" i="15"/>
  <c r="X32" i="29"/>
  <c r="X32" i="50"/>
  <c r="X32" i="36"/>
  <c r="X32" i="44"/>
  <c r="X32" i="16"/>
  <c r="X32" i="33"/>
  <c r="X32" i="48"/>
  <c r="X32" i="24"/>
  <c r="X32" i="34"/>
  <c r="X32" i="20"/>
  <c r="X32" i="49"/>
  <c r="X32" i="31"/>
  <c r="X32" i="25"/>
  <c r="X32" i="17"/>
  <c r="X32" i="41"/>
  <c r="X32" i="28"/>
  <c r="X32" i="39"/>
  <c r="X7" i="39"/>
  <c r="X7" i="13"/>
  <c r="X7" i="14"/>
  <c r="X7" i="40"/>
  <c r="X7" i="41"/>
  <c r="X7" i="49"/>
  <c r="X7" i="21"/>
  <c r="V19" i="40"/>
  <c r="V19" i="14"/>
  <c r="V19" i="8"/>
  <c r="X5" i="14"/>
  <c r="X5" i="40"/>
  <c r="X5" i="50"/>
  <c r="X5" i="18"/>
  <c r="X5" i="16"/>
  <c r="X5" i="31"/>
  <c r="X5" i="43"/>
  <c r="X5" i="34"/>
  <c r="X5" i="26"/>
  <c r="X5" i="13"/>
  <c r="X5" i="27"/>
  <c r="X5" i="37"/>
  <c r="X5" i="29"/>
  <c r="X5" i="35"/>
  <c r="X5" i="32"/>
  <c r="X5" i="51"/>
  <c r="X5" i="52"/>
  <c r="X5" i="30"/>
  <c r="X5" i="33"/>
  <c r="X5" i="15"/>
  <c r="V30" i="26"/>
  <c r="V30" i="32"/>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G8" i="8" s="1"/>
  <c r="X43" i="43"/>
  <c r="X43" i="27"/>
  <c r="X43" i="12"/>
  <c r="X43" i="34"/>
  <c r="X43" i="21"/>
  <c r="X39" i="42"/>
  <c r="X39" i="28"/>
  <c r="X39" i="31"/>
  <c r="X27" i="14"/>
  <c r="X27" i="29"/>
  <c r="X27" i="17"/>
  <c r="X27" i="37"/>
  <c r="X27" i="20"/>
  <c r="X27" i="52"/>
  <c r="X23" i="49"/>
  <c r="X23" i="39"/>
  <c r="X23" i="48"/>
  <c r="X23" i="29"/>
  <c r="X23" i="13"/>
  <c r="X11" i="19"/>
  <c r="X11" i="18"/>
  <c r="X11" i="23"/>
  <c r="X11" i="25"/>
  <c r="X11" i="42"/>
  <c r="X11" i="34"/>
  <c r="V6" i="44"/>
  <c r="V30" i="51"/>
  <c r="V30" i="42"/>
  <c r="V30" i="37"/>
  <c r="V30" i="38"/>
  <c r="V30" i="22"/>
  <c r="V30" i="50"/>
  <c r="V30" i="28"/>
  <c r="V30" i="12"/>
  <c r="V30" i="25"/>
  <c r="V36" i="16"/>
  <c r="V10" i="49"/>
  <c r="V10" i="14"/>
  <c r="V10" i="19"/>
  <c r="V10" i="52"/>
  <c r="V10" i="27"/>
  <c r="V10" i="31"/>
  <c r="F28" i="43"/>
  <c r="F10" i="29"/>
  <c r="F10" i="32"/>
  <c r="X24" i="38"/>
  <c r="E7" i="36"/>
  <c r="F27" i="50"/>
  <c r="P27" i="52"/>
  <c r="P27" i="50"/>
  <c r="F27" i="52"/>
  <c r="AI42" i="4"/>
  <c r="G42" i="4" s="1"/>
  <c r="J39" i="31" s="1"/>
  <c r="AH42" i="4"/>
  <c r="F42" i="4" s="1"/>
  <c r="T39" i="35" s="1"/>
  <c r="AH14" i="4"/>
  <c r="F14" i="4" s="1"/>
  <c r="T11" i="19" s="1"/>
  <c r="AH40" i="4"/>
  <c r="F40" i="4" s="1"/>
  <c r="T37" i="40" s="1"/>
  <c r="AH9" i="4"/>
  <c r="F9" i="4" s="1"/>
  <c r="E26" i="36"/>
  <c r="E41" i="36"/>
  <c r="E19" i="36"/>
  <c r="E34" i="36"/>
  <c r="E39" i="36"/>
  <c r="E33" i="36"/>
  <c r="G33" i="36" s="1"/>
  <c r="E11" i="36"/>
  <c r="E21" i="36"/>
  <c r="E38" i="36"/>
  <c r="E14" i="36"/>
  <c r="E21" i="31"/>
  <c r="E6" i="28"/>
  <c r="E38" i="28"/>
  <c r="E26" i="28"/>
  <c r="E33" i="14"/>
  <c r="G33" i="14" s="1"/>
  <c r="N36" i="48"/>
  <c r="E5" i="50"/>
  <c r="E7" i="50"/>
  <c r="E11" i="50"/>
  <c r="E13" i="50"/>
  <c r="E15" i="50"/>
  <c r="E19" i="50"/>
  <c r="E21" i="50"/>
  <c r="E23" i="50"/>
  <c r="E27" i="50"/>
  <c r="E29" i="50"/>
  <c r="E31" i="50"/>
  <c r="E35" i="50"/>
  <c r="E37" i="50"/>
  <c r="E39" i="50"/>
  <c r="E43" i="50"/>
  <c r="E8" i="50"/>
  <c r="E10" i="50"/>
  <c r="E12" i="50"/>
  <c r="E16" i="50"/>
  <c r="E18" i="50"/>
  <c r="E20" i="50"/>
  <c r="E24" i="50"/>
  <c r="E26" i="50"/>
  <c r="E28" i="50"/>
  <c r="E32" i="50"/>
  <c r="E34" i="50"/>
  <c r="E36" i="50"/>
  <c r="E40" i="50"/>
  <c r="G40" i="50" s="1"/>
  <c r="E42" i="50"/>
  <c r="P12" i="50"/>
  <c r="P12" i="52"/>
  <c r="F12" i="48"/>
  <c r="F12" i="50"/>
  <c r="F12" i="49"/>
  <c r="P12" i="51"/>
  <c r="P25" i="49"/>
  <c r="P25" i="48"/>
  <c r="P25" i="14"/>
  <c r="E19" i="43"/>
  <c r="E15" i="43"/>
  <c r="E24" i="43"/>
  <c r="E27" i="43"/>
  <c r="E33" i="43"/>
  <c r="G33" i="43" s="1"/>
  <c r="E38" i="43"/>
  <c r="E34" i="43"/>
  <c r="E37" i="43"/>
  <c r="E39" i="43"/>
  <c r="E23" i="43"/>
  <c r="E26" i="43"/>
  <c r="E10" i="43"/>
  <c r="E35" i="43"/>
  <c r="E17" i="43"/>
  <c r="E9" i="38"/>
  <c r="E13" i="38"/>
  <c r="G13" i="38" s="1"/>
  <c r="E16" i="38"/>
  <c r="E34" i="38"/>
  <c r="E37" i="38"/>
  <c r="E18" i="38"/>
  <c r="E11" i="34"/>
  <c r="E20" i="29"/>
  <c r="E24" i="29"/>
  <c r="E33" i="18"/>
  <c r="G33" i="18" s="1"/>
  <c r="E25" i="18"/>
  <c r="E7" i="18"/>
  <c r="E24" i="12"/>
  <c r="E27" i="12"/>
  <c r="E34" i="12"/>
  <c r="E37" i="12"/>
  <c r="E26" i="12"/>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27"/>
  <c r="X12" i="30"/>
  <c r="X12" i="28"/>
  <c r="X12" i="38"/>
  <c r="X12" i="22"/>
  <c r="X12" i="37"/>
  <c r="X12" i="48"/>
  <c r="X12" i="52"/>
  <c r="F40" i="30"/>
  <c r="G40" i="30" s="1"/>
  <c r="P40" i="52"/>
  <c r="P11" i="49"/>
  <c r="E20" i="35"/>
  <c r="E27" i="35"/>
  <c r="G27" i="35" s="1"/>
  <c r="E12" i="25"/>
  <c r="G12" i="25" s="1"/>
  <c r="E33" i="25"/>
  <c r="G33" i="25" s="1"/>
  <c r="E25" i="25"/>
  <c r="E13" i="25"/>
  <c r="E37" i="25"/>
  <c r="E32" i="25"/>
  <c r="E23" i="25"/>
  <c r="E7" i="25"/>
  <c r="E29" i="16"/>
  <c r="E17" i="16"/>
  <c r="E18" i="16"/>
  <c r="E25" i="16"/>
  <c r="E6" i="16"/>
  <c r="E14" i="16"/>
  <c r="E9" i="40"/>
  <c r="J42" i="30"/>
  <c r="J42" i="8"/>
  <c r="E10" i="49"/>
  <c r="E18" i="49"/>
  <c r="E26" i="49"/>
  <c r="E34" i="49"/>
  <c r="E42" i="49"/>
  <c r="E8" i="49"/>
  <c r="E30" i="49"/>
  <c r="E40" i="49"/>
  <c r="E31" i="49"/>
  <c r="E32" i="49"/>
  <c r="E16" i="49"/>
  <c r="E39" i="48"/>
  <c r="E23" i="48"/>
  <c r="AI25" i="4"/>
  <c r="G25" i="4" s="1"/>
  <c r="AI17" i="4"/>
  <c r="G17" i="4" s="1"/>
  <c r="J14" i="16" s="1"/>
  <c r="AI37" i="4"/>
  <c r="G37" i="4" s="1"/>
  <c r="J31" i="20"/>
  <c r="AI29" i="4"/>
  <c r="G29" i="4" s="1"/>
  <c r="J26" i="33" s="1"/>
  <c r="AH16" i="4"/>
  <c r="F16" i="4" s="1"/>
  <c r="AI21" i="4"/>
  <c r="G21" i="4" s="1"/>
  <c r="AI44" i="4"/>
  <c r="G44" i="4" s="1"/>
  <c r="J41" i="34" s="1"/>
  <c r="AI27" i="4"/>
  <c r="G27" i="4" s="1"/>
  <c r="J24" i="49" s="1"/>
  <c r="AI13" i="4"/>
  <c r="G13" i="4" s="1"/>
  <c r="J10" i="21" s="1"/>
  <c r="AH38" i="4"/>
  <c r="F38" i="4" s="1"/>
  <c r="T37" i="50"/>
  <c r="AI46" i="4"/>
  <c r="G46" i="4" s="1"/>
  <c r="J43" i="19" s="1"/>
  <c r="AH46" i="4"/>
  <c r="F46" i="4" s="1"/>
  <c r="T43" i="30" s="1"/>
  <c r="J37" i="41"/>
  <c r="J37" i="33"/>
  <c r="J37" i="24"/>
  <c r="T11" i="14"/>
  <c r="T28" i="40"/>
  <c r="T28" i="38"/>
  <c r="T28" i="23"/>
  <c r="T28" i="34"/>
  <c r="T28" i="19"/>
  <c r="T43" i="21"/>
  <c r="T43" i="16"/>
  <c r="T43" i="36"/>
  <c r="T43" i="15"/>
  <c r="T43" i="50"/>
  <c r="T43" i="19"/>
  <c r="T43" i="22"/>
  <c r="T43" i="20"/>
  <c r="T43" i="12"/>
  <c r="T43" i="29"/>
  <c r="T43" i="26"/>
  <c r="T43" i="49"/>
  <c r="J43" i="29"/>
  <c r="J43" i="12"/>
  <c r="T16" i="39"/>
  <c r="T16" i="16"/>
  <c r="T16" i="19"/>
  <c r="T16" i="21"/>
  <c r="T16" i="36"/>
  <c r="T16" i="42"/>
  <c r="T16" i="26"/>
  <c r="T16" i="8"/>
  <c r="T16" i="29"/>
  <c r="T16" i="33"/>
  <c r="T24" i="8"/>
  <c r="T24" i="14"/>
  <c r="T24" i="44"/>
  <c r="T24" i="35"/>
  <c r="T24" i="41"/>
  <c r="T24" i="16"/>
  <c r="T24" i="38"/>
  <c r="T24" i="17"/>
  <c r="T24" i="15"/>
  <c r="T24" i="27"/>
  <c r="J26" i="31"/>
  <c r="J26" i="14"/>
  <c r="J26" i="18"/>
  <c r="J26" i="51"/>
  <c r="J26" i="19"/>
  <c r="J26" i="8"/>
  <c r="J26" i="48"/>
  <c r="J26" i="40"/>
  <c r="J26" i="24"/>
  <c r="J26" i="27"/>
  <c r="J26" i="36"/>
  <c r="J26" i="16"/>
  <c r="J26" i="39"/>
  <c r="J26" i="12"/>
  <c r="J26" i="32"/>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12"/>
  <c r="J14" i="35"/>
  <c r="T43" i="38" l="1"/>
  <c r="J24" i="36"/>
  <c r="J24" i="17"/>
  <c r="J24" i="28"/>
  <c r="J24" i="51"/>
  <c r="J24" i="20"/>
  <c r="J24" i="34"/>
  <c r="J24" i="22"/>
  <c r="J24" i="25"/>
  <c r="X20" i="42"/>
  <c r="V10" i="26"/>
  <c r="V10" i="34"/>
  <c r="V6" i="34"/>
  <c r="V9" i="29"/>
  <c r="X20" i="15"/>
  <c r="X20" i="48"/>
  <c r="X20" i="31"/>
  <c r="X20" i="41"/>
  <c r="V6" i="38"/>
  <c r="V6" i="51"/>
  <c r="V6" i="27"/>
  <c r="V10" i="38"/>
  <c r="V10" i="22"/>
  <c r="X20" i="37"/>
  <c r="V6" i="14"/>
  <c r="V10" i="12"/>
  <c r="V10" i="42"/>
  <c r="V6" i="39"/>
  <c r="X20" i="22"/>
  <c r="V9" i="28"/>
  <c r="X20" i="17"/>
  <c r="X20" i="25"/>
  <c r="X20" i="51"/>
  <c r="V6" i="43"/>
  <c r="V6" i="8"/>
  <c r="V30" i="41"/>
  <c r="V10" i="36"/>
  <c r="V10" i="24"/>
  <c r="V10" i="18"/>
  <c r="X40" i="18"/>
  <c r="V6" i="25"/>
  <c r="V6" i="42"/>
  <c r="V10" i="21"/>
  <c r="V10" i="17"/>
  <c r="V6" i="19"/>
  <c r="V6" i="37"/>
  <c r="X20" i="26"/>
  <c r="X20" i="40"/>
  <c r="X20" i="23"/>
  <c r="V17" i="44"/>
  <c r="X20" i="12"/>
  <c r="V6" i="40"/>
  <c r="V6" i="49"/>
  <c r="V10" i="48"/>
  <c r="V10" i="23"/>
  <c r="V10" i="51"/>
  <c r="V6" i="41"/>
  <c r="V10" i="20"/>
  <c r="V10" i="15"/>
  <c r="V6" i="48"/>
  <c r="X20" i="32"/>
  <c r="X20" i="16"/>
  <c r="X20" i="34"/>
  <c r="X20" i="43"/>
  <c r="V41" i="17"/>
  <c r="X20" i="33"/>
  <c r="V6" i="20"/>
  <c r="V6" i="31"/>
  <c r="V30" i="39"/>
  <c r="V10" i="39"/>
  <c r="V10" i="32"/>
  <c r="V10" i="28"/>
  <c r="V10" i="25"/>
  <c r="V10" i="35"/>
  <c r="V6" i="13"/>
  <c r="X20" i="39"/>
  <c r="X20" i="20"/>
  <c r="X20" i="49"/>
  <c r="X20" i="21"/>
  <c r="V21" i="14"/>
  <c r="V6" i="23"/>
  <c r="V6" i="33"/>
  <c r="V6" i="16"/>
  <c r="V30" i="24"/>
  <c r="V11" i="8"/>
  <c r="V10" i="50"/>
  <c r="V10" i="29"/>
  <c r="X20" i="28"/>
  <c r="V10" i="13"/>
  <c r="V10" i="8"/>
  <c r="V10" i="41"/>
  <c r="V6" i="28"/>
  <c r="X20" i="38"/>
  <c r="X20" i="30"/>
  <c r="X20" i="19"/>
  <c r="V21" i="18"/>
  <c r="X20" i="50"/>
  <c r="V6" i="29"/>
  <c r="V6" i="22"/>
  <c r="V6" i="15"/>
  <c r="V30" i="49"/>
  <c r="V10" i="44"/>
  <c r="V10" i="40"/>
  <c r="G29" i="17"/>
  <c r="G40" i="24"/>
  <c r="G27" i="42"/>
  <c r="G12" i="22"/>
  <c r="G36" i="18"/>
  <c r="G27" i="52"/>
  <c r="G36" i="44"/>
  <c r="G33" i="41"/>
  <c r="E26" i="42"/>
  <c r="G14" i="19"/>
  <c r="G33" i="51"/>
  <c r="G32" i="8"/>
  <c r="E27" i="34"/>
  <c r="G27" i="34" s="1"/>
  <c r="AN23" i="4"/>
  <c r="H23" i="4" s="1"/>
  <c r="V37" i="30"/>
  <c r="V37" i="8"/>
  <c r="V37" i="52"/>
  <c r="V37" i="21"/>
  <c r="V37" i="14"/>
  <c r="V37" i="36"/>
  <c r="V37" i="22"/>
  <c r="V37" i="42"/>
  <c r="V37" i="43"/>
  <c r="V37" i="23"/>
  <c r="V37" i="26"/>
  <c r="V37" i="38"/>
  <c r="V37" i="19"/>
  <c r="V37" i="33"/>
  <c r="V37" i="41"/>
  <c r="V37" i="50"/>
  <c r="V37" i="13"/>
  <c r="V37" i="35"/>
  <c r="V37" i="44"/>
  <c r="V37" i="31"/>
  <c r="V37" i="37"/>
  <c r="V37" i="39"/>
  <c r="V37" i="27"/>
  <c r="V37" i="16"/>
  <c r="V37" i="49"/>
  <c r="V37" i="18"/>
  <c r="V37" i="29"/>
  <c r="V37" i="20"/>
  <c r="V37" i="15"/>
  <c r="V33" i="42"/>
  <c r="V33" i="22"/>
  <c r="V33" i="50"/>
  <c r="V33" i="17"/>
  <c r="V33" i="24"/>
  <c r="V33" i="31"/>
  <c r="V33" i="34"/>
  <c r="V33" i="13"/>
  <c r="V33" i="27"/>
  <c r="V33" i="39"/>
  <c r="V33" i="52"/>
  <c r="V33" i="23"/>
  <c r="V33" i="20"/>
  <c r="V33" i="38"/>
  <c r="V33" i="15"/>
  <c r="V33" i="43"/>
  <c r="V33" i="18"/>
  <c r="V33" i="25"/>
  <c r="V33" i="33"/>
  <c r="V33" i="21"/>
  <c r="V33" i="51"/>
  <c r="V33" i="49"/>
  <c r="V33" i="30"/>
  <c r="V33" i="37"/>
  <c r="V33" i="29"/>
  <c r="V33" i="28"/>
  <c r="V33" i="48"/>
  <c r="V33" i="16"/>
  <c r="V33" i="8"/>
  <c r="V33" i="40"/>
  <c r="V33" i="19"/>
  <c r="V33" i="26"/>
  <c r="V33" i="44"/>
  <c r="V33" i="14"/>
  <c r="V33" i="32"/>
  <c r="V33" i="12"/>
  <c r="N20" i="29"/>
  <c r="N20" i="27"/>
  <c r="N20" i="40"/>
  <c r="N20" i="8"/>
  <c r="N20" i="35"/>
  <c r="N20" i="16"/>
  <c r="N20" i="33"/>
  <c r="N20" i="42"/>
  <c r="N20" i="28"/>
  <c r="N20" i="22"/>
  <c r="N20" i="37"/>
  <c r="N20" i="21"/>
  <c r="N20" i="30"/>
  <c r="N20" i="25"/>
  <c r="N20" i="44"/>
  <c r="N20" i="23"/>
  <c r="N20" i="36"/>
  <c r="N20" i="31"/>
  <c r="N20" i="43"/>
  <c r="N20" i="24"/>
  <c r="N20" i="12"/>
  <c r="N20" i="14"/>
  <c r="N20" i="15"/>
  <c r="N20" i="32"/>
  <c r="N20" i="50"/>
  <c r="N20" i="13"/>
  <c r="N20" i="20"/>
  <c r="N20" i="52"/>
  <c r="N20" i="26"/>
  <c r="N20" i="39"/>
  <c r="N20" i="18"/>
  <c r="N20" i="41"/>
  <c r="N20" i="34"/>
  <c r="N20" i="19"/>
  <c r="N20" i="38"/>
  <c r="N20" i="17"/>
  <c r="V19" i="32"/>
  <c r="V19" i="43"/>
  <c r="F10" i="49"/>
  <c r="G10" i="49" s="1"/>
  <c r="F10" i="52"/>
  <c r="G10" i="52" s="1"/>
  <c r="P10" i="50"/>
  <c r="P10" i="15"/>
  <c r="V41" i="30"/>
  <c r="V41" i="50"/>
  <c r="V41" i="40"/>
  <c r="V41" i="22"/>
  <c r="V41" i="42"/>
  <c r="V41" i="34"/>
  <c r="V41" i="43"/>
  <c r="V41" i="36"/>
  <c r="V41" i="8"/>
  <c r="V41" i="51"/>
  <c r="V41" i="26"/>
  <c r="V41" i="49"/>
  <c r="V41" i="32"/>
  <c r="V41" i="13"/>
  <c r="V41" i="41"/>
  <c r="V41" i="20"/>
  <c r="V41" i="44"/>
  <c r="V41" i="28"/>
  <c r="V41" i="19"/>
  <c r="V41" i="37"/>
  <c r="V41" i="14"/>
  <c r="V41" i="39"/>
  <c r="V41" i="12"/>
  <c r="V41" i="23"/>
  <c r="V41" i="33"/>
  <c r="V41" i="15"/>
  <c r="V41" i="35"/>
  <c r="V41" i="16"/>
  <c r="V41" i="24"/>
  <c r="V41" i="29"/>
  <c r="V41" i="21"/>
  <c r="V25" i="18"/>
  <c r="V25" i="17"/>
  <c r="V25" i="32"/>
  <c r="V25" i="29"/>
  <c r="V25" i="8"/>
  <c r="V25" i="37"/>
  <c r="V25" i="26"/>
  <c r="V25" i="20"/>
  <c r="V25" i="41"/>
  <c r="V25" i="50"/>
  <c r="V25" i="34"/>
  <c r="V25" i="25"/>
  <c r="V25" i="21"/>
  <c r="V25" i="48"/>
  <c r="V25" i="40"/>
  <c r="V25" i="14"/>
  <c r="V25" i="43"/>
  <c r="V25" i="24"/>
  <c r="V25" i="44"/>
  <c r="V25" i="16"/>
  <c r="V17" i="22"/>
  <c r="V17" i="18"/>
  <c r="V17" i="48"/>
  <c r="V17" i="30"/>
  <c r="V17" i="14"/>
  <c r="V17" i="41"/>
  <c r="V17" i="25"/>
  <c r="V17" i="32"/>
  <c r="V17" i="43"/>
  <c r="V17" i="36"/>
  <c r="V17" i="49"/>
  <c r="V17" i="39"/>
  <c r="V17" i="17"/>
  <c r="V17" i="50"/>
  <c r="V17" i="52"/>
  <c r="V17" i="28"/>
  <c r="V17" i="29"/>
  <c r="V17" i="8"/>
  <c r="V17" i="20"/>
  <c r="V17" i="12"/>
  <c r="V17" i="33"/>
  <c r="V17" i="15"/>
  <c r="V17" i="38"/>
  <c r="V17" i="27"/>
  <c r="V17" i="40"/>
  <c r="V17" i="42"/>
  <c r="V17" i="51"/>
  <c r="V17" i="21"/>
  <c r="V17" i="34"/>
  <c r="V9" i="39"/>
  <c r="V9" i="31"/>
  <c r="V9" i="33"/>
  <c r="V9" i="18"/>
  <c r="V9" i="8"/>
  <c r="V9" i="51"/>
  <c r="V9" i="42"/>
  <c r="V9" i="23"/>
  <c r="V9" i="19"/>
  <c r="V9" i="50"/>
  <c r="V9" i="49"/>
  <c r="V9" i="38"/>
  <c r="V9" i="17"/>
  <c r="V9" i="44"/>
  <c r="V9" i="25"/>
  <c r="V9" i="52"/>
  <c r="V9" i="43"/>
  <c r="V9" i="13"/>
  <c r="V9" i="21"/>
  <c r="V9" i="16"/>
  <c r="V9" i="35"/>
  <c r="V9" i="14"/>
  <c r="V9" i="37"/>
  <c r="V9" i="34"/>
  <c r="V9" i="41"/>
  <c r="V9" i="15"/>
  <c r="V9" i="48"/>
  <c r="AN19" i="4"/>
  <c r="H19" i="4" s="1"/>
  <c r="N16" i="23" s="1"/>
  <c r="AN13" i="4"/>
  <c r="H13" i="4" s="1"/>
  <c r="N10" i="31" s="1"/>
  <c r="AN46" i="4"/>
  <c r="H46" i="4" s="1"/>
  <c r="AN37" i="4"/>
  <c r="H37" i="4" s="1"/>
  <c r="AN21" i="4"/>
  <c r="H21" i="4" s="1"/>
  <c r="AN11" i="4"/>
  <c r="H11" i="4" s="1"/>
  <c r="AN33" i="4"/>
  <c r="H33" i="4" s="1"/>
  <c r="AN38" i="4"/>
  <c r="H38" i="4" s="1"/>
  <c r="AN45" i="4"/>
  <c r="H45" i="4" s="1"/>
  <c r="AN29" i="4"/>
  <c r="H29" i="4" s="1"/>
  <c r="AN47" i="4"/>
  <c r="H47" i="4" s="1"/>
  <c r="AN9" i="4"/>
  <c r="H9" i="4" s="1"/>
  <c r="J14" i="24"/>
  <c r="J26" i="43"/>
  <c r="J43" i="30"/>
  <c r="T43" i="41"/>
  <c r="T43" i="14"/>
  <c r="T43" i="40"/>
  <c r="T43" i="34"/>
  <c r="P10" i="41"/>
  <c r="X37" i="38"/>
  <c r="V19" i="36"/>
  <c r="V19" i="29"/>
  <c r="V19" i="39"/>
  <c r="V9" i="12"/>
  <c r="V17" i="24"/>
  <c r="V41" i="31"/>
  <c r="V25" i="19"/>
  <c r="V9" i="27"/>
  <c r="X16" i="44"/>
  <c r="X16" i="13"/>
  <c r="X16" i="41"/>
  <c r="X16" i="19"/>
  <c r="X16" i="43"/>
  <c r="X16" i="39"/>
  <c r="X16" i="20"/>
  <c r="X16" i="34"/>
  <c r="X16" i="51"/>
  <c r="X16" i="28"/>
  <c r="X16" i="52"/>
  <c r="X16" i="48"/>
  <c r="X16" i="31"/>
  <c r="X16" i="33"/>
  <c r="X16" i="30"/>
  <c r="X16" i="23"/>
  <c r="X16" i="38"/>
  <c r="X16" i="35"/>
  <c r="X16" i="14"/>
  <c r="X16" i="8"/>
  <c r="X16" i="50"/>
  <c r="X16" i="26"/>
  <c r="X16" i="21"/>
  <c r="X16" i="27"/>
  <c r="X16" i="24"/>
  <c r="X16" i="32"/>
  <c r="X16" i="40"/>
  <c r="X16" i="36"/>
  <c r="P25" i="24"/>
  <c r="P25" i="27"/>
  <c r="P25" i="51"/>
  <c r="F25" i="29"/>
  <c r="F25" i="19"/>
  <c r="G25" i="19" s="1"/>
  <c r="P25" i="50"/>
  <c r="F25" i="21"/>
  <c r="P25" i="30"/>
  <c r="P25" i="42"/>
  <c r="F25" i="14"/>
  <c r="F25" i="44"/>
  <c r="P25" i="36"/>
  <c r="F25" i="30"/>
  <c r="G25" i="30" s="1"/>
  <c r="P15" i="37"/>
  <c r="F15" i="22"/>
  <c r="F15" i="33"/>
  <c r="G15" i="33" s="1"/>
  <c r="V19" i="38"/>
  <c r="G25" i="14"/>
  <c r="F5" i="32"/>
  <c r="P5" i="39"/>
  <c r="F5" i="42"/>
  <c r="G5" i="42" s="1"/>
  <c r="P5" i="27"/>
  <c r="V21" i="16"/>
  <c r="V21" i="21"/>
  <c r="V21" i="48"/>
  <c r="V21" i="22"/>
  <c r="V21" i="43"/>
  <c r="V21" i="20"/>
  <c r="V21" i="31"/>
  <c r="V21" i="49"/>
  <c r="V21" i="25"/>
  <c r="V21" i="32"/>
  <c r="V21" i="12"/>
  <c r="V21" i="39"/>
  <c r="V21" i="51"/>
  <c r="V21" i="28"/>
  <c r="V21" i="40"/>
  <c r="V21" i="17"/>
  <c r="V21" i="42"/>
  <c r="V21" i="50"/>
  <c r="V21" i="33"/>
  <c r="V21" i="23"/>
  <c r="V21" i="24"/>
  <c r="V21" i="27"/>
  <c r="V21" i="13"/>
  <c r="V21" i="15"/>
  <c r="V21" i="37"/>
  <c r="V21" i="26"/>
  <c r="V21" i="35"/>
  <c r="V21" i="19"/>
  <c r="V21" i="29"/>
  <c r="V21" i="52"/>
  <c r="V13" i="26"/>
  <c r="V13" i="38"/>
  <c r="V13" i="51"/>
  <c r="V13" i="52"/>
  <c r="V13" i="35"/>
  <c r="V13" i="43"/>
  <c r="V13" i="14"/>
  <c r="V13" i="37"/>
  <c r="V13" i="49"/>
  <c r="V13" i="42"/>
  <c r="V13" i="33"/>
  <c r="V13" i="17"/>
  <c r="V13" i="48"/>
  <c r="V13" i="24"/>
  <c r="AN31" i="4"/>
  <c r="H31" i="4" s="1"/>
  <c r="J14" i="38"/>
  <c r="T43" i="18"/>
  <c r="T43" i="32"/>
  <c r="T43" i="35"/>
  <c r="T43" i="33"/>
  <c r="T43" i="31"/>
  <c r="F5" i="18"/>
  <c r="N36" i="50"/>
  <c r="P10" i="19"/>
  <c r="X25" i="8"/>
  <c r="V19" i="19"/>
  <c r="V19" i="50"/>
  <c r="V19" i="35"/>
  <c r="V17" i="31"/>
  <c r="V41" i="38"/>
  <c r="V21" i="44"/>
  <c r="V25" i="12"/>
  <c r="X40" i="30"/>
  <c r="X40" i="19"/>
  <c r="X40" i="48"/>
  <c r="X40" i="29"/>
  <c r="X40" i="28"/>
  <c r="X40" i="51"/>
  <c r="X40" i="16"/>
  <c r="X40" i="24"/>
  <c r="X40" i="52"/>
  <c r="V11" i="16"/>
  <c r="V11" i="36"/>
  <c r="V11" i="38"/>
  <c r="V11" i="40"/>
  <c r="V13" i="16"/>
  <c r="J14" i="51"/>
  <c r="V19" i="25"/>
  <c r="V19" i="30"/>
  <c r="V19" i="13"/>
  <c r="V9" i="20"/>
  <c r="V17" i="35"/>
  <c r="F10" i="41"/>
  <c r="G10" i="41" s="1"/>
  <c r="V41" i="25"/>
  <c r="V21" i="38"/>
  <c r="V25" i="30"/>
  <c r="V22" i="34"/>
  <c r="V22" i="22"/>
  <c r="V22" i="24"/>
  <c r="J14" i="32"/>
  <c r="T43" i="8"/>
  <c r="T43" i="52"/>
  <c r="T43" i="48"/>
  <c r="T43" i="24"/>
  <c r="T43" i="13"/>
  <c r="J39" i="12"/>
  <c r="X13" i="13"/>
  <c r="V19" i="48"/>
  <c r="V19" i="28"/>
  <c r="V19" i="22"/>
  <c r="V19" i="24"/>
  <c r="V9" i="24"/>
  <c r="V17" i="16"/>
  <c r="J21" i="13"/>
  <c r="J21" i="48"/>
  <c r="F10" i="43"/>
  <c r="V41" i="52"/>
  <c r="V21" i="8"/>
  <c r="V21" i="30"/>
  <c r="V25" i="15"/>
  <c r="V17" i="26"/>
  <c r="X42" i="30"/>
  <c r="X42" i="48"/>
  <c r="X42" i="41"/>
  <c r="X42" i="40"/>
  <c r="X42" i="16"/>
  <c r="X42" i="23"/>
  <c r="X42" i="50"/>
  <c r="X42" i="39"/>
  <c r="X42" i="38"/>
  <c r="X42" i="8"/>
  <c r="X42" i="22"/>
  <c r="X42" i="43"/>
  <c r="X42" i="37"/>
  <c r="X42" i="36"/>
  <c r="X42" i="14"/>
  <c r="X42" i="19"/>
  <c r="X42" i="42"/>
  <c r="X42" i="33"/>
  <c r="X42" i="35"/>
  <c r="X42" i="18"/>
  <c r="X42" i="49"/>
  <c r="X42" i="31"/>
  <c r="X42" i="34"/>
  <c r="X42" i="12"/>
  <c r="X42" i="24"/>
  <c r="X42" i="15"/>
  <c r="X42" i="51"/>
  <c r="X42" i="29"/>
  <c r="X42" i="32"/>
  <c r="X42" i="21"/>
  <c r="J14" i="33"/>
  <c r="T43" i="23"/>
  <c r="T43" i="25"/>
  <c r="T43" i="37"/>
  <c r="T43" i="27"/>
  <c r="T43" i="17"/>
  <c r="X9" i="36"/>
  <c r="V19" i="42"/>
  <c r="V19" i="52"/>
  <c r="V19" i="21"/>
  <c r="V9" i="36"/>
  <c r="V17" i="19"/>
  <c r="J23" i="25"/>
  <c r="J23" i="23"/>
  <c r="P23" i="8"/>
  <c r="F23" i="16"/>
  <c r="G23" i="16" s="1"/>
  <c r="V41" i="48"/>
  <c r="V21" i="41"/>
  <c r="V25" i="27"/>
  <c r="X40" i="17"/>
  <c r="V17" i="37"/>
  <c r="V13" i="50"/>
  <c r="V29" i="12"/>
  <c r="V29" i="37"/>
  <c r="J14" i="22"/>
  <c r="J26" i="29"/>
  <c r="T43" i="28"/>
  <c r="T43" i="39"/>
  <c r="T43" i="42"/>
  <c r="T43" i="43"/>
  <c r="T39" i="39"/>
  <c r="T37" i="12"/>
  <c r="V19" i="31"/>
  <c r="V19" i="34"/>
  <c r="V9" i="30"/>
  <c r="V17" i="23"/>
  <c r="F23" i="28"/>
  <c r="G23" i="28" s="1"/>
  <c r="J35" i="17"/>
  <c r="J35" i="36"/>
  <c r="J35" i="19"/>
  <c r="J35" i="52"/>
  <c r="J35" i="27"/>
  <c r="J35" i="31"/>
  <c r="J35" i="29"/>
  <c r="J35" i="42"/>
  <c r="J35" i="41"/>
  <c r="J35" i="40"/>
  <c r="J35" i="12"/>
  <c r="J35" i="37"/>
  <c r="V41" i="18"/>
  <c r="V21" i="36"/>
  <c r="V13" i="13"/>
  <c r="X40" i="20"/>
  <c r="AN43" i="4"/>
  <c r="H43" i="4" s="1"/>
  <c r="G12" i="33"/>
  <c r="J43" i="36"/>
  <c r="J37" i="50"/>
  <c r="J37" i="21"/>
  <c r="J37" i="34"/>
  <c r="V29" i="43"/>
  <c r="V29" i="14"/>
  <c r="F5" i="50"/>
  <c r="F5" i="26"/>
  <c r="X24" i="20"/>
  <c r="P10" i="13"/>
  <c r="P10" i="23"/>
  <c r="P10" i="40"/>
  <c r="X9" i="44"/>
  <c r="X13" i="38"/>
  <c r="X25" i="30"/>
  <c r="X37" i="32"/>
  <c r="F15" i="40"/>
  <c r="F10" i="48"/>
  <c r="F10" i="30"/>
  <c r="F10" i="40"/>
  <c r="F10" i="15"/>
  <c r="G10" i="15" s="1"/>
  <c r="P5" i="44"/>
  <c r="F5" i="39"/>
  <c r="F5" i="36"/>
  <c r="V14" i="12"/>
  <c r="X29" i="23"/>
  <c r="V29" i="20"/>
  <c r="AN15" i="4"/>
  <c r="H15" i="4" s="1"/>
  <c r="T8" i="19"/>
  <c r="J37" i="27"/>
  <c r="X24" i="30"/>
  <c r="P10" i="12"/>
  <c r="X25" i="22"/>
  <c r="X33" i="44"/>
  <c r="P15" i="39"/>
  <c r="F10" i="31"/>
  <c r="F10" i="34"/>
  <c r="F5" i="43"/>
  <c r="P5" i="40"/>
  <c r="P5" i="36"/>
  <c r="F5" i="33"/>
  <c r="X41" i="27"/>
  <c r="V14" i="14"/>
  <c r="X29" i="24"/>
  <c r="F5" i="40"/>
  <c r="V29" i="51"/>
  <c r="J37" i="44"/>
  <c r="V29" i="49"/>
  <c r="P5" i="49"/>
  <c r="F10" i="36"/>
  <c r="F10" i="27"/>
  <c r="J43" i="15"/>
  <c r="T8" i="16"/>
  <c r="J41" i="49"/>
  <c r="J37" i="25"/>
  <c r="J37" i="39"/>
  <c r="V29" i="27"/>
  <c r="P5" i="23"/>
  <c r="P5" i="25"/>
  <c r="P5" i="51"/>
  <c r="P5" i="15"/>
  <c r="X24" i="52"/>
  <c r="F10" i="33"/>
  <c r="P10" i="34"/>
  <c r="P10" i="25"/>
  <c r="X25" i="15"/>
  <c r="X33" i="48"/>
  <c r="F15" i="13"/>
  <c r="P10" i="52"/>
  <c r="F10" i="26"/>
  <c r="G10" i="26" s="1"/>
  <c r="F10" i="35"/>
  <c r="F5" i="41"/>
  <c r="F5" i="37"/>
  <c r="G5" i="37" s="1"/>
  <c r="P5" i="33"/>
  <c r="P5" i="31"/>
  <c r="X41" i="40"/>
  <c r="X29" i="28"/>
  <c r="P5" i="42"/>
  <c r="F10" i="42"/>
  <c r="G10" i="42" s="1"/>
  <c r="J41" i="44"/>
  <c r="V29" i="23"/>
  <c r="F5" i="15"/>
  <c r="G5" i="15" s="1"/>
  <c r="F5" i="19"/>
  <c r="G5" i="19" s="1"/>
  <c r="P5" i="50"/>
  <c r="F5" i="16"/>
  <c r="X24" i="41"/>
  <c r="F10" i="28"/>
  <c r="G10" i="28" s="1"/>
  <c r="F10" i="50"/>
  <c r="G10" i="50" s="1"/>
  <c r="P10" i="17"/>
  <c r="X9" i="22"/>
  <c r="X33" i="23"/>
  <c r="P15" i="18"/>
  <c r="P10" i="49"/>
  <c r="F15" i="41"/>
  <c r="F10" i="23"/>
  <c r="G10" i="23" s="1"/>
  <c r="P10" i="28"/>
  <c r="P5" i="37"/>
  <c r="P5" i="34"/>
  <c r="F5" i="30"/>
  <c r="G5" i="30" s="1"/>
  <c r="F5" i="28"/>
  <c r="V14" i="44"/>
  <c r="X21" i="31"/>
  <c r="X33" i="43"/>
  <c r="F10" i="16"/>
  <c r="P10" i="38"/>
  <c r="X24" i="48"/>
  <c r="V29" i="42"/>
  <c r="T8" i="44"/>
  <c r="J37" i="35"/>
  <c r="T8" i="17"/>
  <c r="J39" i="30"/>
  <c r="J41" i="41"/>
  <c r="J37" i="16"/>
  <c r="J37" i="36"/>
  <c r="V29" i="17"/>
  <c r="P5" i="20"/>
  <c r="F5" i="27"/>
  <c r="P5" i="48"/>
  <c r="F5" i="14"/>
  <c r="X24" i="34"/>
  <c r="F10" i="22"/>
  <c r="G10" i="22" s="1"/>
  <c r="P10" i="37"/>
  <c r="F10" i="38"/>
  <c r="X9" i="16"/>
  <c r="X37" i="18"/>
  <c r="F15" i="25"/>
  <c r="P10" i="48"/>
  <c r="F10" i="18"/>
  <c r="G10" i="18" s="1"/>
  <c r="P10" i="29"/>
  <c r="F5" i="34"/>
  <c r="P5" i="30"/>
  <c r="P5" i="29"/>
  <c r="V14" i="32"/>
  <c r="X21" i="13"/>
  <c r="P10" i="24"/>
  <c r="P10" i="20"/>
  <c r="X24" i="44"/>
  <c r="V29" i="28"/>
  <c r="AN27" i="4"/>
  <c r="H27" i="4" s="1"/>
  <c r="N24" i="41" s="1"/>
  <c r="V14" i="36"/>
  <c r="V29" i="36"/>
  <c r="P5" i="17"/>
  <c r="T8" i="51"/>
  <c r="J39" i="22"/>
  <c r="J41" i="31"/>
  <c r="J37" i="37"/>
  <c r="J37" i="40"/>
  <c r="V29" i="40"/>
  <c r="F5" i="24"/>
  <c r="G5" i="24" s="1"/>
  <c r="P5" i="18"/>
  <c r="G27" i="12"/>
  <c r="F5" i="12"/>
  <c r="G5" i="12" s="1"/>
  <c r="X24" i="35"/>
  <c r="X24" i="19"/>
  <c r="F10" i="13"/>
  <c r="G10" i="13" s="1"/>
  <c r="F10" i="25"/>
  <c r="G10" i="25" s="1"/>
  <c r="P10" i="36"/>
  <c r="X9" i="40"/>
  <c r="X37" i="43"/>
  <c r="F15" i="38"/>
  <c r="G15" i="38" s="1"/>
  <c r="P10" i="51"/>
  <c r="P10" i="44"/>
  <c r="P10" i="16"/>
  <c r="F10" i="20"/>
  <c r="G10" i="20" s="1"/>
  <c r="P5" i="32"/>
  <c r="F5" i="29"/>
  <c r="P5" i="43"/>
  <c r="V14" i="43"/>
  <c r="X37" i="41"/>
  <c r="P10" i="8"/>
  <c r="X24" i="23"/>
  <c r="V29" i="22"/>
  <c r="J37" i="26"/>
  <c r="J39" i="33"/>
  <c r="J37" i="23"/>
  <c r="J43" i="16"/>
  <c r="J39" i="36"/>
  <c r="J37" i="19"/>
  <c r="V29" i="34"/>
  <c r="P5" i="14"/>
  <c r="P5" i="8"/>
  <c r="F5" i="8"/>
  <c r="X24" i="36"/>
  <c r="F10" i="21"/>
  <c r="G10" i="21" s="1"/>
  <c r="P10" i="42"/>
  <c r="F10" i="8"/>
  <c r="G10" i="8" s="1"/>
  <c r="P10" i="27"/>
  <c r="X9" i="27"/>
  <c r="X37" i="31"/>
  <c r="F10" i="51"/>
  <c r="G10" i="51" s="1"/>
  <c r="P10" i="39"/>
  <c r="F10" i="12"/>
  <c r="P10" i="18"/>
  <c r="F5" i="31"/>
  <c r="P5" i="26"/>
  <c r="P5" i="41"/>
  <c r="X13" i="18"/>
  <c r="V14" i="29"/>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G13" i="40" s="1"/>
  <c r="E38" i="12"/>
  <c r="E16" i="29"/>
  <c r="E13" i="29"/>
  <c r="G13" i="29" s="1"/>
  <c r="E15" i="40"/>
  <c r="G15" i="40" s="1"/>
  <c r="E39" i="38"/>
  <c r="G43" i="16"/>
  <c r="E31" i="40"/>
  <c r="E35" i="40"/>
  <c r="G40" i="52"/>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E17" i="20"/>
  <c r="E8" i="13"/>
  <c r="E39" i="49"/>
  <c r="E23" i="49"/>
  <c r="E19" i="37"/>
  <c r="E42" i="37"/>
  <c r="E21" i="29"/>
  <c r="E34" i="42"/>
  <c r="E24" i="41"/>
  <c r="E8" i="41"/>
  <c r="E36" i="39"/>
  <c r="E26" i="37"/>
  <c r="E10" i="37"/>
  <c r="E26" i="29"/>
  <c r="E10" i="29"/>
  <c r="E12" i="18"/>
  <c r="G12" i="18" s="1"/>
  <c r="E5" i="14"/>
  <c r="E25" i="12"/>
  <c r="E9" i="12"/>
  <c r="E23" i="13"/>
  <c r="E7" i="13"/>
  <c r="E11" i="8"/>
  <c r="E26" i="44"/>
  <c r="E11" i="44"/>
  <c r="E26" i="38"/>
  <c r="E10" i="38"/>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E11" i="37"/>
  <c r="E38" i="41"/>
  <c r="E42" i="41"/>
  <c r="E12" i="29"/>
  <c r="E31" i="29"/>
  <c r="E5" i="41"/>
  <c r="G5" i="41" s="1"/>
  <c r="E22" i="37"/>
  <c r="E6" i="37"/>
  <c r="E38" i="29"/>
  <c r="E22" i="29"/>
  <c r="E6" i="29"/>
  <c r="E19" i="13"/>
  <c r="G8" i="20"/>
  <c r="G40" i="41"/>
  <c r="E34" i="37"/>
  <c r="E5" i="29"/>
  <c r="E18" i="41"/>
  <c r="G40" i="38"/>
  <c r="E32" i="29"/>
  <c r="E14" i="41"/>
  <c r="E24" i="25"/>
  <c r="E33" i="24"/>
  <c r="E17" i="24"/>
  <c r="E32" i="13"/>
  <c r="G32" i="13" s="1"/>
  <c r="E15" i="49"/>
  <c r="E18" i="37"/>
  <c r="E34" i="29"/>
  <c r="E18" i="29"/>
  <c r="E5" i="18"/>
  <c r="G5" i="18" s="1"/>
  <c r="E33" i="12"/>
  <c r="E17" i="12"/>
  <c r="E31" i="13"/>
  <c r="E15" i="13"/>
  <c r="G15" i="13" s="1"/>
  <c r="G27" i="37"/>
  <c r="E21" i="37"/>
  <c r="E25" i="37"/>
  <c r="E9" i="41"/>
  <c r="E33" i="37"/>
  <c r="G33" i="37" s="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G36" i="51" s="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38"/>
  <c r="N16" i="24"/>
  <c r="N16" i="29"/>
  <c r="N16" i="31"/>
  <c r="N16" i="44"/>
  <c r="N16" i="18"/>
  <c r="N16" i="22"/>
  <c r="N16" i="27"/>
  <c r="N16" i="37"/>
  <c r="N16" i="28"/>
  <c r="N16" i="33"/>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G19" i="36" s="1"/>
  <c r="F36" i="17"/>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15"/>
  <c r="N40" i="33"/>
  <c r="N40" i="35"/>
  <c r="N24" i="19"/>
  <c r="N24" i="12"/>
  <c r="N24" i="48"/>
  <c r="N24" i="22"/>
  <c r="N24" i="17"/>
  <c r="J26" i="22"/>
  <c r="J26" i="30"/>
  <c r="J43" i="13"/>
  <c r="J39" i="20"/>
  <c r="T39" i="51"/>
  <c r="J41" i="29"/>
  <c r="J41" i="40"/>
  <c r="T37" i="42"/>
  <c r="F34" i="50"/>
  <c r="G34" i="50" s="1"/>
  <c r="F36" i="33"/>
  <c r="X14" i="34"/>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N32" i="42" s="1"/>
  <c r="AN25" i="4"/>
  <c r="H25" i="4" s="1"/>
  <c r="E35" i="48"/>
  <c r="E19" i="48"/>
  <c r="X24" i="12"/>
  <c r="E29" i="39"/>
  <c r="G29" i="39" s="1"/>
  <c r="E21" i="43"/>
  <c r="E28" i="43"/>
  <c r="G28" i="43" s="1"/>
  <c r="E12" i="43"/>
  <c r="E34" i="44"/>
  <c r="E19" i="44"/>
  <c r="E25" i="42"/>
  <c r="E9" i="42"/>
  <c r="E15" i="41"/>
  <c r="E27" i="39"/>
  <c r="E11" i="39"/>
  <c r="E19" i="38"/>
  <c r="E24" i="36"/>
  <c r="E8" i="36"/>
  <c r="G8" i="36" s="1"/>
  <c r="E30" i="35"/>
  <c r="E14" i="35"/>
  <c r="E5" i="34"/>
  <c r="G5" i="34" s="1"/>
  <c r="E26" i="33"/>
  <c r="E10" i="33"/>
  <c r="E16" i="32"/>
  <c r="E38" i="30"/>
  <c r="E22" i="30"/>
  <c r="E12" i="31"/>
  <c r="E30" i="27"/>
  <c r="E36" i="26"/>
  <c r="E26" i="25"/>
  <c r="E39" i="23"/>
  <c r="E23" i="23"/>
  <c r="E29" i="22"/>
  <c r="E13" i="22"/>
  <c r="G13" i="22" s="1"/>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E36" i="28"/>
  <c r="E5" i="28"/>
  <c r="E32" i="26"/>
  <c r="E16" i="26"/>
  <c r="E22" i="25"/>
  <c r="E29" i="24"/>
  <c r="E13" i="24"/>
  <c r="G13" i="24" s="1"/>
  <c r="E35" i="23"/>
  <c r="E19" i="23"/>
  <c r="E25" i="22"/>
  <c r="E9" i="22"/>
  <c r="E31" i="21"/>
  <c r="E15" i="21"/>
  <c r="E27" i="19"/>
  <c r="G27" i="19" s="1"/>
  <c r="E13" i="13"/>
  <c r="AN41" i="4"/>
  <c r="H41" i="4" s="1"/>
  <c r="E24" i="52"/>
  <c r="E8" i="52"/>
  <c r="E31" i="51"/>
  <c r="E15" i="51"/>
  <c r="E39" i="52"/>
  <c r="E41" i="42"/>
  <c r="E41" i="38"/>
  <c r="E36" i="13"/>
  <c r="E13" i="39"/>
  <c r="G13" i="39" s="1"/>
  <c r="E10" i="36"/>
  <c r="G10" i="36" s="1"/>
  <c r="E7" i="43"/>
  <c r="E22" i="39"/>
  <c r="E6" i="39"/>
  <c r="E31" i="26"/>
  <c r="E15" i="26"/>
  <c r="E21" i="25"/>
  <c r="AN17" i="4"/>
  <c r="H17" i="4" s="1"/>
  <c r="N14" i="28" s="1"/>
  <c r="J35" i="23"/>
  <c r="V6" i="32"/>
  <c r="V6" i="26"/>
  <c r="X38" i="42"/>
  <c r="V36" i="21"/>
  <c r="V36" i="19"/>
  <c r="E43" i="43"/>
  <c r="E31" i="42"/>
  <c r="E35" i="42"/>
  <c r="X40" i="13"/>
  <c r="X40" i="23"/>
  <c r="V22" i="51"/>
  <c r="X24" i="39"/>
  <c r="E12" i="39"/>
  <c r="G12" i="39" s="1"/>
  <c r="E42" i="39"/>
  <c r="E36" i="33"/>
  <c r="E14" i="26"/>
  <c r="E43" i="30"/>
  <c r="P39" i="23"/>
  <c r="X40" i="42"/>
  <c r="X40" i="15"/>
  <c r="V22" i="16"/>
  <c r="X24" i="18"/>
  <c r="E20" i="43"/>
  <c r="E5" i="43"/>
  <c r="E33" i="42"/>
  <c r="E39" i="41"/>
  <c r="E23" i="41"/>
  <c r="E7" i="41"/>
  <c r="E35" i="39"/>
  <c r="E19" i="39"/>
  <c r="E5" i="39"/>
  <c r="E27" i="38"/>
  <c r="E11" i="38"/>
  <c r="E32" i="36"/>
  <c r="E38" i="35"/>
  <c r="E22" i="35"/>
  <c r="E6" i="35"/>
  <c r="E28" i="34"/>
  <c r="E12" i="34"/>
  <c r="G12" i="34" s="1"/>
  <c r="E34" i="33"/>
  <c r="E18" i="33"/>
  <c r="E40" i="32"/>
  <c r="G40" i="32" s="1"/>
  <c r="E24" i="32"/>
  <c r="E8" i="32"/>
  <c r="E30" i="30"/>
  <c r="E14" i="30"/>
  <c r="E20" i="31"/>
  <c r="E32" i="28"/>
  <c r="E16" i="28"/>
  <c r="E28" i="26"/>
  <c r="E12" i="26"/>
  <c r="E34" i="25"/>
  <c r="E18" i="25"/>
  <c r="E31" i="23"/>
  <c r="E15" i="23"/>
  <c r="E27" i="21"/>
  <c r="E11" i="21"/>
  <c r="E23" i="19"/>
  <c r="E20" i="52"/>
  <c r="E43" i="51"/>
  <c r="E27" i="51"/>
  <c r="E11" i="51"/>
  <c r="E35" i="52"/>
  <c r="E41" i="41"/>
  <c r="E41" i="37"/>
  <c r="V36" i="34"/>
  <c r="X40" i="21"/>
  <c r="X40" i="40"/>
  <c r="V22" i="20"/>
  <c r="V36" i="20"/>
  <c r="X24" i="31"/>
  <c r="E34" i="39"/>
  <c r="E18" i="39"/>
  <c r="E27" i="26"/>
  <c r="G27" i="26" s="1"/>
  <c r="E11" i="2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G15" i="36" s="1"/>
  <c r="F15" i="48"/>
  <c r="P15" i="27"/>
  <c r="F15" i="26"/>
  <c r="F15" i="37"/>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P15" i="23"/>
  <c r="P15" i="26"/>
  <c r="P15" i="13"/>
  <c r="F15" i="39"/>
  <c r="F15" i="50"/>
  <c r="G15" i="50" s="1"/>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F32" i="50"/>
  <c r="G32" i="50" s="1"/>
  <c r="P32" i="24"/>
  <c r="P32" i="42"/>
  <c r="P32" i="49"/>
  <c r="F32" i="32"/>
  <c r="G32" i="32" s="1"/>
  <c r="P15" i="38"/>
  <c r="P35" i="31"/>
  <c r="F35" i="21"/>
  <c r="P34" i="19"/>
  <c r="P15" i="49"/>
  <c r="P28" i="27"/>
  <c r="P43" i="49"/>
  <c r="P43" i="34"/>
  <c r="F43" i="43"/>
  <c r="F43" i="48"/>
  <c r="F43" i="3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G43" i="52" s="1"/>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G32" i="22" s="1"/>
  <c r="F32" i="49"/>
  <c r="G32" i="49" s="1"/>
  <c r="F32" i="51"/>
  <c r="G32" i="51" s="1"/>
  <c r="F32" i="24"/>
  <c r="G32" i="24" s="1"/>
  <c r="F32" i="31"/>
  <c r="P32" i="18"/>
  <c r="P32" i="23"/>
  <c r="P32" i="44"/>
  <c r="P32" i="26"/>
  <c r="F32" i="29"/>
  <c r="G32" i="29" s="1"/>
  <c r="P32" i="51"/>
  <c r="F32" i="18"/>
  <c r="G32" i="18" s="1"/>
  <c r="F32" i="34"/>
  <c r="F32" i="12"/>
  <c r="G32" i="12" s="1"/>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G28" i="15" s="1"/>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G32" i="30" s="1"/>
  <c r="F32" i="38"/>
  <c r="G32" i="38" s="1"/>
  <c r="P32" i="25"/>
  <c r="P32" i="36"/>
  <c r="P32" i="33"/>
  <c r="P32" i="43"/>
  <c r="F15" i="19"/>
  <c r="P34" i="52"/>
  <c r="P15" i="21"/>
  <c r="P28" i="43"/>
  <c r="P11" i="38"/>
  <c r="F11" i="12"/>
  <c r="G11" i="12" s="1"/>
  <c r="P11" i="48"/>
  <c r="P28" i="36"/>
  <c r="P28" i="31"/>
  <c r="F28" i="16"/>
  <c r="G28" i="16" s="1"/>
  <c r="P28" i="52"/>
  <c r="P28" i="33"/>
  <c r="F28" i="31"/>
  <c r="F28" i="50"/>
  <c r="G28" i="50" s="1"/>
  <c r="P28" i="51"/>
  <c r="F28" i="51"/>
  <c r="G28" i="51" s="1"/>
  <c r="P34" i="39"/>
  <c r="F34" i="36"/>
  <c r="G34" i="36" s="1"/>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P11" i="40"/>
  <c r="F28" i="44"/>
  <c r="G28" i="44" s="1"/>
  <c r="P28" i="35"/>
  <c r="F28" i="24"/>
  <c r="G12" i="30"/>
  <c r="G15" i="49"/>
  <c r="G27" i="48"/>
  <c r="G15" i="48"/>
  <c r="P39" i="12"/>
  <c r="F39" i="19"/>
  <c r="F39" i="27"/>
  <c r="P39" i="28"/>
  <c r="P39" i="15"/>
  <c r="F39" i="34"/>
  <c r="G39" i="34" s="1"/>
  <c r="P39" i="22"/>
  <c r="P39" i="49"/>
  <c r="F39" i="37"/>
  <c r="G39" i="37" s="1"/>
  <c r="F39" i="25"/>
  <c r="G39" i="25" s="1"/>
  <c r="F39" i="18"/>
  <c r="G39" i="18" s="1"/>
  <c r="F39" i="30"/>
  <c r="G39" i="30" s="1"/>
  <c r="P39" i="29"/>
  <c r="P39" i="24"/>
  <c r="G28" i="24"/>
  <c r="G12" i="43"/>
  <c r="G10" i="29"/>
  <c r="F39" i="20"/>
  <c r="G39" i="20" s="1"/>
  <c r="F39" i="36"/>
  <c r="G39" i="36" s="1"/>
  <c r="P39" i="44"/>
  <c r="F39" i="23"/>
  <c r="P39" i="27"/>
  <c r="F39" i="42"/>
  <c r="P39" i="34"/>
  <c r="F39" i="12"/>
  <c r="G39" i="12" s="1"/>
  <c r="P39" i="50"/>
  <c r="P39" i="35"/>
  <c r="F39" i="8"/>
  <c r="G39" i="8" s="1"/>
  <c r="P39" i="48"/>
  <c r="F39" i="24"/>
  <c r="G39" i="24" s="1"/>
  <c r="G28" i="40"/>
  <c r="F5" i="38"/>
  <c r="P5" i="38"/>
  <c r="F5" i="35"/>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15" i="44"/>
  <c r="G13" i="42"/>
  <c r="G36" i="28"/>
  <c r="G36" i="8"/>
  <c r="G33" i="42"/>
  <c r="G43" i="38"/>
  <c r="G43" i="31"/>
  <c r="G12" i="31"/>
  <c r="G25" i="52"/>
  <c r="G8" i="13"/>
  <c r="G33" i="24"/>
  <c r="G28" i="26"/>
  <c r="G28" i="34"/>
  <c r="G34" i="29"/>
  <c r="G34" i="44"/>
  <c r="G34" i="30"/>
  <c r="G13" i="20"/>
  <c r="G43" i="32"/>
  <c r="G40" i="43"/>
  <c r="G10" i="30"/>
  <c r="G27" i="39"/>
  <c r="G12" i="26"/>
  <c r="G15" i="25"/>
  <c r="G33" i="40"/>
  <c r="G39" i="23"/>
  <c r="G43" i="23"/>
  <c r="G43" i="30"/>
  <c r="G12" i="28"/>
  <c r="G40" i="26"/>
  <c r="G40" i="39"/>
  <c r="G32" i="34"/>
  <c r="G12" i="12"/>
  <c r="G19" i="17"/>
  <c r="G15" i="51"/>
  <c r="G27" i="14"/>
  <c r="G27" i="22"/>
  <c r="G10" i="31"/>
  <c r="G27" i="38"/>
  <c r="G5" i="35"/>
  <c r="G10" i="16"/>
  <c r="G25" i="44"/>
  <c r="G40" i="19"/>
  <c r="G12" i="19"/>
  <c r="G33" i="20"/>
  <c r="G36" i="35"/>
  <c r="G27" i="21"/>
  <c r="G27" i="41"/>
  <c r="G5" i="28"/>
  <c r="G40" i="22"/>
  <c r="G40" i="13"/>
  <c r="G32" i="17"/>
  <c r="G32" i="15"/>
  <c r="G36" i="17"/>
  <c r="G28" i="17"/>
  <c r="G27" i="51"/>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P35" i="18"/>
  <c r="P35" i="33"/>
  <c r="F35" i="29"/>
  <c r="G35" i="29" s="1"/>
  <c r="F35" i="22"/>
  <c r="G35" i="22" s="1"/>
  <c r="F35" i="15"/>
  <c r="G35" i="15" s="1"/>
  <c r="P35" i="38"/>
  <c r="P14" i="51"/>
  <c r="J27" i="33"/>
  <c r="J27" i="40"/>
  <c r="J27" i="51"/>
  <c r="J27" i="28"/>
  <c r="J27" i="19"/>
  <c r="N10" i="24"/>
  <c r="N10" i="25"/>
  <c r="N10" i="22"/>
  <c r="N10" i="29"/>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P8" i="27"/>
  <c r="F8" i="23"/>
  <c r="G8" i="23" s="1"/>
  <c r="F8" i="32"/>
  <c r="F8" i="30"/>
  <c r="G8" i="30" s="1"/>
  <c r="F8" i="48"/>
  <c r="F8" i="19"/>
  <c r="F8" i="36"/>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G8" i="49"/>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F11" i="40"/>
  <c r="G11" i="40" s="1"/>
  <c r="F11" i="24"/>
  <c r="G11" i="24" s="1"/>
  <c r="F11" i="42"/>
  <c r="P11" i="50"/>
  <c r="P11" i="24"/>
  <c r="P11" i="20"/>
  <c r="F11" i="14"/>
  <c r="G11" i="14" s="1"/>
  <c r="P11" i="44"/>
  <c r="P11" i="27"/>
  <c r="F11" i="19"/>
  <c r="G11" i="19" s="1"/>
  <c r="F11" i="48"/>
  <c r="G11" i="48" s="1"/>
  <c r="P11" i="15"/>
  <c r="F11" i="26"/>
  <c r="G11" i="26" s="1"/>
  <c r="F11" i="17"/>
  <c r="G11" i="17" s="1"/>
  <c r="P11" i="30"/>
  <c r="F11" i="28"/>
  <c r="G11" i="28" s="1"/>
  <c r="F11" i="13"/>
  <c r="F25" i="27"/>
  <c r="N14" i="31"/>
  <c r="N14" i="40"/>
  <c r="N14" i="41"/>
  <c r="N14" i="25"/>
  <c r="N14" i="32"/>
  <c r="N14" i="35"/>
  <c r="N14" i="21"/>
  <c r="N14" i="27"/>
  <c r="N14" i="37"/>
  <c r="G8" i="51"/>
  <c r="G25" i="28"/>
  <c r="G11" i="42"/>
  <c r="G12" i="35"/>
  <c r="G25" i="38"/>
  <c r="G11" i="51"/>
  <c r="G25" i="51"/>
  <c r="G25" i="35"/>
  <c r="G5" i="40"/>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J33" i="29"/>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E17" i="27"/>
  <c r="E18" i="27"/>
  <c r="E37" i="27"/>
  <c r="E29" i="27"/>
  <c r="G29" i="27" s="1"/>
  <c r="E5" i="27"/>
  <c r="E22" i="27"/>
  <c r="E9" i="27"/>
  <c r="E38" i="27"/>
  <c r="E8" i="27"/>
  <c r="E40" i="27"/>
  <c r="G40" i="27" s="1"/>
  <c r="E43" i="27"/>
  <c r="G43" i="27" s="1"/>
  <c r="E24" i="27"/>
  <c r="E21" i="27"/>
  <c r="E42" i="27"/>
  <c r="E36" i="27"/>
  <c r="E10" i="27"/>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F40" i="48"/>
  <c r="P40" i="40"/>
  <c r="P40" i="39"/>
  <c r="F40" i="34"/>
  <c r="G40" i="34" s="1"/>
  <c r="F40" i="29"/>
  <c r="G40" i="29" s="1"/>
  <c r="P40" i="28"/>
  <c r="P40" i="24"/>
  <c r="F40" i="17"/>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G5" i="44"/>
  <c r="E13" i="34"/>
  <c r="G13" i="34" s="1"/>
  <c r="E10" i="34"/>
  <c r="G10" i="34" s="1"/>
  <c r="E35" i="34"/>
  <c r="F12" i="23"/>
  <c r="G12" i="23" s="1"/>
  <c r="F12" i="13"/>
  <c r="G12" i="13" s="1"/>
  <c r="P12" i="28"/>
  <c r="F12" i="37"/>
  <c r="G12" i="37" s="1"/>
  <c r="C44" i="19"/>
  <c r="E8" i="19"/>
  <c r="G8" i="19" s="1"/>
  <c r="E33" i="19"/>
  <c r="G33" i="19" s="1"/>
  <c r="E39" i="19"/>
  <c r="E7" i="19"/>
  <c r="E28" i="19"/>
  <c r="G28" i="19" s="1"/>
  <c r="C44" i="34"/>
  <c r="E9" i="34"/>
  <c r="E15" i="34"/>
  <c r="G15" i="34" s="1"/>
  <c r="E8" i="34"/>
  <c r="G8" i="34" s="1"/>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C44" i="24"/>
  <c r="E19" i="24"/>
  <c r="G19" i="24" s="1"/>
  <c r="C44" i="22"/>
  <c r="E15" i="22"/>
  <c r="C44" i="20"/>
  <c r="E19" i="20"/>
  <c r="E36" i="20"/>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G36" i="31" s="1"/>
  <c r="E32" i="31"/>
  <c r="G32" i="31" s="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52"/>
  <c r="T22" i="39"/>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T19" i="22" s="1"/>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41"/>
  <c r="N42" i="50"/>
  <c r="N42" i="43"/>
  <c r="N42" i="12"/>
  <c r="N42" i="28"/>
  <c r="N42" i="14"/>
  <c r="N42" i="42"/>
  <c r="N42" i="29"/>
  <c r="N42" i="27"/>
  <c r="N42" i="20"/>
  <c r="N42" i="13"/>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19"/>
  <c r="P30" i="30"/>
  <c r="P30" i="25"/>
  <c r="F10" i="14"/>
  <c r="G10" i="14" s="1"/>
  <c r="P10" i="21"/>
  <c r="P10" i="32"/>
  <c r="P10" i="35"/>
  <c r="P10" i="14"/>
  <c r="F10" i="24"/>
  <c r="G10" i="24" s="1"/>
  <c r="P10" i="30"/>
  <c r="F10" i="37"/>
  <c r="G10" i="37" s="1"/>
  <c r="F10" i="44"/>
  <c r="F10" i="19"/>
  <c r="P10" i="26"/>
  <c r="F10" i="39"/>
  <c r="G10" i="39" s="1"/>
  <c r="P10" i="43"/>
  <c r="F10" i="17"/>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G36" i="24"/>
  <c r="G32" i="26"/>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41"/>
  <c r="J28" i="27"/>
  <c r="J28" i="36"/>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34"/>
  <c r="T10" i="40"/>
  <c r="T10" i="39"/>
  <c r="T10" i="28"/>
  <c r="T10" i="20"/>
  <c r="T10" i="21"/>
  <c r="T10" i="42"/>
  <c r="T10" i="8"/>
  <c r="T10" i="2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41"/>
  <c r="J33" i="36"/>
  <c r="J33" i="27"/>
  <c r="J33" i="18"/>
  <c r="J33" i="24"/>
  <c r="J33" i="14"/>
  <c r="J33" i="43"/>
  <c r="J33" i="34"/>
  <c r="J33" i="50"/>
  <c r="J33" i="38"/>
  <c r="J33" i="52"/>
  <c r="J33" i="17"/>
  <c r="J33" i="12"/>
  <c r="J33" i="51"/>
  <c r="J33" i="28"/>
  <c r="J33" i="39"/>
  <c r="J33" i="16"/>
  <c r="J33" i="33"/>
  <c r="J33" i="42"/>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7" i="30"/>
  <c r="G27" i="20"/>
  <c r="G11" i="33"/>
  <c r="N32" i="3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G10" i="44" s="1"/>
  <c r="E13" i="43"/>
  <c r="G13" i="43" s="1"/>
  <c r="E25" i="43"/>
  <c r="E32" i="43"/>
  <c r="G32" i="43" s="1"/>
  <c r="E22" i="43"/>
  <c r="E36" i="43"/>
  <c r="E8" i="43"/>
  <c r="E36" i="38"/>
  <c r="G36" i="38" s="1"/>
  <c r="E29" i="43"/>
  <c r="G29" i="43" s="1"/>
  <c r="E18" i="43"/>
  <c r="E6" i="43"/>
  <c r="E30" i="44"/>
  <c r="E27" i="44"/>
  <c r="G27" i="44" s="1"/>
  <c r="E9" i="44"/>
  <c r="E42" i="44"/>
  <c r="E33" i="34"/>
  <c r="G33" i="34" s="1"/>
  <c r="E21" i="34"/>
  <c r="E7" i="34"/>
  <c r="E41" i="34"/>
  <c r="E40" i="33"/>
  <c r="G40" i="33" s="1"/>
  <c r="E28" i="33"/>
  <c r="G28" i="33" s="1"/>
  <c r="E5" i="33"/>
  <c r="G5" i="33" s="1"/>
  <c r="E26" i="32"/>
  <c r="E22" i="32"/>
  <c r="E6" i="32"/>
  <c r="E8" i="28"/>
  <c r="G8" i="28" s="1"/>
  <c r="E24" i="26"/>
  <c r="E20" i="26"/>
  <c r="E8" i="26"/>
  <c r="E5" i="26"/>
  <c r="E35" i="21"/>
  <c r="E11" i="16"/>
  <c r="G11" i="16" s="1"/>
  <c r="E29" i="15"/>
  <c r="G29" i="15" s="1"/>
  <c r="E21" i="15"/>
  <c r="E9" i="15"/>
  <c r="E7" i="15"/>
  <c r="E40" i="14"/>
  <c r="G40" i="14" s="1"/>
  <c r="E20" i="14"/>
  <c r="E36" i="12"/>
  <c r="G22" i="41"/>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F7" i="27"/>
  <c r="P7" i="39"/>
  <c r="P7" i="18"/>
  <c r="F7" i="23"/>
  <c r="F7" i="36"/>
  <c r="G7" i="36" s="1"/>
  <c r="F7" i="26"/>
  <c r="G7" i="26" s="1"/>
  <c r="P7" i="48"/>
  <c r="F7" i="48"/>
  <c r="G7" i="48" s="1"/>
  <c r="P7" i="49"/>
  <c r="F7" i="31"/>
  <c r="G7" i="31" s="1"/>
  <c r="F7" i="2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27"/>
  <c r="T9" i="18"/>
  <c r="T9" i="17"/>
  <c r="T9" i="14"/>
  <c r="T7" i="25"/>
  <c r="T7" i="28"/>
  <c r="T7" i="24"/>
  <c r="T19" i="20"/>
  <c r="T19" i="48"/>
  <c r="T19" i="49"/>
  <c r="T19" i="31"/>
  <c r="T19" i="23"/>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F22" i="32"/>
  <c r="G22" i="32" s="1"/>
  <c r="F22" i="51"/>
  <c r="G22" i="51" s="1"/>
  <c r="F22" i="30"/>
  <c r="P25" i="52"/>
  <c r="F25" i="15"/>
  <c r="G25" i="15" s="1"/>
  <c r="F25" i="24"/>
  <c r="P25" i="26"/>
  <c r="P25" i="33"/>
  <c r="P25" i="39"/>
  <c r="P25" i="44"/>
  <c r="P25" i="18"/>
  <c r="F25" i="32"/>
  <c r="G25" i="32" s="1"/>
  <c r="F25" i="22"/>
  <c r="F25" i="37"/>
  <c r="G25" i="37" s="1"/>
  <c r="N38" i="37"/>
  <c r="N38" i="33"/>
  <c r="P26" i="48"/>
  <c r="P26" i="30"/>
  <c r="F26" i="16"/>
  <c r="F26" i="32"/>
  <c r="G26" i="32" s="1"/>
  <c r="P26" i="18"/>
  <c r="N18" i="13"/>
  <c r="N18" i="52"/>
  <c r="P17" i="51"/>
  <c r="N14" i="49"/>
  <c r="N14" i="50"/>
  <c r="N14" i="52"/>
  <c r="P12" i="49"/>
  <c r="F12" i="52"/>
  <c r="G12" i="52" s="1"/>
  <c r="P12" i="48"/>
  <c r="F12" i="51"/>
  <c r="G12" i="51" s="1"/>
  <c r="P22" i="8"/>
  <c r="F22" i="13"/>
  <c r="G22" i="13" s="1"/>
  <c r="F22" i="20"/>
  <c r="F22" i="23"/>
  <c r="G22" i="23" s="1"/>
  <c r="P22" i="28"/>
  <c r="F22" i="34"/>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35"/>
  <c r="G30" i="35" s="1"/>
  <c r="F30" i="25"/>
  <c r="P30" i="40"/>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P16" i="26"/>
  <c r="P16" i="32"/>
  <c r="P16" i="37"/>
  <c r="F16" i="40"/>
  <c r="G16" i="40" s="1"/>
  <c r="F16" i="44"/>
  <c r="G16" i="44" s="1"/>
  <c r="F16" i="36"/>
  <c r="P16" i="34"/>
  <c r="N10" i="48"/>
  <c r="N8" i="52"/>
  <c r="E41" i="40"/>
  <c r="E36" i="36"/>
  <c r="G36" i="36" s="1"/>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G36" i="49" s="1"/>
  <c r="E24" i="49"/>
  <c r="E14" i="49"/>
  <c r="G14" i="49" s="1"/>
  <c r="E6" i="49"/>
  <c r="E41" i="48"/>
  <c r="E29" i="48"/>
  <c r="G29" i="48" s="1"/>
  <c r="E21" i="48"/>
  <c r="E18" i="48"/>
  <c r="E17" i="48"/>
  <c r="E9" i="48"/>
  <c r="E40" i="48"/>
  <c r="E36" i="48"/>
  <c r="G36" i="48" s="1"/>
  <c r="E30" i="48"/>
  <c r="E26" i="48"/>
  <c r="E22" i="48"/>
  <c r="E16" i="48"/>
  <c r="E12" i="48"/>
  <c r="G12" i="48" s="1"/>
  <c r="E8" i="48"/>
  <c r="G8" i="48" s="1"/>
  <c r="E17" i="49"/>
  <c r="E25" i="49"/>
  <c r="E37" i="49"/>
  <c r="E7" i="49"/>
  <c r="E5" i="49"/>
  <c r="E41" i="49"/>
  <c r="E29" i="49"/>
  <c r="G29" i="49" s="1"/>
  <c r="E19" i="49"/>
  <c r="G19" i="49" s="1"/>
  <c r="E11" i="49"/>
  <c r="G11" i="49" s="1"/>
  <c r="E38" i="49"/>
  <c r="E28" i="49"/>
  <c r="G28" i="49" s="1"/>
  <c r="E22" i="49"/>
  <c r="E12" i="49"/>
  <c r="G12" i="49" s="1"/>
  <c r="E5" i="48"/>
  <c r="E37" i="48"/>
  <c r="E34" i="48"/>
  <c r="G34" i="48" s="1"/>
  <c r="E33" i="48"/>
  <c r="G33" i="48" s="1"/>
  <c r="E25" i="48"/>
  <c r="E13" i="48"/>
  <c r="E42" i="48"/>
  <c r="E38" i="48"/>
  <c r="G38" i="48" s="1"/>
  <c r="E32" i="48"/>
  <c r="G32" i="48" s="1"/>
  <c r="E28" i="48"/>
  <c r="G28" i="48" s="1"/>
  <c r="E24" i="48"/>
  <c r="E20" i="48"/>
  <c r="E14" i="48"/>
  <c r="E10" i="48"/>
  <c r="G10" i="48" s="1"/>
  <c r="E6" i="48"/>
  <c r="T19" i="43" l="1"/>
  <c r="T19" i="50"/>
  <c r="T19" i="17"/>
  <c r="T19" i="18"/>
  <c r="T19" i="32"/>
  <c r="T29" i="41"/>
  <c r="T19" i="42"/>
  <c r="T19" i="52"/>
  <c r="T19" i="33"/>
  <c r="T19" i="51"/>
  <c r="T19" i="27"/>
  <c r="T19" i="16"/>
  <c r="T19" i="26"/>
  <c r="T19" i="14"/>
  <c r="T19" i="30"/>
  <c r="T19" i="24"/>
  <c r="T19" i="25"/>
  <c r="T19" i="40"/>
  <c r="T19" i="12"/>
  <c r="T19" i="13"/>
  <c r="T19" i="28"/>
  <c r="T19" i="44"/>
  <c r="T19" i="34"/>
  <c r="T19" i="15"/>
  <c r="T19" i="36"/>
  <c r="T19" i="37"/>
  <c r="T19" i="38"/>
  <c r="T19" i="41"/>
  <c r="T19" i="21"/>
  <c r="T19" i="39"/>
  <c r="T19" i="29"/>
  <c r="T19" i="35"/>
  <c r="T19" i="8"/>
  <c r="T19" i="19"/>
  <c r="T29" i="34"/>
  <c r="T21" i="15"/>
  <c r="T21" i="35"/>
  <c r="T21" i="43"/>
  <c r="T21" i="44"/>
  <c r="T21" i="38"/>
  <c r="T21" i="50"/>
  <c r="T21" i="25"/>
  <c r="G7" i="41"/>
  <c r="E44" i="50"/>
  <c r="G5" i="14"/>
  <c r="G10" i="35"/>
  <c r="G5" i="39"/>
  <c r="G11" i="13"/>
  <c r="G19" i="23"/>
  <c r="G5" i="8"/>
  <c r="G15" i="41"/>
  <c r="G5" i="43"/>
  <c r="G25" i="24"/>
  <c r="G11" i="8"/>
  <c r="G10" i="17"/>
  <c r="G43" i="51"/>
  <c r="G15" i="37"/>
  <c r="E44" i="41"/>
  <c r="G22" i="34"/>
  <c r="G8" i="32"/>
  <c r="G29" i="42"/>
  <c r="G35" i="48"/>
  <c r="E44" i="12"/>
  <c r="E44" i="21"/>
  <c r="G40" i="17"/>
  <c r="G15" i="29"/>
  <c r="G19" i="44"/>
  <c r="G11" i="37"/>
  <c r="E44" i="39"/>
  <c r="G30" i="25"/>
  <c r="G26" i="16"/>
  <c r="G22" i="30"/>
  <c r="G7" i="21"/>
  <c r="G38" i="29"/>
  <c r="G35" i="40"/>
  <c r="G15" i="12"/>
  <c r="N40" i="36"/>
  <c r="N40" i="21"/>
  <c r="N40" i="34"/>
  <c r="N40" i="28"/>
  <c r="N40" i="42"/>
  <c r="N40" i="37"/>
  <c r="N40" i="49"/>
  <c r="N40" i="50"/>
  <c r="N40" i="18"/>
  <c r="N40" i="17"/>
  <c r="N40" i="23"/>
  <c r="N40" i="31"/>
  <c r="N40" i="27"/>
  <c r="N40" i="29"/>
  <c r="N40" i="32"/>
  <c r="T7" i="42"/>
  <c r="T22" i="23"/>
  <c r="N10" i="15"/>
  <c r="N10" i="18"/>
  <c r="N10" i="17"/>
  <c r="N40" i="12"/>
  <c r="N42" i="31"/>
  <c r="N42" i="38"/>
  <c r="N42" i="49"/>
  <c r="N42" i="37"/>
  <c r="N42" i="22"/>
  <c r="N42" i="21"/>
  <c r="N42" i="24"/>
  <c r="N42" i="48"/>
  <c r="N42" i="17"/>
  <c r="N10" i="50"/>
  <c r="F16" i="39"/>
  <c r="G16" i="39" s="1"/>
  <c r="F16" i="20"/>
  <c r="G16" i="20" s="1"/>
  <c r="N14" i="8"/>
  <c r="T7" i="39"/>
  <c r="T7" i="44"/>
  <c r="T7" i="52"/>
  <c r="T21" i="49"/>
  <c r="T21" i="29"/>
  <c r="T21" i="39"/>
  <c r="N42" i="32"/>
  <c r="N42" i="33"/>
  <c r="N42" i="23"/>
  <c r="N42" i="30"/>
  <c r="N14" i="16"/>
  <c r="N14" i="19"/>
  <c r="N14" i="23"/>
  <c r="N10" i="49"/>
  <c r="N10" i="23"/>
  <c r="N10" i="44"/>
  <c r="N10" i="14"/>
  <c r="N10" i="16"/>
  <c r="G36" i="13"/>
  <c r="N24" i="32"/>
  <c r="N24" i="44"/>
  <c r="N40" i="43"/>
  <c r="N40" i="51"/>
  <c r="N40" i="44"/>
  <c r="N16" i="41"/>
  <c r="N16" i="20"/>
  <c r="N16" i="16"/>
  <c r="G10" i="38"/>
  <c r="N35" i="33"/>
  <c r="N35" i="35"/>
  <c r="N35" i="15"/>
  <c r="N35" i="23"/>
  <c r="N35" i="39"/>
  <c r="N35" i="30"/>
  <c r="N35" i="18"/>
  <c r="N35" i="8"/>
  <c r="N35" i="24"/>
  <c r="N35" i="48"/>
  <c r="N35" i="29"/>
  <c r="N35" i="22"/>
  <c r="N35" i="27"/>
  <c r="N35" i="50"/>
  <c r="N35" i="28"/>
  <c r="N35" i="25"/>
  <c r="N35" i="14"/>
  <c r="N35" i="49"/>
  <c r="N35" i="38"/>
  <c r="N35" i="36"/>
  <c r="N35" i="41"/>
  <c r="N35" i="44"/>
  <c r="N35" i="51"/>
  <c r="N35" i="43"/>
  <c r="N35" i="16"/>
  <c r="N35" i="20"/>
  <c r="N35" i="34"/>
  <c r="N35" i="17"/>
  <c r="N10" i="35"/>
  <c r="N10" i="19"/>
  <c r="N40" i="13"/>
  <c r="N40" i="22"/>
  <c r="N16" i="17"/>
  <c r="N16" i="12"/>
  <c r="N16" i="50"/>
  <c r="N16" i="8"/>
  <c r="N16" i="51"/>
  <c r="P16" i="51"/>
  <c r="F16" i="35"/>
  <c r="G16" i="35" s="1"/>
  <c r="F16" i="13"/>
  <c r="G16" i="13" s="1"/>
  <c r="N14" i="13"/>
  <c r="T7" i="49"/>
  <c r="T7" i="22"/>
  <c r="T7" i="37"/>
  <c r="T7" i="19"/>
  <c r="T21" i="20"/>
  <c r="T21" i="22"/>
  <c r="T21" i="23"/>
  <c r="N42" i="19"/>
  <c r="N42" i="51"/>
  <c r="N42" i="36"/>
  <c r="N14" i="42"/>
  <c r="N14" i="43"/>
  <c r="N14" i="12"/>
  <c r="N14" i="15"/>
  <c r="N10" i="26"/>
  <c r="N10" i="21"/>
  <c r="N10" i="36"/>
  <c r="N10" i="41"/>
  <c r="G34" i="25"/>
  <c r="N24" i="27"/>
  <c r="N24" i="21"/>
  <c r="N40" i="52"/>
  <c r="N40" i="24"/>
  <c r="N40" i="19"/>
  <c r="N16" i="26"/>
  <c r="N16" i="21"/>
  <c r="N16" i="42"/>
  <c r="N30" i="30"/>
  <c r="N30" i="37"/>
  <c r="N30" i="26"/>
  <c r="N30" i="32"/>
  <c r="N30" i="13"/>
  <c r="N30" i="20"/>
  <c r="N30" i="18"/>
  <c r="N30" i="40"/>
  <c r="N30" i="27"/>
  <c r="N30" i="42"/>
  <c r="N30" i="35"/>
  <c r="N30" i="22"/>
  <c r="N30" i="8"/>
  <c r="N30" i="19"/>
  <c r="N30" i="48"/>
  <c r="N30" i="38"/>
  <c r="N30" i="21"/>
  <c r="N30" i="51"/>
  <c r="N30" i="33"/>
  <c r="N30" i="15"/>
  <c r="N30" i="52"/>
  <c r="N30" i="43"/>
  <c r="N30" i="28"/>
  <c r="N30" i="24"/>
  <c r="N30" i="12"/>
  <c r="N30" i="49"/>
  <c r="N30" i="50"/>
  <c r="N30" i="41"/>
  <c r="N30" i="39"/>
  <c r="N30" i="23"/>
  <c r="N30" i="25"/>
  <c r="N30" i="31"/>
  <c r="N30" i="36"/>
  <c r="N30" i="44"/>
  <c r="N30" i="14"/>
  <c r="N30" i="34"/>
  <c r="N30" i="16"/>
  <c r="N30" i="17"/>
  <c r="N30" i="29"/>
  <c r="N10" i="8"/>
  <c r="T7" i="16"/>
  <c r="T7" i="32"/>
  <c r="T7" i="36"/>
  <c r="N10" i="38"/>
  <c r="N10" i="33"/>
  <c r="N40" i="40"/>
  <c r="N8" i="14"/>
  <c r="N8" i="35"/>
  <c r="N8" i="12"/>
  <c r="N8" i="32"/>
  <c r="N8" i="36"/>
  <c r="N8" i="15"/>
  <c r="N8" i="41"/>
  <c r="N8" i="31"/>
  <c r="N8" i="37"/>
  <c r="N8" i="17"/>
  <c r="N8" i="44"/>
  <c r="N8" i="39"/>
  <c r="N8" i="20"/>
  <c r="N8" i="18"/>
  <c r="N8" i="43"/>
  <c r="N8" i="8"/>
  <c r="N8" i="19"/>
  <c r="N8" i="27"/>
  <c r="N8" i="22"/>
  <c r="N8" i="42"/>
  <c r="N8" i="21"/>
  <c r="N8" i="30"/>
  <c r="N8" i="24"/>
  <c r="N8" i="26"/>
  <c r="N8" i="40"/>
  <c r="N8" i="16"/>
  <c r="N8" i="51"/>
  <c r="N8" i="28"/>
  <c r="N8" i="13"/>
  <c r="N8" i="34"/>
  <c r="N8" i="29"/>
  <c r="N8" i="50"/>
  <c r="N8" i="23"/>
  <c r="N8" i="33"/>
  <c r="N8" i="25"/>
  <c r="N8" i="38"/>
  <c r="N8" i="48"/>
  <c r="P16" i="18"/>
  <c r="P16" i="27"/>
  <c r="P16" i="42"/>
  <c r="T7" i="20"/>
  <c r="T7" i="34"/>
  <c r="T7" i="33"/>
  <c r="T7" i="51"/>
  <c r="T21" i="26"/>
  <c r="T21" i="48"/>
  <c r="N42" i="52"/>
  <c r="N42" i="40"/>
  <c r="N42" i="26"/>
  <c r="N42" i="39"/>
  <c r="T22" i="14"/>
  <c r="G36" i="20"/>
  <c r="G8" i="27"/>
  <c r="N14" i="24"/>
  <c r="N14" i="17"/>
  <c r="N14" i="33"/>
  <c r="N10" i="13"/>
  <c r="N10" i="28"/>
  <c r="N10" i="20"/>
  <c r="N10" i="30"/>
  <c r="N40" i="41"/>
  <c r="N24" i="33"/>
  <c r="N24" i="40"/>
  <c r="N40" i="39"/>
  <c r="N40" i="48"/>
  <c r="N40" i="14"/>
  <c r="N16" i="36"/>
  <c r="N16" i="15"/>
  <c r="N16" i="14"/>
  <c r="N16" i="40"/>
  <c r="N18" i="24"/>
  <c r="N18" i="20"/>
  <c r="N18" i="32"/>
  <c r="N18" i="35"/>
  <c r="N18" i="30"/>
  <c r="N18" i="34"/>
  <c r="N18" i="51"/>
  <c r="N18" i="16"/>
  <c r="N18" i="50"/>
  <c r="N18" i="48"/>
  <c r="N18" i="41"/>
  <c r="N26" i="15"/>
  <c r="N26" i="20"/>
  <c r="N26" i="29"/>
  <c r="N26" i="38"/>
  <c r="N26" i="12"/>
  <c r="N26" i="43"/>
  <c r="N26" i="13"/>
  <c r="N26" i="23"/>
  <c r="N26" i="22"/>
  <c r="N26" i="40"/>
  <c r="N26" i="51"/>
  <c r="N26" i="49"/>
  <c r="N26" i="17"/>
  <c r="N26" i="44"/>
  <c r="N26" i="32"/>
  <c r="N26" i="25"/>
  <c r="N26" i="34"/>
  <c r="N26" i="14"/>
  <c r="N26" i="31"/>
  <c r="N26" i="33"/>
  <c r="N26" i="42"/>
  <c r="N26" i="50"/>
  <c r="N26" i="41"/>
  <c r="N26" i="8"/>
  <c r="N26" i="36"/>
  <c r="N26" i="52"/>
  <c r="N26" i="35"/>
  <c r="N26" i="19"/>
  <c r="N26" i="27"/>
  <c r="N26" i="26"/>
  <c r="N26" i="39"/>
  <c r="N26" i="21"/>
  <c r="N26" i="16"/>
  <c r="N26" i="30"/>
  <c r="N26" i="18"/>
  <c r="N26" i="28"/>
  <c r="N26" i="24"/>
  <c r="N26" i="37"/>
  <c r="N26" i="48"/>
  <c r="T7" i="43"/>
  <c r="T7" i="15"/>
  <c r="N8" i="49"/>
  <c r="P16" i="38"/>
  <c r="F16" i="17"/>
  <c r="G16" i="17" s="1"/>
  <c r="N16" i="13"/>
  <c r="T7" i="50"/>
  <c r="T7" i="12"/>
  <c r="T7" i="27"/>
  <c r="T7" i="48"/>
  <c r="T21" i="30"/>
  <c r="T21" i="42"/>
  <c r="N42" i="18"/>
  <c r="N42" i="35"/>
  <c r="N42" i="15"/>
  <c r="N42" i="25"/>
  <c r="T22" i="52"/>
  <c r="G39" i="19"/>
  <c r="G19" i="27"/>
  <c r="G10" i="27"/>
  <c r="G34" i="27"/>
  <c r="N14" i="20"/>
  <c r="N14" i="18"/>
  <c r="N14" i="39"/>
  <c r="N10" i="39"/>
  <c r="N10" i="34"/>
  <c r="N10" i="12"/>
  <c r="N10" i="40"/>
  <c r="N24" i="18"/>
  <c r="N24" i="24"/>
  <c r="N40" i="8"/>
  <c r="N40" i="16"/>
  <c r="N40" i="30"/>
  <c r="N16" i="19"/>
  <c r="N16" i="34"/>
  <c r="N16" i="43"/>
  <c r="N16" i="25"/>
  <c r="N28" i="16"/>
  <c r="N28" i="52"/>
  <c r="N28" i="48"/>
  <c r="N28" i="25"/>
  <c r="N28" i="42"/>
  <c r="N28" i="43"/>
  <c r="N28" i="50"/>
  <c r="N28" i="33"/>
  <c r="N28" i="27"/>
  <c r="N28" i="29"/>
  <c r="N28" i="19"/>
  <c r="N28" i="15"/>
  <c r="N28" i="18"/>
  <c r="N28" i="32"/>
  <c r="N28" i="23"/>
  <c r="N28" i="22"/>
  <c r="N28" i="34"/>
  <c r="N28" i="51"/>
  <c r="N28" i="31"/>
  <c r="N28" i="36"/>
  <c r="N28" i="20"/>
  <c r="N28" i="26"/>
  <c r="N28" i="41"/>
  <c r="N28" i="37"/>
  <c r="N28" i="35"/>
  <c r="N28" i="14"/>
  <c r="N28" i="28"/>
  <c r="N28" i="40"/>
  <c r="N28" i="49"/>
  <c r="N28" i="13"/>
  <c r="N28" i="17"/>
  <c r="N28" i="44"/>
  <c r="N28" i="30"/>
  <c r="N28" i="8"/>
  <c r="N28" i="12"/>
  <c r="N28" i="21"/>
  <c r="N28" i="24"/>
  <c r="N28" i="39"/>
  <c r="N28" i="38"/>
  <c r="N34" i="12"/>
  <c r="N34" i="16"/>
  <c r="N34" i="32"/>
  <c r="N34" i="30"/>
  <c r="N34" i="40"/>
  <c r="N34" i="49"/>
  <c r="N34" i="42"/>
  <c r="N34" i="33"/>
  <c r="N34" i="31"/>
  <c r="N34" i="38"/>
  <c r="N34" i="19"/>
  <c r="N34" i="18"/>
  <c r="N34" i="15"/>
  <c r="N34" i="20"/>
  <c r="N34" i="29"/>
  <c r="N34" i="36"/>
  <c r="N34" i="39"/>
  <c r="N34" i="13"/>
  <c r="N34" i="21"/>
  <c r="N34" i="17"/>
  <c r="N34" i="26"/>
  <c r="N34" i="50"/>
  <c r="N34" i="48"/>
  <c r="N34" i="34"/>
  <c r="N34" i="52"/>
  <c r="N34" i="37"/>
  <c r="N34" i="23"/>
  <c r="N34" i="25"/>
  <c r="N34" i="35"/>
  <c r="N34" i="44"/>
  <c r="N34" i="14"/>
  <c r="N34" i="24"/>
  <c r="N34" i="43"/>
  <c r="N34" i="8"/>
  <c r="N34" i="27"/>
  <c r="T7" i="31"/>
  <c r="N10" i="37"/>
  <c r="N10" i="42"/>
  <c r="N40" i="25"/>
  <c r="N40" i="38"/>
  <c r="N10" i="51"/>
  <c r="P16" i="16"/>
  <c r="P16" i="20"/>
  <c r="N16" i="48"/>
  <c r="T7" i="14"/>
  <c r="T7" i="18"/>
  <c r="T7" i="35"/>
  <c r="T21" i="28"/>
  <c r="T21" i="34"/>
  <c r="N42" i="8"/>
  <c r="N42" i="44"/>
  <c r="N42" i="16"/>
  <c r="N42" i="34"/>
  <c r="T22" i="22"/>
  <c r="G36" i="27"/>
  <c r="N14" i="34"/>
  <c r="N14" i="22"/>
  <c r="N10" i="43"/>
  <c r="N10" i="27"/>
  <c r="N10" i="32"/>
  <c r="G10" i="33"/>
  <c r="N24" i="28"/>
  <c r="N40" i="20"/>
  <c r="N40" i="26"/>
  <c r="N16" i="35"/>
  <c r="N16" i="30"/>
  <c r="N16" i="32"/>
  <c r="N16" i="39"/>
  <c r="N44" i="15"/>
  <c r="N44" i="39"/>
  <c r="N43" i="50"/>
  <c r="N43" i="22"/>
  <c r="N43" i="8"/>
  <c r="N43" i="38"/>
  <c r="N43" i="16"/>
  <c r="F30" i="48"/>
  <c r="G30" i="48" s="1"/>
  <c r="F30" i="37"/>
  <c r="G30" i="37" s="1"/>
  <c r="F30" i="44"/>
  <c r="F30" i="33"/>
  <c r="G30" i="33" s="1"/>
  <c r="T27" i="33"/>
  <c r="N32" i="49"/>
  <c r="T33" i="41"/>
  <c r="P30" i="16"/>
  <c r="P30" i="49"/>
  <c r="P30" i="14"/>
  <c r="G28" i="36"/>
  <c r="G5" i="29"/>
  <c r="P30" i="52"/>
  <c r="P30" i="29"/>
  <c r="P30" i="33"/>
  <c r="P30" i="27"/>
  <c r="P30" i="22"/>
  <c r="N32" i="39"/>
  <c r="T33" i="37"/>
  <c r="P30" i="50"/>
  <c r="F30" i="30"/>
  <c r="G30" i="30" s="1"/>
  <c r="P30" i="8"/>
  <c r="J16" i="38"/>
  <c r="G39" i="42"/>
  <c r="G15" i="23"/>
  <c r="N24" i="16"/>
  <c r="N24" i="26"/>
  <c r="N24" i="42"/>
  <c r="N24" i="20"/>
  <c r="N24" i="14"/>
  <c r="N24" i="25"/>
  <c r="N24" i="30"/>
  <c r="N24" i="35"/>
  <c r="N24" i="36"/>
  <c r="N24" i="49"/>
  <c r="N24" i="39"/>
  <c r="N24" i="8"/>
  <c r="N24" i="50"/>
  <c r="N24" i="23"/>
  <c r="N24" i="31"/>
  <c r="N24" i="38"/>
  <c r="N24" i="52"/>
  <c r="N24" i="15"/>
  <c r="N24" i="43"/>
  <c r="N24" i="34"/>
  <c r="N24" i="13"/>
  <c r="N24" i="37"/>
  <c r="N24" i="29"/>
  <c r="N24" i="51"/>
  <c r="P30" i="48"/>
  <c r="P30" i="41"/>
  <c r="P30" i="26"/>
  <c r="F30" i="19"/>
  <c r="G30" i="19" s="1"/>
  <c r="P30" i="21"/>
  <c r="N32" i="24"/>
  <c r="T33" i="30"/>
  <c r="P30" i="39"/>
  <c r="F30" i="52"/>
  <c r="G30" i="52" s="1"/>
  <c r="G15" i="19"/>
  <c r="N12" i="33"/>
  <c r="N12" i="22"/>
  <c r="N12" i="13"/>
  <c r="N12" i="15"/>
  <c r="N12" i="14"/>
  <c r="N12" i="41"/>
  <c r="G25" i="48"/>
  <c r="P30" i="34"/>
  <c r="F30" i="38"/>
  <c r="G30" i="38" s="1"/>
  <c r="F30" i="18"/>
  <c r="P30" i="12"/>
  <c r="T33" i="8"/>
  <c r="P30" i="31"/>
  <c r="P30" i="23"/>
  <c r="P30" i="20"/>
  <c r="P30" i="24"/>
  <c r="P30" i="44"/>
  <c r="F30" i="8"/>
  <c r="G30" i="8" s="1"/>
  <c r="T33" i="35"/>
  <c r="T33" i="50"/>
  <c r="F30" i="20"/>
  <c r="G30" i="20" s="1"/>
  <c r="F30" i="43"/>
  <c r="G30" i="43" s="1"/>
  <c r="F30" i="12"/>
  <c r="G30" i="12" s="1"/>
  <c r="F30" i="23"/>
  <c r="G30" i="23" s="1"/>
  <c r="F30" i="42"/>
  <c r="G30" i="42" s="1"/>
  <c r="F30" i="49"/>
  <c r="G30" i="49" s="1"/>
  <c r="T33" i="20"/>
  <c r="T33" i="51"/>
  <c r="F30" i="32"/>
  <c r="G30" i="32" s="1"/>
  <c r="F30" i="27"/>
  <c r="G30" i="27" s="1"/>
  <c r="G23" i="39"/>
  <c r="P30" i="51"/>
  <c r="P30" i="28"/>
  <c r="F30" i="39"/>
  <c r="G36" i="43"/>
  <c r="T33" i="17"/>
  <c r="F30" i="14"/>
  <c r="G30" i="14" s="1"/>
  <c r="P30" i="35"/>
  <c r="G5" i="27"/>
  <c r="G23" i="19"/>
  <c r="G30" i="44"/>
  <c r="G19" i="20"/>
  <c r="E44" i="24"/>
  <c r="G28" i="39"/>
  <c r="G23" i="49"/>
  <c r="G30" i="39"/>
  <c r="G25" i="50"/>
  <c r="G25" i="40"/>
  <c r="G35" i="33"/>
  <c r="G39" i="49"/>
  <c r="G34" i="41"/>
  <c r="E44" i="29"/>
  <c r="G15" i="21"/>
  <c r="G19" i="51"/>
  <c r="G14" i="26"/>
  <c r="G39" i="38"/>
  <c r="G14" i="35"/>
  <c r="G14" i="33"/>
  <c r="G34" i="37"/>
  <c r="E44" i="17"/>
  <c r="G43" i="48"/>
  <c r="G35" i="27"/>
  <c r="G38" i="32"/>
  <c r="G10" i="19"/>
  <c r="E44" i="22"/>
  <c r="G12" i="27"/>
  <c r="E44" i="25"/>
  <c r="G36" i="33"/>
  <c r="G35" i="34"/>
  <c r="E44" i="51"/>
  <c r="G23" i="44"/>
  <c r="G23" i="26"/>
  <c r="E44" i="52"/>
  <c r="G19" i="37"/>
  <c r="G16" i="36"/>
  <c r="E44" i="8"/>
  <c r="G25" i="22"/>
  <c r="E44" i="20"/>
  <c r="G5" i="38"/>
  <c r="G35" i="42"/>
  <c r="T9" i="43"/>
  <c r="G25" i="49"/>
  <c r="T9" i="25"/>
  <c r="T21" i="18"/>
  <c r="T21" i="36"/>
  <c r="T9" i="21"/>
  <c r="T21" i="13"/>
  <c r="N39" i="51"/>
  <c r="T36" i="44"/>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G22" i="36" s="1"/>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6" i="31"/>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G41" i="13" s="1"/>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G24" i="49" s="1"/>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8"/>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G6" i="43" s="1"/>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G9" i="15" s="1"/>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G9" i="44"/>
  <c r="E44" i="44"/>
  <c r="E44" i="38"/>
  <c r="G35" i="21"/>
  <c r="G5" i="48"/>
  <c r="E44" i="48"/>
  <c r="G5" i="49"/>
  <c r="E44" i="49"/>
  <c r="G5" i="13"/>
  <c r="E44" i="13"/>
  <c r="G7" i="16"/>
  <c r="E44" i="16"/>
  <c r="G7" i="27"/>
  <c r="E44" i="27"/>
  <c r="E44" i="30"/>
  <c r="G11" i="35"/>
  <c r="E44" i="35"/>
  <c r="E44" i="36"/>
  <c r="G41" i="40"/>
  <c r="E44" i="40"/>
  <c r="G12" i="14"/>
  <c r="E44" i="14"/>
  <c r="G22" i="18"/>
  <c r="E44" i="18"/>
  <c r="E44" i="23"/>
  <c r="G7" i="23"/>
  <c r="G44" i="20" l="1"/>
  <c r="H5" i="24" a="1"/>
  <c r="H10" i="24" s="1"/>
  <c r="I10"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2" i="8"/>
  <c r="I12" i="8" s="1"/>
  <c r="H22" i="8"/>
  <c r="I22" i="8" s="1"/>
  <c r="H38" i="8"/>
  <c r="I38" i="8" s="1"/>
  <c r="H14" i="8"/>
  <c r="I14" i="8" s="1"/>
  <c r="H42" i="8"/>
  <c r="I42" i="8" s="1"/>
  <c r="H39" i="8"/>
  <c r="I39" i="8" s="1"/>
  <c r="H23" i="8"/>
  <c r="I23" i="8" s="1"/>
  <c r="H41" i="8"/>
  <c r="I41" i="8" s="1"/>
  <c r="H25" i="8"/>
  <c r="I25" i="8" s="1"/>
  <c r="H43" i="8"/>
  <c r="I43" i="8" s="1"/>
  <c r="H21" i="8"/>
  <c r="I21" i="8" s="1"/>
  <c r="H19" i="8"/>
  <c r="I19" i="8" s="1"/>
  <c r="H8" i="8"/>
  <c r="I8" i="8" s="1"/>
  <c r="H32" i="8"/>
  <c r="I32" i="8" s="1"/>
  <c r="H40" i="8"/>
  <c r="I40" i="8" s="1"/>
  <c r="H5" i="8"/>
  <c r="H20" i="17"/>
  <c r="I20" i="17" s="1"/>
  <c r="H34" i="17"/>
  <c r="I34" i="17" s="1"/>
  <c r="H15" i="20"/>
  <c r="I15" i="20" s="1"/>
  <c r="H41" i="20"/>
  <c r="I41" i="20" s="1"/>
  <c r="H27" i="20"/>
  <c r="I27" i="20" s="1"/>
  <c r="H6" i="37"/>
  <c r="I6" i="37" s="1"/>
  <c r="H41" i="37"/>
  <c r="I41" i="37" s="1"/>
  <c r="H33" i="37"/>
  <c r="I33" i="37" s="1"/>
  <c r="H25" i="37"/>
  <c r="I25" i="37" s="1"/>
  <c r="H17" i="37"/>
  <c r="I17" i="37" s="1"/>
  <c r="H9" i="37"/>
  <c r="I9" i="37" s="1"/>
  <c r="H32" i="37"/>
  <c r="I32" i="37" s="1"/>
  <c r="H24" i="37"/>
  <c r="I24" i="37" s="1"/>
  <c r="H16" i="37"/>
  <c r="I16" i="37" s="1"/>
  <c r="H8" i="37"/>
  <c r="I8" i="37" s="1"/>
  <c r="H35" i="37"/>
  <c r="I35" i="37" s="1"/>
  <c r="H23" i="37"/>
  <c r="I23" i="37" s="1"/>
  <c r="H13" i="37"/>
  <c r="I13" i="37" s="1"/>
  <c r="H30" i="37"/>
  <c r="I30" i="37" s="1"/>
  <c r="H20" i="37"/>
  <c r="I20" i="37" s="1"/>
  <c r="H10" i="37"/>
  <c r="I10" i="37" s="1"/>
  <c r="H31" i="37"/>
  <c r="I31" i="37" s="1"/>
  <c r="H19" i="37"/>
  <c r="I19" i="37" s="1"/>
  <c r="H5" i="37"/>
  <c r="H28" i="37"/>
  <c r="I28" i="37" s="1"/>
  <c r="H37" i="37"/>
  <c r="I37" i="37" s="1"/>
  <c r="H15" i="37"/>
  <c r="I15" i="37" s="1"/>
  <c r="H36" i="37"/>
  <c r="I36" i="37" s="1"/>
  <c r="H18" i="37"/>
  <c r="I18" i="37" s="1"/>
  <c r="H43" i="37"/>
  <c r="I43" i="37" s="1"/>
  <c r="H27" i="37"/>
  <c r="I27" i="37" s="1"/>
  <c r="H7" i="37"/>
  <c r="I7" i="37" s="1"/>
  <c r="H11" i="37"/>
  <c r="I11" i="37" s="1"/>
  <c r="H12" i="37"/>
  <c r="I12" i="37" s="1"/>
  <c r="H29" i="37"/>
  <c r="I29" i="37" s="1"/>
  <c r="H34" i="37"/>
  <c r="I34" i="37" s="1"/>
  <c r="H39" i="37"/>
  <c r="I39" i="37" s="1"/>
  <c r="H38" i="37"/>
  <c r="I38" i="37" s="1"/>
  <c r="H21" i="37"/>
  <c r="I21" i="37" s="1"/>
  <c r="H16" i="28"/>
  <c r="I16" i="28" s="1"/>
  <c r="H24" i="28"/>
  <c r="I24" i="28" s="1"/>
  <c r="H5" i="28"/>
  <c r="H36" i="28"/>
  <c r="I36" i="28" s="1"/>
  <c r="H22" i="28"/>
  <c r="I22" i="28" s="1"/>
  <c r="H12" i="28"/>
  <c r="I12" i="28" s="1"/>
  <c r="H34" i="28"/>
  <c r="I34" i="28" s="1"/>
  <c r="H6" i="28"/>
  <c r="I6" i="28" s="1"/>
  <c r="H18" i="28"/>
  <c r="I18" i="28" s="1"/>
  <c r="H27" i="28"/>
  <c r="I27" i="28" s="1"/>
  <c r="H43" i="28"/>
  <c r="I43" i="28" s="1"/>
  <c r="H39" i="28"/>
  <c r="I39" i="28" s="1"/>
  <c r="H25" i="28"/>
  <c r="I25" i="28" s="1"/>
  <c r="H11" i="28"/>
  <c r="I11" i="28" s="1"/>
  <c r="H15" i="28"/>
  <c r="I15" i="28" s="1"/>
  <c r="H35" i="28"/>
  <c r="I35" i="28" s="1"/>
  <c r="H8" i="24"/>
  <c r="I8" i="24" s="1"/>
  <c r="H16" i="24"/>
  <c r="I16" i="24" s="1"/>
  <c r="H24" i="24"/>
  <c r="I24" i="24" s="1"/>
  <c r="H32" i="24"/>
  <c r="I32" i="24" s="1"/>
  <c r="H40" i="24"/>
  <c r="I40" i="24" s="1"/>
  <c r="H20" i="24"/>
  <c r="I20" i="24" s="1"/>
  <c r="H30" i="24"/>
  <c r="I30" i="24" s="1"/>
  <c r="H42" i="24"/>
  <c r="I42" i="24" s="1"/>
  <c r="H12" i="24"/>
  <c r="I12" i="24" s="1"/>
  <c r="H26" i="24"/>
  <c r="I26" i="24" s="1"/>
  <c r="H38" i="24"/>
  <c r="I38" i="24" s="1"/>
  <c r="H5" i="24"/>
  <c r="H34" i="24"/>
  <c r="I34" i="24" s="1"/>
  <c r="H28" i="24"/>
  <c r="I28" i="24" s="1"/>
  <c r="H14" i="24"/>
  <c r="I14" i="24" s="1"/>
  <c r="H6" i="24"/>
  <c r="I6" i="24" s="1"/>
  <c r="H22" i="24"/>
  <c r="I22" i="24" s="1"/>
  <c r="H36" i="24"/>
  <c r="I36" i="24" s="1"/>
  <c r="H43" i="24"/>
  <c r="I43" i="24" s="1"/>
  <c r="H27" i="24"/>
  <c r="I27" i="24" s="1"/>
  <c r="H19" i="24"/>
  <c r="I19" i="24" s="1"/>
  <c r="H11" i="24"/>
  <c r="I11" i="24" s="1"/>
  <c r="H41" i="24"/>
  <c r="I41" i="24" s="1"/>
  <c r="H37" i="24"/>
  <c r="I37" i="24" s="1"/>
  <c r="H23" i="24"/>
  <c r="I23" i="24" s="1"/>
  <c r="H9" i="24"/>
  <c r="I9" i="24" s="1"/>
  <c r="H25" i="24"/>
  <c r="I25" i="24" s="1"/>
  <c r="H21" i="24"/>
  <c r="I21" i="24" s="1"/>
  <c r="H7" i="24"/>
  <c r="I7" i="24" s="1"/>
  <c r="H29" i="24"/>
  <c r="I29" i="24" s="1"/>
  <c r="H15" i="24"/>
  <c r="I15" i="24" s="1"/>
  <c r="H13" i="24"/>
  <c r="I13" i="24" s="1"/>
  <c r="H33" i="24"/>
  <c r="I33" i="24" s="1"/>
  <c r="H17" i="24"/>
  <c r="I17" i="24" s="1"/>
  <c r="H12" i="19"/>
  <c r="I12" i="19" s="1"/>
  <c r="H18" i="19"/>
  <c r="I18" i="19" s="1"/>
  <c r="H38" i="19"/>
  <c r="I38" i="19" s="1"/>
  <c r="H22" i="19"/>
  <c r="I22" i="19" s="1"/>
  <c r="H14" i="19"/>
  <c r="I14" i="19" s="1"/>
  <c r="H23" i="19"/>
  <c r="I23" i="19" s="1"/>
  <c r="H15" i="19"/>
  <c r="I15" i="19" s="1"/>
  <c r="H7" i="19"/>
  <c r="I7" i="19" s="1"/>
  <c r="H11" i="19"/>
  <c r="I11" i="19" s="1"/>
  <c r="H17" i="19"/>
  <c r="I17" i="19" s="1"/>
  <c r="H35" i="19"/>
  <c r="I35" i="19" s="1"/>
  <c r="H21" i="19"/>
  <c r="I21" i="19" s="1"/>
  <c r="H16" i="19"/>
  <c r="I16" i="19" s="1"/>
  <c r="H24" i="19"/>
  <c r="I24" i="19" s="1"/>
  <c r="H32" i="19"/>
  <c r="I32" i="19" s="1"/>
  <c r="H18" i="21"/>
  <c r="I18" i="21" s="1"/>
  <c r="H22" i="21"/>
  <c r="I22" i="21" s="1"/>
  <c r="H30" i="21"/>
  <c r="I30" i="21" s="1"/>
  <c r="H34" i="21"/>
  <c r="I34" i="21" s="1"/>
  <c r="H42" i="21"/>
  <c r="I42" i="21" s="1"/>
  <c r="H8" i="21"/>
  <c r="I8" i="21" s="1"/>
  <c r="H12" i="21"/>
  <c r="I12" i="21" s="1"/>
  <c r="H16" i="21"/>
  <c r="I16" i="21" s="1"/>
  <c r="H20" i="21"/>
  <c r="I20" i="21" s="1"/>
  <c r="H28" i="21"/>
  <c r="I28" i="21" s="1"/>
  <c r="H7" i="21"/>
  <c r="I7" i="21" s="1"/>
  <c r="H31" i="21"/>
  <c r="I31" i="21" s="1"/>
  <c r="H39" i="21"/>
  <c r="I39" i="21" s="1"/>
  <c r="H11" i="21"/>
  <c r="I11" i="21" s="1"/>
  <c r="H19" i="21"/>
  <c r="I19" i="21" s="1"/>
  <c r="H27" i="21"/>
  <c r="I27" i="21" s="1"/>
  <c r="H35" i="21"/>
  <c r="I35" i="21" s="1"/>
  <c r="H43" i="21"/>
  <c r="I43" i="21" s="1"/>
  <c r="H41" i="21"/>
  <c r="I41" i="21" s="1"/>
  <c r="H37" i="21"/>
  <c r="I37" i="21" s="1"/>
  <c r="H21" i="21"/>
  <c r="I21" i="21" s="1"/>
  <c r="H17" i="21"/>
  <c r="I17" i="21" s="1"/>
  <c r="H5" i="18" a="1"/>
  <c r="H16" i="50"/>
  <c r="I16" i="50" s="1"/>
  <c r="H33" i="50"/>
  <c r="I33" i="50" s="1"/>
  <c r="H39" i="50"/>
  <c r="I39" i="50" s="1"/>
  <c r="H31" i="50"/>
  <c r="I31" i="50" s="1"/>
  <c r="H23" i="50"/>
  <c r="I23" i="50" s="1"/>
  <c r="H7" i="50"/>
  <c r="I7" i="50" s="1"/>
  <c r="H35" i="50"/>
  <c r="I35" i="50" s="1"/>
  <c r="H25" i="50"/>
  <c r="I25" i="50" s="1"/>
  <c r="H20" i="50"/>
  <c r="I20" i="50" s="1"/>
  <c r="H41" i="50"/>
  <c r="I41" i="50" s="1"/>
  <c r="H27" i="50"/>
  <c r="I27" i="50" s="1"/>
  <c r="H11" i="50"/>
  <c r="I11" i="50" s="1"/>
  <c r="H36" i="50"/>
  <c r="I36" i="50" s="1"/>
  <c r="H24" i="50"/>
  <c r="I24" i="50" s="1"/>
  <c r="H21" i="50"/>
  <c r="I21" i="50" s="1"/>
  <c r="H43" i="50"/>
  <c r="I43" i="50" s="1"/>
  <c r="H12" i="50"/>
  <c r="I12" i="50" s="1"/>
  <c r="H19" i="50"/>
  <c r="I19" i="50" s="1"/>
  <c r="H28" i="50"/>
  <c r="I28" i="50" s="1"/>
  <c r="H5" i="50"/>
  <c r="H12" i="29"/>
  <c r="I12" i="29" s="1"/>
  <c r="H20" i="29"/>
  <c r="I20" i="29" s="1"/>
  <c r="H36" i="29"/>
  <c r="I36" i="29" s="1"/>
  <c r="H30" i="29"/>
  <c r="I30" i="29" s="1"/>
  <c r="H14" i="29"/>
  <c r="I14" i="29" s="1"/>
  <c r="H24" i="29"/>
  <c r="I24" i="29" s="1"/>
  <c r="H34" i="29"/>
  <c r="I34" i="29" s="1"/>
  <c r="H22" i="29"/>
  <c r="I22" i="29" s="1"/>
  <c r="H42" i="29"/>
  <c r="I42" i="29" s="1"/>
  <c r="H10" i="29"/>
  <c r="I10" i="29" s="1"/>
  <c r="H26" i="29"/>
  <c r="I26" i="29" s="1"/>
  <c r="H6" i="29"/>
  <c r="I6" i="29" s="1"/>
  <c r="H16" i="29"/>
  <c r="I16" i="29" s="1"/>
  <c r="H38" i="29"/>
  <c r="I38" i="29" s="1"/>
  <c r="H27" i="29"/>
  <c r="I27" i="29" s="1"/>
  <c r="H19" i="29"/>
  <c r="I19" i="29" s="1"/>
  <c r="H11" i="29"/>
  <c r="I11" i="29" s="1"/>
  <c r="H13" i="29"/>
  <c r="I13" i="29" s="1"/>
  <c r="H33" i="29"/>
  <c r="I33" i="29" s="1"/>
  <c r="H29" i="29"/>
  <c r="I29" i="29" s="1"/>
  <c r="H15" i="29"/>
  <c r="I15" i="29" s="1"/>
  <c r="H41" i="29"/>
  <c r="I41" i="29" s="1"/>
  <c r="H39" i="29"/>
  <c r="I39" i="29" s="1"/>
  <c r="H25" i="29"/>
  <c r="I25" i="29" s="1"/>
  <c r="H23" i="29"/>
  <c r="I23" i="29" s="1"/>
  <c r="H9" i="29"/>
  <c r="I9" i="29" s="1"/>
  <c r="H5" i="29"/>
  <c r="H5" i="14" a="1"/>
  <c r="H10" i="32"/>
  <c r="I10" i="32" s="1"/>
  <c r="H18" i="32"/>
  <c r="I18" i="32" s="1"/>
  <c r="H26" i="32"/>
  <c r="I26" i="32" s="1"/>
  <c r="H22" i="32"/>
  <c r="I22" i="32" s="1"/>
  <c r="H32" i="32"/>
  <c r="I32" i="32" s="1"/>
  <c r="H5" i="32"/>
  <c r="H16" i="32"/>
  <c r="I16" i="32" s="1"/>
  <c r="H30" i="32"/>
  <c r="I30" i="32" s="1"/>
  <c r="H20" i="32"/>
  <c r="I20" i="32" s="1"/>
  <c r="H8" i="32"/>
  <c r="I8" i="32" s="1"/>
  <c r="H40" i="32"/>
  <c r="I40" i="32" s="1"/>
  <c r="H24" i="32"/>
  <c r="I24" i="32" s="1"/>
  <c r="H14" i="32"/>
  <c r="I14" i="32" s="1"/>
  <c r="H36" i="32"/>
  <c r="I36" i="32" s="1"/>
  <c r="H29" i="32"/>
  <c r="I29" i="32" s="1"/>
  <c r="H21" i="32"/>
  <c r="I21" i="32" s="1"/>
  <c r="H35" i="32"/>
  <c r="I35" i="32" s="1"/>
  <c r="H17" i="32"/>
  <c r="I17" i="32" s="1"/>
  <c r="H33" i="32"/>
  <c r="I33" i="32" s="1"/>
  <c r="H15" i="32"/>
  <c r="I15" i="32" s="1"/>
  <c r="H23" i="32"/>
  <c r="I23" i="32" s="1"/>
  <c r="H43" i="32"/>
  <c r="I43" i="32" s="1"/>
  <c r="H7" i="32"/>
  <c r="I7" i="32" s="1"/>
  <c r="H41" i="32"/>
  <c r="I41" i="32" s="1"/>
  <c r="H39" i="32"/>
  <c r="I39" i="32" s="1"/>
  <c r="H25" i="32"/>
  <c r="I25" i="32" s="1"/>
  <c r="H16" i="35"/>
  <c r="I16" i="35" s="1"/>
  <c r="H10" i="35"/>
  <c r="I10" i="35" s="1"/>
  <c r="H27" i="35"/>
  <c r="I27" i="35" s="1"/>
  <c r="H33" i="35"/>
  <c r="I33" i="35" s="1"/>
  <c r="H8" i="35"/>
  <c r="I8" i="35" s="1"/>
  <c r="H12" i="35"/>
  <c r="I12" i="35" s="1"/>
  <c r="H42" i="35"/>
  <c r="I42" i="35" s="1"/>
  <c r="H40" i="35"/>
  <c r="I40" i="35" s="1"/>
  <c r="H26" i="35"/>
  <c r="I26" i="35" s="1"/>
  <c r="H35" i="35"/>
  <c r="I35" i="35" s="1"/>
  <c r="H6" i="41"/>
  <c r="I6" i="41" s="1"/>
  <c r="H41" i="41"/>
  <c r="I41" i="41" s="1"/>
  <c r="H25" i="41"/>
  <c r="I25" i="41" s="1"/>
  <c r="H17" i="41"/>
  <c r="I17" i="41" s="1"/>
  <c r="H9" i="41"/>
  <c r="I9" i="41" s="1"/>
  <c r="H32" i="41"/>
  <c r="I32" i="41" s="1"/>
  <c r="H24" i="41"/>
  <c r="I24" i="41" s="1"/>
  <c r="H16" i="41"/>
  <c r="I16" i="41" s="1"/>
  <c r="H8" i="41"/>
  <c r="I8" i="41" s="1"/>
  <c r="H42" i="41"/>
  <c r="I42" i="41" s="1"/>
  <c r="H30" i="41"/>
  <c r="I30" i="41" s="1"/>
  <c r="H20" i="41"/>
  <c r="I20" i="41" s="1"/>
  <c r="H10" i="41"/>
  <c r="I10" i="41" s="1"/>
  <c r="H31" i="41"/>
  <c r="I31" i="41" s="1"/>
  <c r="H19" i="41"/>
  <c r="I19" i="41" s="1"/>
  <c r="H5" i="41"/>
  <c r="H27" i="41"/>
  <c r="I27" i="41" s="1"/>
  <c r="H11" i="41"/>
  <c r="I11" i="41" s="1"/>
  <c r="H36" i="41"/>
  <c r="I36" i="41" s="1"/>
  <c r="H22" i="41"/>
  <c r="I22" i="41" s="1"/>
  <c r="H18" i="41"/>
  <c r="I18" i="41" s="1"/>
  <c r="H21" i="41"/>
  <c r="I21" i="41" s="1"/>
  <c r="H34" i="41"/>
  <c r="I34" i="41" s="1"/>
  <c r="H29" i="41"/>
  <c r="I29" i="41" s="1"/>
  <c r="H12" i="41"/>
  <c r="I12" i="41" s="1"/>
  <c r="H26" i="41"/>
  <c r="I26" i="41" s="1"/>
  <c r="H43" i="41"/>
  <c r="I43" i="41" s="1"/>
  <c r="H35" i="33"/>
  <c r="I35" i="33" s="1"/>
  <c r="H27" i="33"/>
  <c r="I27" i="33" s="1"/>
  <c r="H19" i="33"/>
  <c r="I19" i="33" s="1"/>
  <c r="H21" i="33"/>
  <c r="I21" i="33" s="1"/>
  <c r="H41" i="33"/>
  <c r="I41" i="33" s="1"/>
  <c r="H37" i="33"/>
  <c r="I37" i="33" s="1"/>
  <c r="H9" i="33"/>
  <c r="I9" i="33" s="1"/>
  <c r="H13" i="33"/>
  <c r="I13" i="33" s="1"/>
  <c r="H33" i="33"/>
  <c r="I33" i="33" s="1"/>
  <c r="H6" i="33"/>
  <c r="I6" i="33" s="1"/>
  <c r="H14" i="33"/>
  <c r="I14" i="33" s="1"/>
  <c r="H38" i="33"/>
  <c r="I38" i="33" s="1"/>
  <c r="H10" i="33"/>
  <c r="I10" i="33" s="1"/>
  <c r="H32" i="33"/>
  <c r="I32" i="33" s="1"/>
  <c r="H42" i="33"/>
  <c r="I42" i="33" s="1"/>
  <c r="H8" i="33"/>
  <c r="I8" i="33" s="1"/>
  <c r="H36" i="33"/>
  <c r="I36" i="33" s="1"/>
  <c r="H12" i="33"/>
  <c r="I12" i="33" s="1"/>
  <c r="H34" i="33"/>
  <c r="I34" i="33" s="1"/>
  <c r="H24" i="33"/>
  <c r="I24" i="33" s="1"/>
  <c r="H33" i="36"/>
  <c r="I33" i="36" s="1"/>
  <c r="H17" i="39"/>
  <c r="I17" i="39" s="1"/>
  <c r="H14" i="39"/>
  <c r="I14" i="39" s="1"/>
  <c r="H10" i="39"/>
  <c r="I10" i="39" s="1"/>
  <c r="H33" i="42"/>
  <c r="I33" i="42" s="1"/>
  <c r="H17" i="42"/>
  <c r="I17" i="42" s="1"/>
  <c r="H40" i="42"/>
  <c r="I40" i="42" s="1"/>
  <c r="H8" i="42"/>
  <c r="I8" i="42" s="1"/>
  <c r="H28" i="42"/>
  <c r="I28" i="42" s="1"/>
  <c r="H6" i="42"/>
  <c r="I6" i="42" s="1"/>
  <c r="H34" i="42"/>
  <c r="I34" i="42" s="1"/>
  <c r="H29" i="42"/>
  <c r="I29" i="42" s="1"/>
  <c r="H42" i="42"/>
  <c r="I42" i="42" s="1"/>
  <c r="H12" i="42"/>
  <c r="I12" i="42" s="1"/>
  <c r="H22" i="42"/>
  <c r="I22" i="42" s="1"/>
  <c r="H30" i="42"/>
  <c r="I30" i="42" s="1"/>
  <c r="H6" i="22"/>
  <c r="I6" i="22" s="1"/>
  <c r="H12" i="22"/>
  <c r="I12" i="22" s="1"/>
  <c r="H28" i="22"/>
  <c r="I28" i="22" s="1"/>
  <c r="H5" i="22"/>
  <c r="H20" i="22"/>
  <c r="I20" i="22" s="1"/>
  <c r="H32" i="22"/>
  <c r="I32" i="22" s="1"/>
  <c r="H8" i="22"/>
  <c r="I8" i="22" s="1"/>
  <c r="H35" i="22"/>
  <c r="I35" i="22" s="1"/>
  <c r="H43" i="22"/>
  <c r="I43" i="22" s="1"/>
  <c r="H7" i="22"/>
  <c r="I7" i="22" s="1"/>
  <c r="H41" i="22"/>
  <c r="I41" i="22" s="1"/>
  <c r="H27" i="22"/>
  <c r="I27" i="22" s="1"/>
  <c r="H23" i="22"/>
  <c r="I23" i="22" s="1"/>
  <c r="H9" i="22"/>
  <c r="I9" i="22" s="1"/>
  <c r="H20" i="25"/>
  <c r="I20" i="25" s="1"/>
  <c r="H18" i="25"/>
  <c r="I18" i="25" s="1"/>
  <c r="H30" i="25"/>
  <c r="I30" i="25" s="1"/>
  <c r="H24" i="25"/>
  <c r="I24" i="25" s="1"/>
  <c r="H38" i="25"/>
  <c r="I38" i="25" s="1"/>
  <c r="H32" i="25"/>
  <c r="I32" i="25" s="1"/>
  <c r="H26" i="25"/>
  <c r="I26" i="25" s="1"/>
  <c r="H14" i="25"/>
  <c r="I14" i="25" s="1"/>
  <c r="H42" i="25"/>
  <c r="I42" i="25" s="1"/>
  <c r="H22" i="25"/>
  <c r="I22" i="25" s="1"/>
  <c r="H25" i="25"/>
  <c r="I25" i="25" s="1"/>
  <c r="H17" i="25"/>
  <c r="I17" i="25" s="1"/>
  <c r="H13" i="25"/>
  <c r="I13" i="25" s="1"/>
  <c r="H43" i="25"/>
  <c r="I43" i="25" s="1"/>
  <c r="H29" i="25"/>
  <c r="I29" i="25" s="1"/>
  <c r="H15" i="25"/>
  <c r="I15" i="25" s="1"/>
  <c r="H11" i="25"/>
  <c r="I11" i="25" s="1"/>
  <c r="H19" i="25"/>
  <c r="I19" i="25" s="1"/>
  <c r="H37" i="25"/>
  <c r="I37" i="25" s="1"/>
  <c r="H5" i="25"/>
  <c r="G44" i="27"/>
  <c r="H5" i="27" a="1"/>
  <c r="G44" i="16"/>
  <c r="H5" i="16" a="1"/>
  <c r="G44" i="13"/>
  <c r="H5" i="13" a="1"/>
  <c r="H5" i="49" a="1"/>
  <c r="G44" i="49"/>
  <c r="H5" i="48" a="1"/>
  <c r="G44" i="48"/>
  <c r="H26" i="51"/>
  <c r="I26" i="51" s="1"/>
  <c r="H37" i="51"/>
  <c r="I37" i="51" s="1"/>
  <c r="H14" i="20" l="1"/>
  <c r="I14" i="20" s="1"/>
  <c r="H27" i="40"/>
  <c r="I27" i="40" s="1"/>
  <c r="H29" i="51"/>
  <c r="I29" i="51" s="1"/>
  <c r="H40" i="20"/>
  <c r="I40" i="20" s="1"/>
  <c r="H39" i="30"/>
  <c r="I39" i="30" s="1"/>
  <c r="H15" i="51"/>
  <c r="I15" i="51" s="1"/>
  <c r="H15" i="30"/>
  <c r="I15" i="30" s="1"/>
  <c r="H26" i="39"/>
  <c r="I26" i="39" s="1"/>
  <c r="K26" i="39" s="1"/>
  <c r="H24" i="20"/>
  <c r="I24" i="20" s="1"/>
  <c r="H33" i="39"/>
  <c r="I33" i="39" s="1"/>
  <c r="H28" i="20"/>
  <c r="I28" i="20" s="1"/>
  <c r="H20" i="33"/>
  <c r="I20" i="33" s="1"/>
  <c r="H23" i="33"/>
  <c r="I23" i="33" s="1"/>
  <c r="H29" i="20"/>
  <c r="I29" i="20" s="1"/>
  <c r="H6" i="51"/>
  <c r="I6" i="51" s="1"/>
  <c r="H6" i="40"/>
  <c r="I6" i="40" s="1"/>
  <c r="K6" i="40" s="1"/>
  <c r="H13" i="39"/>
  <c r="I13" i="39" s="1"/>
  <c r="H33" i="40"/>
  <c r="I33" i="40" s="1"/>
  <c r="H42" i="39"/>
  <c r="I42" i="39" s="1"/>
  <c r="H6" i="39"/>
  <c r="I6" i="39" s="1"/>
  <c r="H28" i="40"/>
  <c r="I28" i="40" s="1"/>
  <c r="H23" i="40"/>
  <c r="I23" i="40" s="1"/>
  <c r="H37" i="39"/>
  <c r="I37" i="39" s="1"/>
  <c r="H19" i="40"/>
  <c r="I19" i="40" s="1"/>
  <c r="K19" i="40" s="1"/>
  <c r="H40" i="51"/>
  <c r="I40" i="51" s="1"/>
  <c r="H5" i="40"/>
  <c r="H43" i="40"/>
  <c r="I43" i="40" s="1"/>
  <c r="H36" i="42"/>
  <c r="I36" i="42" s="1"/>
  <c r="H24" i="42"/>
  <c r="I24" i="42" s="1"/>
  <c r="H38" i="39"/>
  <c r="I38" i="39" s="1"/>
  <c r="H41" i="39"/>
  <c r="I41" i="39" s="1"/>
  <c r="H28" i="33"/>
  <c r="I28" i="33" s="1"/>
  <c r="K28" i="33" s="1"/>
  <c r="H15" i="33"/>
  <c r="I15" i="33" s="1"/>
  <c r="H11" i="33"/>
  <c r="I11" i="33" s="1"/>
  <c r="H13" i="20"/>
  <c r="I13" i="20" s="1"/>
  <c r="H12" i="20"/>
  <c r="I12" i="20" s="1"/>
  <c r="H29" i="8"/>
  <c r="I29" i="8" s="1"/>
  <c r="H30" i="8"/>
  <c r="I30" i="8" s="1"/>
  <c r="H19" i="51"/>
  <c r="I19" i="51" s="1"/>
  <c r="H41" i="40"/>
  <c r="I41" i="40" s="1"/>
  <c r="K41" i="40" s="1"/>
  <c r="H14" i="40"/>
  <c r="I14" i="40" s="1"/>
  <c r="H41" i="26"/>
  <c r="I41" i="26" s="1"/>
  <c r="H30" i="40"/>
  <c r="I30" i="40" s="1"/>
  <c r="H26" i="40"/>
  <c r="I26" i="40" s="1"/>
  <c r="H27" i="39"/>
  <c r="I27" i="39" s="1"/>
  <c r="H32" i="26"/>
  <c r="I32" i="26" s="1"/>
  <c r="H10" i="40"/>
  <c r="I10" i="40" s="1"/>
  <c r="H42" i="40"/>
  <c r="I42" i="40" s="1"/>
  <c r="K42" i="40" s="1"/>
  <c r="H30" i="39"/>
  <c r="I30" i="39" s="1"/>
  <c r="H25" i="39"/>
  <c r="I25" i="39" s="1"/>
  <c r="H7" i="52"/>
  <c r="I7" i="52" s="1"/>
  <c r="H27" i="26"/>
  <c r="I27" i="26" s="1"/>
  <c r="H26" i="26"/>
  <c r="I26" i="26" s="1"/>
  <c r="H17" i="26"/>
  <c r="I17" i="26" s="1"/>
  <c r="H24" i="26"/>
  <c r="I24" i="26" s="1"/>
  <c r="H13" i="51"/>
  <c r="I13" i="51" s="1"/>
  <c r="H21" i="25"/>
  <c r="I21" i="25" s="1"/>
  <c r="H27" i="25"/>
  <c r="I27" i="25" s="1"/>
  <c r="H16" i="25"/>
  <c r="I16" i="25" s="1"/>
  <c r="H11" i="22"/>
  <c r="I11" i="22" s="1"/>
  <c r="H36" i="22"/>
  <c r="I36" i="22" s="1"/>
  <c r="H38" i="40"/>
  <c r="I38" i="40" s="1"/>
  <c r="H21" i="40"/>
  <c r="I21" i="40" s="1"/>
  <c r="H14" i="42"/>
  <c r="I14" i="42" s="1"/>
  <c r="K14" i="42" s="1"/>
  <c r="H23" i="42"/>
  <c r="I23" i="42" s="1"/>
  <c r="H21" i="39"/>
  <c r="I21" i="39" s="1"/>
  <c r="H43" i="39"/>
  <c r="I43" i="39" s="1"/>
  <c r="H10" i="36"/>
  <c r="I10" i="36" s="1"/>
  <c r="K10" i="36" s="1"/>
  <c r="H16" i="33"/>
  <c r="I16" i="33" s="1"/>
  <c r="H29" i="33"/>
  <c r="I29" i="33" s="1"/>
  <c r="H7" i="33"/>
  <c r="I7" i="33" s="1"/>
  <c r="H28" i="52"/>
  <c r="I28" i="52" s="1"/>
  <c r="K28" i="52" s="1"/>
  <c r="H38" i="41"/>
  <c r="I38" i="41" s="1"/>
  <c r="H28" i="41"/>
  <c r="I28" i="41" s="1"/>
  <c r="H35" i="41"/>
  <c r="I35" i="41" s="1"/>
  <c r="H33" i="41"/>
  <c r="I33" i="41" s="1"/>
  <c r="K33" i="41" s="1"/>
  <c r="H28" i="35"/>
  <c r="I28" i="35" s="1"/>
  <c r="H27" i="32"/>
  <c r="I27" i="32" s="1"/>
  <c r="H31" i="32"/>
  <c r="I31" i="32" s="1"/>
  <c r="H6" i="32"/>
  <c r="I6" i="32" s="1"/>
  <c r="K6" i="32" s="1"/>
  <c r="H12" i="32"/>
  <c r="I12" i="32" s="1"/>
  <c r="H37" i="29"/>
  <c r="I37" i="29" s="1"/>
  <c r="H31" i="29"/>
  <c r="I31" i="29" s="1"/>
  <c r="H32" i="29"/>
  <c r="I32" i="29" s="1"/>
  <c r="H18" i="29"/>
  <c r="I18" i="29" s="1"/>
  <c r="H26" i="50"/>
  <c r="I26" i="50" s="1"/>
  <c r="H10" i="50"/>
  <c r="I10" i="50" s="1"/>
  <c r="H6" i="50"/>
  <c r="I6" i="50" s="1"/>
  <c r="K6" i="50" s="1"/>
  <c r="H9" i="21"/>
  <c r="I9" i="21" s="1"/>
  <c r="H15" i="21"/>
  <c r="I15" i="21" s="1"/>
  <c r="H38" i="21"/>
  <c r="I38" i="21" s="1"/>
  <c r="H8" i="19"/>
  <c r="I8" i="19" s="1"/>
  <c r="K8" i="19" s="1"/>
  <c r="H31" i="19"/>
  <c r="I31" i="19" s="1"/>
  <c r="H35" i="26"/>
  <c r="I35" i="26" s="1"/>
  <c r="H38" i="26"/>
  <c r="I38" i="26" s="1"/>
  <c r="H31" i="24"/>
  <c r="I31" i="24" s="1"/>
  <c r="K31" i="24" s="1"/>
  <c r="H39" i="24"/>
  <c r="I39" i="24" s="1"/>
  <c r="H35" i="24"/>
  <c r="I35" i="24" s="1"/>
  <c r="H18" i="24"/>
  <c r="I18" i="24" s="1"/>
  <c r="H7" i="28"/>
  <c r="I7" i="28" s="1"/>
  <c r="H28" i="28"/>
  <c r="I28" i="28" s="1"/>
  <c r="H22" i="37"/>
  <c r="I22" i="37" s="1"/>
  <c r="H26" i="37"/>
  <c r="I26" i="37" s="1"/>
  <c r="H14" i="37"/>
  <c r="I14" i="37" s="1"/>
  <c r="K14" i="37" s="1"/>
  <c r="H42" i="37"/>
  <c r="I42" i="37" s="1"/>
  <c r="H43" i="20"/>
  <c r="I43" i="20" s="1"/>
  <c r="H36" i="20"/>
  <c r="I36" i="20" s="1"/>
  <c r="H24" i="8"/>
  <c r="I24" i="8" s="1"/>
  <c r="K24" i="8" s="1"/>
  <c r="H17" i="8"/>
  <c r="I17" i="8" s="1"/>
  <c r="H20" i="8"/>
  <c r="I20" i="8" s="1"/>
  <c r="H19" i="52"/>
  <c r="I19" i="52" s="1"/>
  <c r="H15" i="26"/>
  <c r="I15" i="26" s="1"/>
  <c r="K15" i="26" s="1"/>
  <c r="H18" i="26"/>
  <c r="I18" i="26" s="1"/>
  <c r="H41" i="52"/>
  <c r="I41" i="52" s="1"/>
  <c r="H19" i="26"/>
  <c r="I19" i="26" s="1"/>
  <c r="H6" i="26"/>
  <c r="I6" i="26" s="1"/>
  <c r="H20" i="44"/>
  <c r="I20" i="44" s="1"/>
  <c r="K20" i="44" s="1"/>
  <c r="H11" i="52"/>
  <c r="I11" i="52" s="1"/>
  <c r="H37" i="26"/>
  <c r="I37" i="26" s="1"/>
  <c r="H40" i="26"/>
  <c r="I40" i="26" s="1"/>
  <c r="K40" i="26" s="1"/>
  <c r="H16" i="44"/>
  <c r="I16" i="44" s="1"/>
  <c r="K16" i="44" s="1"/>
  <c r="H41" i="44"/>
  <c r="I41" i="44" s="1"/>
  <c r="K41" i="44" s="1"/>
  <c r="H27" i="52"/>
  <c r="I27" i="52" s="1"/>
  <c r="H25" i="26"/>
  <c r="I25" i="26" s="1"/>
  <c r="K25" i="26" s="1"/>
  <c r="H33" i="26"/>
  <c r="I33" i="26" s="1"/>
  <c r="H16" i="26"/>
  <c r="I16" i="26" s="1"/>
  <c r="H20" i="43"/>
  <c r="I20" i="43" s="1"/>
  <c r="H8" i="17"/>
  <c r="I8" i="17" s="1"/>
  <c r="K8" i="17" s="1"/>
  <c r="H25" i="19"/>
  <c r="I25" i="19" s="1"/>
  <c r="H42" i="19"/>
  <c r="I42" i="19" s="1"/>
  <c r="H41" i="28"/>
  <c r="I41" i="28" s="1"/>
  <c r="H18" i="22"/>
  <c r="I18" i="22" s="1"/>
  <c r="H39" i="40"/>
  <c r="I39" i="40" s="1"/>
  <c r="H5" i="39"/>
  <c r="H8" i="39"/>
  <c r="I8" i="39" s="1"/>
  <c r="H18" i="50"/>
  <c r="I18" i="50" s="1"/>
  <c r="K18" i="50" s="1"/>
  <c r="H14" i="50"/>
  <c r="I14" i="50" s="1"/>
  <c r="H40" i="21"/>
  <c r="I40" i="21" s="1"/>
  <c r="H26" i="19"/>
  <c r="I26" i="19" s="1"/>
  <c r="H13" i="28"/>
  <c r="I13" i="28" s="1"/>
  <c r="H30" i="28"/>
  <c r="I30" i="28" s="1"/>
  <c r="H17" i="20"/>
  <c r="I17" i="20" s="1"/>
  <c r="H18" i="20"/>
  <c r="I18" i="20" s="1"/>
  <c r="H7" i="17"/>
  <c r="I7" i="17" s="1"/>
  <c r="K7" i="17" s="1"/>
  <c r="H32" i="44"/>
  <c r="I32" i="44" s="1"/>
  <c r="K32" i="44" s="1"/>
  <c r="H33" i="51"/>
  <c r="I33" i="51" s="1"/>
  <c r="H15" i="22"/>
  <c r="I15" i="22" s="1"/>
  <c r="H42" i="22"/>
  <c r="I42" i="22" s="1"/>
  <c r="H31" i="40"/>
  <c r="I31" i="40" s="1"/>
  <c r="H28" i="39"/>
  <c r="I28" i="39" s="1"/>
  <c r="H39" i="39"/>
  <c r="I39" i="39" s="1"/>
  <c r="H12" i="31"/>
  <c r="I12" i="31" s="1"/>
  <c r="K12" i="31" s="1"/>
  <c r="H7" i="35"/>
  <c r="I7" i="35" s="1"/>
  <c r="H42" i="28"/>
  <c r="I42" i="28" s="1"/>
  <c r="H10" i="20"/>
  <c r="I10" i="20" s="1"/>
  <c r="H18" i="51"/>
  <c r="I18" i="51" s="1"/>
  <c r="K18" i="51" s="1"/>
  <c r="H7" i="25"/>
  <c r="I7" i="25" s="1"/>
  <c r="H33" i="25"/>
  <c r="I33" i="25" s="1"/>
  <c r="K33" i="25" s="1"/>
  <c r="H8" i="25"/>
  <c r="I8" i="25" s="1"/>
  <c r="H13" i="22"/>
  <c r="I13" i="22" s="1"/>
  <c r="K13" i="22" s="1"/>
  <c r="H34" i="40"/>
  <c r="I34" i="40" s="1"/>
  <c r="H35" i="31"/>
  <c r="I35" i="31" s="1"/>
  <c r="H14" i="21"/>
  <c r="I14" i="21" s="1"/>
  <c r="H8" i="40"/>
  <c r="I8" i="40" s="1"/>
  <c r="K8" i="40" s="1"/>
  <c r="H34" i="50"/>
  <c r="I34" i="50" s="1"/>
  <c r="H34" i="20"/>
  <c r="I34" i="20" s="1"/>
  <c r="H20" i="40"/>
  <c r="I20" i="40" s="1"/>
  <c r="H5" i="20"/>
  <c r="I5" i="20" s="1"/>
  <c r="H31" i="17"/>
  <c r="I31" i="17" s="1"/>
  <c r="H39" i="35"/>
  <c r="I39" i="35" s="1"/>
  <c r="H5" i="21"/>
  <c r="H43" i="19"/>
  <c r="I43" i="19" s="1"/>
  <c r="H32" i="51"/>
  <c r="I32" i="51" s="1"/>
  <c r="H35" i="25"/>
  <c r="I35" i="25" s="1"/>
  <c r="H41" i="25"/>
  <c r="I41" i="25" s="1"/>
  <c r="H36" i="25"/>
  <c r="I36" i="25" s="1"/>
  <c r="K36" i="25" s="1"/>
  <c r="H21" i="22"/>
  <c r="I21" i="22" s="1"/>
  <c r="H10" i="22"/>
  <c r="I10" i="22" s="1"/>
  <c r="H9" i="40"/>
  <c r="I9" i="40" s="1"/>
  <c r="H18" i="39"/>
  <c r="I18" i="39" s="1"/>
  <c r="H16" i="39"/>
  <c r="I16" i="39" s="1"/>
  <c r="H21" i="31"/>
  <c r="I21" i="31" s="1"/>
  <c r="H43" i="35"/>
  <c r="I43" i="35" s="1"/>
  <c r="H22" i="50"/>
  <c r="I22" i="50" s="1"/>
  <c r="K22" i="50" s="1"/>
  <c r="H29" i="21"/>
  <c r="I29" i="21" s="1"/>
  <c r="H36" i="21"/>
  <c r="I36" i="21" s="1"/>
  <c r="H10" i="21"/>
  <c r="I10" i="21" s="1"/>
  <c r="H9" i="19"/>
  <c r="I9" i="19" s="1"/>
  <c r="H10" i="19"/>
  <c r="I10" i="19" s="1"/>
  <c r="H30" i="26"/>
  <c r="I30" i="26" s="1"/>
  <c r="H31" i="28"/>
  <c r="I31" i="28" s="1"/>
  <c r="H21" i="28"/>
  <c r="I21" i="28" s="1"/>
  <c r="K21" i="28" s="1"/>
  <c r="H20" i="28"/>
  <c r="I20" i="28" s="1"/>
  <c r="H33" i="20"/>
  <c r="I33" i="20" s="1"/>
  <c r="K33" i="20" s="1"/>
  <c r="H38" i="20"/>
  <c r="I38" i="20" s="1"/>
  <c r="H9" i="17"/>
  <c r="I9" i="17" s="1"/>
  <c r="K9" i="17" s="1"/>
  <c r="H25" i="44"/>
  <c r="I25" i="44" s="1"/>
  <c r="K25" i="44" s="1"/>
  <c r="H21" i="51"/>
  <c r="I21" i="51" s="1"/>
  <c r="H23" i="25"/>
  <c r="I23" i="25" s="1"/>
  <c r="H6" i="25"/>
  <c r="I6" i="25" s="1"/>
  <c r="K6" i="25" s="1"/>
  <c r="H28" i="25"/>
  <c r="I28" i="25" s="1"/>
  <c r="H29" i="22"/>
  <c r="I29" i="22" s="1"/>
  <c r="H40" i="12"/>
  <c r="I40" i="12" s="1"/>
  <c r="H25" i="40"/>
  <c r="I25" i="40" s="1"/>
  <c r="K25" i="40" s="1"/>
  <c r="H16" i="40"/>
  <c r="I16" i="40" s="1"/>
  <c r="H11" i="42"/>
  <c r="I11" i="42" s="1"/>
  <c r="K11" i="42" s="1"/>
  <c r="H34" i="39"/>
  <c r="I34" i="39" s="1"/>
  <c r="H24" i="39"/>
  <c r="I24" i="39" s="1"/>
  <c r="K24" i="39" s="1"/>
  <c r="H39" i="31"/>
  <c r="I39" i="31" s="1"/>
  <c r="H20" i="35"/>
  <c r="I20" i="35" s="1"/>
  <c r="H13" i="32"/>
  <c r="I13" i="32" s="1"/>
  <c r="H42" i="32"/>
  <c r="I42" i="32" s="1"/>
  <c r="K42" i="32" s="1"/>
  <c r="H17" i="29"/>
  <c r="I17" i="29" s="1"/>
  <c r="H40" i="29"/>
  <c r="I40" i="29" s="1"/>
  <c r="H9" i="50"/>
  <c r="I9" i="50" s="1"/>
  <c r="H38" i="50"/>
  <c r="I38" i="50" s="1"/>
  <c r="K38" i="50" s="1"/>
  <c r="H13" i="21"/>
  <c r="I13" i="21" s="1"/>
  <c r="H32" i="21"/>
  <c r="I32" i="21" s="1"/>
  <c r="H6" i="21"/>
  <c r="I6" i="21" s="1"/>
  <c r="H13" i="19"/>
  <c r="I13" i="19" s="1"/>
  <c r="K13" i="19" s="1"/>
  <c r="H36" i="19"/>
  <c r="I36" i="19" s="1"/>
  <c r="H14" i="26"/>
  <c r="I14" i="26" s="1"/>
  <c r="K14" i="26" s="1"/>
  <c r="H17" i="28"/>
  <c r="I17" i="28" s="1"/>
  <c r="H29" i="28"/>
  <c r="I29" i="28" s="1"/>
  <c r="K29" i="28" s="1"/>
  <c r="H10" i="28"/>
  <c r="I10" i="28" s="1"/>
  <c r="H37" i="20"/>
  <c r="I37" i="20" s="1"/>
  <c r="H22" i="20"/>
  <c r="I22" i="20" s="1"/>
  <c r="H17" i="17"/>
  <c r="I17" i="17" s="1"/>
  <c r="H31" i="8"/>
  <c r="I31" i="8" s="1"/>
  <c r="H23" i="44"/>
  <c r="I23" i="44" s="1"/>
  <c r="K23" i="44" s="1"/>
  <c r="H19" i="39"/>
  <c r="I19" i="39" s="1"/>
  <c r="H11" i="39"/>
  <c r="I11" i="39" s="1"/>
  <c r="K11" i="39" s="1"/>
  <c r="H35" i="51"/>
  <c r="I35" i="51" s="1"/>
  <c r="H37" i="22"/>
  <c r="I37" i="22" s="1"/>
  <c r="H35" i="40"/>
  <c r="I35" i="40" s="1"/>
  <c r="H37" i="40"/>
  <c r="I37" i="40" s="1"/>
  <c r="K37" i="40" s="1"/>
  <c r="H24" i="40"/>
  <c r="I24" i="40" s="1"/>
  <c r="H15" i="39"/>
  <c r="I15" i="39" s="1"/>
  <c r="H32" i="39"/>
  <c r="I32" i="39" s="1"/>
  <c r="H28" i="31"/>
  <c r="I28" i="31" s="1"/>
  <c r="K28" i="31" s="1"/>
  <c r="H5" i="19"/>
  <c r="H27" i="19"/>
  <c r="I27" i="19" s="1"/>
  <c r="H28" i="19"/>
  <c r="I28" i="19" s="1"/>
  <c r="H19" i="28"/>
  <c r="I19" i="28" s="1"/>
  <c r="H37" i="28"/>
  <c r="I37" i="28" s="1"/>
  <c r="H40" i="28"/>
  <c r="I40" i="28" s="1"/>
  <c r="H11" i="20"/>
  <c r="I11" i="20" s="1"/>
  <c r="H6" i="20"/>
  <c r="I6" i="20" s="1"/>
  <c r="K6" i="20" s="1"/>
  <c r="H25" i="17"/>
  <c r="I25" i="17" s="1"/>
  <c r="H27" i="51"/>
  <c r="I27" i="51" s="1"/>
  <c r="H39" i="25"/>
  <c r="I39" i="25" s="1"/>
  <c r="H34" i="25"/>
  <c r="I34" i="25" s="1"/>
  <c r="K34" i="25" s="1"/>
  <c r="H12" i="25"/>
  <c r="I12" i="25" s="1"/>
  <c r="H40" i="22"/>
  <c r="I40" i="22" s="1"/>
  <c r="K40" i="22" s="1"/>
  <c r="H22" i="40"/>
  <c r="I22" i="40" s="1"/>
  <c r="H12" i="40"/>
  <c r="I12" i="40" s="1"/>
  <c r="K12" i="40" s="1"/>
  <c r="H32" i="40"/>
  <c r="I32" i="40" s="1"/>
  <c r="H35" i="39"/>
  <c r="I35" i="39" s="1"/>
  <c r="K35" i="39" s="1"/>
  <c r="H9" i="39"/>
  <c r="I9" i="39" s="1"/>
  <c r="H5" i="35"/>
  <c r="I5" i="35" s="1"/>
  <c r="H34" i="35"/>
  <c r="I34" i="35" s="1"/>
  <c r="H8" i="50"/>
  <c r="I8" i="50" s="1"/>
  <c r="H15" i="50"/>
  <c r="I15" i="50" s="1"/>
  <c r="H25" i="21"/>
  <c r="I25" i="21" s="1"/>
  <c r="K25" i="21" s="1"/>
  <c r="H24" i="21"/>
  <c r="I24" i="21" s="1"/>
  <c r="H40" i="19"/>
  <c r="I40" i="19" s="1"/>
  <c r="H41" i="19"/>
  <c r="I41" i="19" s="1"/>
  <c r="H20" i="19"/>
  <c r="I20" i="19" s="1"/>
  <c r="K20" i="19" s="1"/>
  <c r="H33" i="28"/>
  <c r="I33" i="28" s="1"/>
  <c r="H38" i="28"/>
  <c r="I38" i="28" s="1"/>
  <c r="H32" i="28"/>
  <c r="I32" i="28" s="1"/>
  <c r="H25" i="20"/>
  <c r="I25" i="20" s="1"/>
  <c r="K25" i="20" s="1"/>
  <c r="H30" i="20"/>
  <c r="I30" i="20" s="1"/>
  <c r="H38" i="17"/>
  <c r="I38" i="17" s="1"/>
  <c r="H8" i="28"/>
  <c r="I8" i="28" s="1"/>
  <c r="H9" i="20"/>
  <c r="I9" i="20" s="1"/>
  <c r="K9" i="20" s="1"/>
  <c r="H32" i="20"/>
  <c r="I32" i="20" s="1"/>
  <c r="H12" i="17"/>
  <c r="I12" i="17" s="1"/>
  <c r="H31" i="25"/>
  <c r="I31" i="25" s="1"/>
  <c r="K31" i="25" s="1"/>
  <c r="H10" i="25"/>
  <c r="I10" i="25" s="1"/>
  <c r="K10" i="25" s="1"/>
  <c r="H17" i="22"/>
  <c r="I17" i="22" s="1"/>
  <c r="H9" i="28"/>
  <c r="I9" i="28" s="1"/>
  <c r="H23" i="20"/>
  <c r="I23" i="20" s="1"/>
  <c r="H24" i="17"/>
  <c r="I24" i="17" s="1"/>
  <c r="H8" i="51"/>
  <c r="I8" i="51" s="1"/>
  <c r="K8" i="51" s="1"/>
  <c r="H22" i="22"/>
  <c r="I22" i="22" s="1"/>
  <c r="K22" i="22" s="1"/>
  <c r="H18" i="40"/>
  <c r="I18" i="40" s="1"/>
  <c r="H7" i="40"/>
  <c r="I7" i="40" s="1"/>
  <c r="K7" i="40" s="1"/>
  <c r="H31" i="39"/>
  <c r="I31" i="39" s="1"/>
  <c r="H36" i="39"/>
  <c r="I36" i="39" s="1"/>
  <c r="H11" i="35"/>
  <c r="I11" i="35" s="1"/>
  <c r="H40" i="50"/>
  <c r="I40" i="50" s="1"/>
  <c r="K40" i="50" s="1"/>
  <c r="H32" i="50"/>
  <c r="I32" i="50" s="1"/>
  <c r="H19" i="19"/>
  <c r="I19" i="19" s="1"/>
  <c r="H6" i="19"/>
  <c r="I6" i="19" s="1"/>
  <c r="H26" i="28"/>
  <c r="I26" i="28" s="1"/>
  <c r="K26" i="28" s="1"/>
  <c r="H25" i="51"/>
  <c r="I25" i="51" s="1"/>
  <c r="H9" i="25"/>
  <c r="I9" i="25" s="1"/>
  <c r="H31" i="22"/>
  <c r="I31" i="22" s="1"/>
  <c r="H14" i="22"/>
  <c r="I14" i="22" s="1"/>
  <c r="H17" i="40"/>
  <c r="I17" i="40" s="1"/>
  <c r="K17" i="40" s="1"/>
  <c r="H15" i="40"/>
  <c r="I15" i="40" s="1"/>
  <c r="H12" i="39"/>
  <c r="I12" i="39" s="1"/>
  <c r="H7" i="39"/>
  <c r="I7" i="39" s="1"/>
  <c r="K7" i="39" s="1"/>
  <c r="H13" i="35"/>
  <c r="I13" i="35" s="1"/>
  <c r="H29" i="50"/>
  <c r="I29" i="50" s="1"/>
  <c r="H13" i="50"/>
  <c r="I13" i="50" s="1"/>
  <c r="H33" i="21"/>
  <c r="I33" i="21" s="1"/>
  <c r="K33" i="21" s="1"/>
  <c r="H23" i="21"/>
  <c r="I23" i="21" s="1"/>
  <c r="H33" i="19"/>
  <c r="I33" i="19" s="1"/>
  <c r="H30" i="19"/>
  <c r="I30" i="19" s="1"/>
  <c r="H7" i="26"/>
  <c r="I7" i="26" s="1"/>
  <c r="H23" i="28"/>
  <c r="I23" i="28" s="1"/>
  <c r="H39" i="20"/>
  <c r="I39" i="20" s="1"/>
  <c r="K39" i="20" s="1"/>
  <c r="H16" i="17"/>
  <c r="I16" i="17" s="1"/>
  <c r="H15" i="17"/>
  <c r="I15" i="17" s="1"/>
  <c r="K15" i="17" s="1"/>
  <c r="H33" i="17"/>
  <c r="I33" i="17" s="1"/>
  <c r="H5" i="51"/>
  <c r="H43" i="51"/>
  <c r="I43" i="51" s="1"/>
  <c r="H17" i="51"/>
  <c r="I17" i="51" s="1"/>
  <c r="K17" i="51" s="1"/>
  <c r="H10" i="51"/>
  <c r="I10" i="51" s="1"/>
  <c r="H9" i="51"/>
  <c r="I9" i="51" s="1"/>
  <c r="K9" i="51" s="1"/>
  <c r="H30" i="35"/>
  <c r="I30" i="35" s="1"/>
  <c r="H32" i="35"/>
  <c r="I32" i="35" s="1"/>
  <c r="K32" i="35" s="1"/>
  <c r="H43" i="17"/>
  <c r="I43" i="17" s="1"/>
  <c r="H41" i="17"/>
  <c r="I41" i="17" s="1"/>
  <c r="H29" i="17"/>
  <c r="I29" i="17" s="1"/>
  <c r="H6" i="17"/>
  <c r="I6" i="17" s="1"/>
  <c r="K6" i="17" s="1"/>
  <c r="H37" i="35"/>
  <c r="I37" i="35" s="1"/>
  <c r="H25" i="35"/>
  <c r="I25" i="35" s="1"/>
  <c r="H24" i="35"/>
  <c r="I24" i="35" s="1"/>
  <c r="H14" i="51"/>
  <c r="I14" i="51" s="1"/>
  <c r="K14" i="51" s="1"/>
  <c r="H20" i="51"/>
  <c r="I20" i="51" s="1"/>
  <c r="H12" i="51"/>
  <c r="I12" i="51" s="1"/>
  <c r="K12" i="51" s="1"/>
  <c r="H39" i="26"/>
  <c r="I39" i="26" s="1"/>
  <c r="H11" i="17"/>
  <c r="I11" i="17" s="1"/>
  <c r="K11" i="17" s="1"/>
  <c r="H30" i="17"/>
  <c r="I30" i="17" s="1"/>
  <c r="H13" i="8"/>
  <c r="I13" i="8" s="1"/>
  <c r="H10" i="8"/>
  <c r="I10" i="8" s="1"/>
  <c r="H22" i="51"/>
  <c r="I22" i="51" s="1"/>
  <c r="K22" i="51" s="1"/>
  <c r="H11" i="51"/>
  <c r="I11" i="51" s="1"/>
  <c r="H24" i="51"/>
  <c r="I24" i="51" s="1"/>
  <c r="H19" i="22"/>
  <c r="I19" i="22" s="1"/>
  <c r="H38" i="22"/>
  <c r="I38" i="22" s="1"/>
  <c r="K38" i="22" s="1"/>
  <c r="H5" i="33"/>
  <c r="H30" i="33"/>
  <c r="I30" i="33" s="1"/>
  <c r="K30" i="33" s="1"/>
  <c r="H25" i="33"/>
  <c r="I25" i="33" s="1"/>
  <c r="H38" i="31"/>
  <c r="I38" i="31" s="1"/>
  <c r="K38" i="31" s="1"/>
  <c r="H7" i="41"/>
  <c r="I7" i="41" s="1"/>
  <c r="H13" i="41"/>
  <c r="I13" i="41" s="1"/>
  <c r="H17" i="35"/>
  <c r="I17" i="35" s="1"/>
  <c r="H29" i="35"/>
  <c r="I29" i="35" s="1"/>
  <c r="K29" i="35" s="1"/>
  <c r="H21" i="26"/>
  <c r="I21" i="26" s="1"/>
  <c r="H20" i="26"/>
  <c r="I20" i="26" s="1"/>
  <c r="H27" i="17"/>
  <c r="I27" i="17" s="1"/>
  <c r="H22" i="17"/>
  <c r="I22" i="17" s="1"/>
  <c r="H27" i="8"/>
  <c r="I27" i="8" s="1"/>
  <c r="H34" i="8"/>
  <c r="I34" i="8" s="1"/>
  <c r="H30" i="51"/>
  <c r="I30" i="51" s="1"/>
  <c r="H41" i="51"/>
  <c r="I41" i="51" s="1"/>
  <c r="K41" i="51" s="1"/>
  <c r="H34" i="51"/>
  <c r="I34" i="51" s="1"/>
  <c r="H33" i="22"/>
  <c r="I33" i="22" s="1"/>
  <c r="H30" i="22"/>
  <c r="I30" i="22" s="1"/>
  <c r="H13" i="40"/>
  <c r="I13" i="40" s="1"/>
  <c r="H11" i="40"/>
  <c r="I11" i="40" s="1"/>
  <c r="H40" i="40"/>
  <c r="I40" i="40" s="1"/>
  <c r="H31" i="42"/>
  <c r="I31" i="42" s="1"/>
  <c r="H23" i="39"/>
  <c r="I23" i="39" s="1"/>
  <c r="K23" i="39" s="1"/>
  <c r="H29" i="39"/>
  <c r="I29" i="39" s="1"/>
  <c r="H40" i="33"/>
  <c r="I40" i="33" s="1"/>
  <c r="H22" i="33"/>
  <c r="I22" i="33" s="1"/>
  <c r="H39" i="33"/>
  <c r="I39" i="33" s="1"/>
  <c r="K39" i="33" s="1"/>
  <c r="H11" i="31"/>
  <c r="I11" i="31" s="1"/>
  <c r="H37" i="41"/>
  <c r="I37" i="41" s="1"/>
  <c r="H23" i="41"/>
  <c r="I23" i="41" s="1"/>
  <c r="H19" i="35"/>
  <c r="I19" i="35" s="1"/>
  <c r="K19" i="35" s="1"/>
  <c r="H9" i="35"/>
  <c r="I9" i="35" s="1"/>
  <c r="H11" i="32"/>
  <c r="I11" i="32" s="1"/>
  <c r="H37" i="32"/>
  <c r="I37" i="32" s="1"/>
  <c r="K37" i="32" s="1"/>
  <c r="H34" i="32"/>
  <c r="I34" i="32" s="1"/>
  <c r="K34" i="32" s="1"/>
  <c r="H17" i="50"/>
  <c r="I17" i="50" s="1"/>
  <c r="H42" i="50"/>
  <c r="I42" i="50" s="1"/>
  <c r="H37" i="19"/>
  <c r="I37" i="19" s="1"/>
  <c r="H39" i="19"/>
  <c r="I39" i="19" s="1"/>
  <c r="K39" i="19" s="1"/>
  <c r="H31" i="26"/>
  <c r="I31" i="26" s="1"/>
  <c r="H42" i="26"/>
  <c r="I42" i="26" s="1"/>
  <c r="K42" i="26" s="1"/>
  <c r="H7" i="20"/>
  <c r="I7" i="20" s="1"/>
  <c r="H16" i="20"/>
  <c r="I16" i="20" s="1"/>
  <c r="K16" i="20" s="1"/>
  <c r="H19" i="17"/>
  <c r="I19" i="17" s="1"/>
  <c r="H42" i="17"/>
  <c r="I42" i="17" s="1"/>
  <c r="H37" i="8"/>
  <c r="I37" i="8" s="1"/>
  <c r="H18" i="8"/>
  <c r="I18" i="8" s="1"/>
  <c r="K18" i="8" s="1"/>
  <c r="H23" i="17"/>
  <c r="I23" i="17" s="1"/>
  <c r="H26" i="17"/>
  <c r="I26" i="17" s="1"/>
  <c r="H13" i="44"/>
  <c r="I13" i="44" s="1"/>
  <c r="K13" i="44" s="1"/>
  <c r="H38" i="51"/>
  <c r="I38" i="51" s="1"/>
  <c r="K38" i="51" s="1"/>
  <c r="H7" i="51"/>
  <c r="I7" i="51" s="1"/>
  <c r="K7" i="51" s="1"/>
  <c r="H36" i="51"/>
  <c r="I36" i="51" s="1"/>
  <c r="K36" i="51" s="1"/>
  <c r="H37" i="17"/>
  <c r="I37" i="17" s="1"/>
  <c r="H10" i="17"/>
  <c r="I10" i="17" s="1"/>
  <c r="K10" i="17" s="1"/>
  <c r="H13" i="26"/>
  <c r="I13" i="26" s="1"/>
  <c r="H36" i="26"/>
  <c r="I36" i="26" s="1"/>
  <c r="H5" i="17"/>
  <c r="H21" i="17"/>
  <c r="I21" i="17" s="1"/>
  <c r="H18" i="17"/>
  <c r="I18" i="17" s="1"/>
  <c r="H29" i="44"/>
  <c r="I29" i="44" s="1"/>
  <c r="K29" i="44" s="1"/>
  <c r="H23" i="51"/>
  <c r="I23" i="51" s="1"/>
  <c r="H16" i="51"/>
  <c r="I16" i="51" s="1"/>
  <c r="K16" i="51" s="1"/>
  <c r="H31" i="51"/>
  <c r="I31" i="51" s="1"/>
  <c r="H28" i="51"/>
  <c r="I28" i="51" s="1"/>
  <c r="H18" i="33"/>
  <c r="I18" i="33" s="1"/>
  <c r="H17" i="33"/>
  <c r="I17" i="33" s="1"/>
  <c r="H43" i="33"/>
  <c r="I43" i="33" s="1"/>
  <c r="H10" i="31"/>
  <c r="I10" i="31" s="1"/>
  <c r="H39" i="41"/>
  <c r="I39" i="41" s="1"/>
  <c r="H22" i="35"/>
  <c r="I22" i="35" s="1"/>
  <c r="K22" i="35" s="1"/>
  <c r="H18" i="44"/>
  <c r="I18" i="44" s="1"/>
  <c r="K18" i="44" s="1"/>
  <c r="H18" i="35"/>
  <c r="I18" i="35" s="1"/>
  <c r="H15" i="35"/>
  <c r="I15" i="35" s="1"/>
  <c r="H25" i="22"/>
  <c r="I25" i="22" s="1"/>
  <c r="K25" i="22" s="1"/>
  <c r="H16" i="22"/>
  <c r="I16" i="22" s="1"/>
  <c r="H34" i="22"/>
  <c r="I34" i="22" s="1"/>
  <c r="K34" i="22" s="1"/>
  <c r="H23" i="35"/>
  <c r="I23" i="35" s="1"/>
  <c r="H43" i="26"/>
  <c r="I43" i="26" s="1"/>
  <c r="K43" i="26" s="1"/>
  <c r="H22" i="26"/>
  <c r="I22" i="26" s="1"/>
  <c r="H40" i="17"/>
  <c r="I40" i="17" s="1"/>
  <c r="H35" i="17"/>
  <c r="I35" i="17" s="1"/>
  <c r="K35" i="17" s="1"/>
  <c r="H36" i="17"/>
  <c r="I36" i="17" s="1"/>
  <c r="K36" i="17" s="1"/>
  <c r="H9" i="8"/>
  <c r="I9" i="8" s="1"/>
  <c r="H6" i="8"/>
  <c r="I6" i="8" s="1"/>
  <c r="H39" i="51"/>
  <c r="I39" i="51" s="1"/>
  <c r="H39" i="22"/>
  <c r="I39" i="22" s="1"/>
  <c r="K39" i="22" s="1"/>
  <c r="H24" i="22"/>
  <c r="I24" i="22" s="1"/>
  <c r="H29" i="40"/>
  <c r="I29" i="40" s="1"/>
  <c r="K29" i="40" s="1"/>
  <c r="H39" i="42"/>
  <c r="I39" i="42" s="1"/>
  <c r="K39" i="42" s="1"/>
  <c r="H20" i="39"/>
  <c r="I20" i="39" s="1"/>
  <c r="H22" i="39"/>
  <c r="I22" i="39" s="1"/>
  <c r="K22" i="39" s="1"/>
  <c r="H26" i="33"/>
  <c r="I26" i="33" s="1"/>
  <c r="H10" i="52"/>
  <c r="I10" i="52" s="1"/>
  <c r="H15" i="41"/>
  <c r="I15" i="41" s="1"/>
  <c r="K15" i="41" s="1"/>
  <c r="H14" i="41"/>
  <c r="I14" i="41" s="1"/>
  <c r="H6" i="35"/>
  <c r="I6" i="35" s="1"/>
  <c r="H31" i="35"/>
  <c r="I31" i="35" s="1"/>
  <c r="H9" i="32"/>
  <c r="I9" i="32" s="1"/>
  <c r="H28" i="32"/>
  <c r="I28" i="32" s="1"/>
  <c r="H7" i="29"/>
  <c r="I7" i="29" s="1"/>
  <c r="K7" i="29" s="1"/>
  <c r="H43" i="29"/>
  <c r="I43" i="29" s="1"/>
  <c r="H28" i="29"/>
  <c r="I28" i="29" s="1"/>
  <c r="K28" i="29" s="1"/>
  <c r="H37" i="50"/>
  <c r="I37" i="50" s="1"/>
  <c r="H29" i="19"/>
  <c r="I29" i="19" s="1"/>
  <c r="H11" i="26"/>
  <c r="I11" i="26" s="1"/>
  <c r="H5" i="26"/>
  <c r="H21" i="20"/>
  <c r="I21" i="20" s="1"/>
  <c r="H26" i="20"/>
  <c r="I26" i="20" s="1"/>
  <c r="H32" i="17"/>
  <c r="I32" i="17" s="1"/>
  <c r="H39" i="17"/>
  <c r="I39" i="17" s="1"/>
  <c r="K39" i="17" s="1"/>
  <c r="H28" i="17"/>
  <c r="I28" i="17" s="1"/>
  <c r="H15" i="8"/>
  <c r="I15" i="8" s="1"/>
  <c r="H36" i="8"/>
  <c r="I36" i="8" s="1"/>
  <c r="K36" i="8" s="1"/>
  <c r="H9" i="44"/>
  <c r="I9" i="44" s="1"/>
  <c r="K9" i="44" s="1"/>
  <c r="H34" i="38"/>
  <c r="I34" i="38" s="1"/>
  <c r="H35" i="36"/>
  <c r="I35" i="36" s="1"/>
  <c r="K35" i="36" s="1"/>
  <c r="H7" i="36"/>
  <c r="I7" i="36" s="1"/>
  <c r="H5" i="31"/>
  <c r="I5" i="31" s="1"/>
  <c r="H41" i="31"/>
  <c r="I41" i="31" s="1"/>
  <c r="H36" i="31"/>
  <c r="I36" i="31" s="1"/>
  <c r="H12" i="38"/>
  <c r="I12" i="38" s="1"/>
  <c r="H28" i="38"/>
  <c r="I28" i="38" s="1"/>
  <c r="K28" i="38" s="1"/>
  <c r="H6" i="38"/>
  <c r="I6" i="38" s="1"/>
  <c r="H18" i="36"/>
  <c r="I18" i="36" s="1"/>
  <c r="K18" i="36" s="1"/>
  <c r="H15" i="36"/>
  <c r="I15" i="36" s="1"/>
  <c r="H17" i="52"/>
  <c r="I17" i="52" s="1"/>
  <c r="K17" i="52" s="1"/>
  <c r="H34" i="31"/>
  <c r="I34" i="31" s="1"/>
  <c r="K34" i="31" s="1"/>
  <c r="H27" i="31"/>
  <c r="I27" i="31" s="1"/>
  <c r="K27" i="31" s="1"/>
  <c r="H40" i="31"/>
  <c r="I40" i="31" s="1"/>
  <c r="K40" i="31" s="1"/>
  <c r="H34" i="36"/>
  <c r="I34" i="36" s="1"/>
  <c r="K34" i="36" s="1"/>
  <c r="H23" i="36"/>
  <c r="I23" i="36" s="1"/>
  <c r="K23" i="36" s="1"/>
  <c r="H5" i="52"/>
  <c r="I5" i="52" s="1"/>
  <c r="H16" i="52"/>
  <c r="I16" i="52" s="1"/>
  <c r="H24" i="31"/>
  <c r="I24" i="31" s="1"/>
  <c r="K24" i="31" s="1"/>
  <c r="H31" i="31"/>
  <c r="I31" i="31" s="1"/>
  <c r="H20" i="31"/>
  <c r="I20" i="31" s="1"/>
  <c r="H10" i="38"/>
  <c r="I10" i="38" s="1"/>
  <c r="H11" i="38"/>
  <c r="I11" i="38" s="1"/>
  <c r="K11" i="38" s="1"/>
  <c r="H29" i="26"/>
  <c r="I29" i="26" s="1"/>
  <c r="H23" i="26"/>
  <c r="I23" i="26" s="1"/>
  <c r="H12" i="26"/>
  <c r="I12" i="26" s="1"/>
  <c r="H35" i="20"/>
  <c r="I35" i="20" s="1"/>
  <c r="K35" i="20" s="1"/>
  <c r="H42" i="20"/>
  <c r="I42" i="20" s="1"/>
  <c r="H20" i="20"/>
  <c r="I20" i="20" s="1"/>
  <c r="H35" i="8"/>
  <c r="I35" i="8" s="1"/>
  <c r="H33" i="8"/>
  <c r="I33" i="8" s="1"/>
  <c r="H21" i="44"/>
  <c r="I21" i="44" s="1"/>
  <c r="K21" i="44" s="1"/>
  <c r="H38" i="44"/>
  <c r="I38" i="44" s="1"/>
  <c r="K38" i="44" s="1"/>
  <c r="H40" i="44"/>
  <c r="I40" i="44" s="1"/>
  <c r="K40" i="44" s="1"/>
  <c r="H9" i="36"/>
  <c r="I9" i="36" s="1"/>
  <c r="K9" i="36" s="1"/>
  <c r="H31" i="36"/>
  <c r="I31" i="36" s="1"/>
  <c r="H26" i="38"/>
  <c r="I26" i="38" s="1"/>
  <c r="H21" i="38"/>
  <c r="I21" i="38" s="1"/>
  <c r="H32" i="31"/>
  <c r="I32" i="31" s="1"/>
  <c r="K32" i="31" s="1"/>
  <c r="H27" i="38"/>
  <c r="I27" i="38" s="1"/>
  <c r="H43" i="38"/>
  <c r="I43" i="38" s="1"/>
  <c r="H11" i="44"/>
  <c r="I11" i="44" s="1"/>
  <c r="K11" i="44" s="1"/>
  <c r="H7" i="44"/>
  <c r="I7" i="44" s="1"/>
  <c r="K7" i="44" s="1"/>
  <c r="H19" i="36"/>
  <c r="I19" i="36" s="1"/>
  <c r="K19" i="36" s="1"/>
  <c r="H25" i="36"/>
  <c r="I25" i="36" s="1"/>
  <c r="H39" i="36"/>
  <c r="I39" i="36" s="1"/>
  <c r="H20" i="36"/>
  <c r="I20" i="36" s="1"/>
  <c r="K20" i="36" s="1"/>
  <c r="H12" i="52"/>
  <c r="I12" i="52" s="1"/>
  <c r="H22" i="52"/>
  <c r="I22" i="52" s="1"/>
  <c r="K22" i="52" s="1"/>
  <c r="H25" i="31"/>
  <c r="I25" i="31" s="1"/>
  <c r="H42" i="52"/>
  <c r="I42" i="52" s="1"/>
  <c r="K42" i="52" s="1"/>
  <c r="H14" i="38"/>
  <c r="I14" i="38" s="1"/>
  <c r="H8" i="38"/>
  <c r="I8" i="38" s="1"/>
  <c r="H41" i="36"/>
  <c r="I41" i="36" s="1"/>
  <c r="H12" i="36"/>
  <c r="I12" i="36" s="1"/>
  <c r="K12" i="36" s="1"/>
  <c r="H16" i="36"/>
  <c r="I16" i="36" s="1"/>
  <c r="H15" i="52"/>
  <c r="I15" i="52" s="1"/>
  <c r="K15" i="52" s="1"/>
  <c r="H22" i="31"/>
  <c r="I22" i="31" s="1"/>
  <c r="H29" i="31"/>
  <c r="I29" i="31" s="1"/>
  <c r="K29" i="31" s="1"/>
  <c r="H18" i="31"/>
  <c r="I18" i="31" s="1"/>
  <c r="H38" i="36"/>
  <c r="I38" i="36" s="1"/>
  <c r="K38" i="36" s="1"/>
  <c r="H28" i="36"/>
  <c r="I28" i="36" s="1"/>
  <c r="K28" i="36" s="1"/>
  <c r="H24" i="36"/>
  <c r="I24" i="36" s="1"/>
  <c r="K24" i="36" s="1"/>
  <c r="H26" i="52"/>
  <c r="I26" i="52" s="1"/>
  <c r="K26" i="52" s="1"/>
  <c r="H31" i="52"/>
  <c r="I31" i="52" s="1"/>
  <c r="H14" i="31"/>
  <c r="I14" i="31" s="1"/>
  <c r="H7" i="31"/>
  <c r="I7" i="31" s="1"/>
  <c r="K7" i="31" s="1"/>
  <c r="H38" i="35"/>
  <c r="I38" i="35" s="1"/>
  <c r="H41" i="35"/>
  <c r="I41" i="35" s="1"/>
  <c r="H36" i="38"/>
  <c r="I36" i="38" s="1"/>
  <c r="H16" i="38"/>
  <c r="I16" i="38" s="1"/>
  <c r="H9" i="26"/>
  <c r="I9" i="26" s="1"/>
  <c r="H10" i="26"/>
  <c r="I10" i="26" s="1"/>
  <c r="H8" i="26"/>
  <c r="I8" i="26" s="1"/>
  <c r="H11" i="8"/>
  <c r="I11" i="8" s="1"/>
  <c r="K11" i="8" s="1"/>
  <c r="H26" i="8"/>
  <c r="I26" i="8" s="1"/>
  <c r="H28" i="44"/>
  <c r="I28" i="44" s="1"/>
  <c r="K28" i="44" s="1"/>
  <c r="H37" i="36"/>
  <c r="I37" i="36" s="1"/>
  <c r="K37" i="36" s="1"/>
  <c r="H8" i="36"/>
  <c r="I8" i="36" s="1"/>
  <c r="K8" i="36" s="1"/>
  <c r="H30" i="31"/>
  <c r="I30" i="31" s="1"/>
  <c r="H29" i="36"/>
  <c r="I29" i="36" s="1"/>
  <c r="H42" i="36"/>
  <c r="I42" i="36" s="1"/>
  <c r="H32" i="36"/>
  <c r="I32" i="36" s="1"/>
  <c r="K32" i="36" s="1"/>
  <c r="H9" i="52"/>
  <c r="I9" i="52" s="1"/>
  <c r="H6" i="52"/>
  <c r="I6" i="52" s="1"/>
  <c r="K6" i="52" s="1"/>
  <c r="H6" i="31"/>
  <c r="I6" i="31" s="1"/>
  <c r="H17" i="31"/>
  <c r="I17" i="31" s="1"/>
  <c r="K17" i="31" s="1"/>
  <c r="H15" i="38"/>
  <c r="I15" i="38" s="1"/>
  <c r="H24" i="38"/>
  <c r="I24" i="38" s="1"/>
  <c r="H26" i="44"/>
  <c r="I26" i="44" s="1"/>
  <c r="K26" i="44" s="1"/>
  <c r="H30" i="36"/>
  <c r="I30" i="36" s="1"/>
  <c r="K30" i="36" s="1"/>
  <c r="H11" i="36"/>
  <c r="I11" i="36" s="1"/>
  <c r="H40" i="36"/>
  <c r="I40" i="36" s="1"/>
  <c r="K40" i="36" s="1"/>
  <c r="H29" i="52"/>
  <c r="I29" i="52" s="1"/>
  <c r="H25" i="52"/>
  <c r="I25" i="52" s="1"/>
  <c r="K25" i="52" s="1"/>
  <c r="H9" i="31"/>
  <c r="I9" i="31" s="1"/>
  <c r="H23" i="31"/>
  <c r="I23" i="31" s="1"/>
  <c r="K23" i="31" s="1"/>
  <c r="H35" i="38"/>
  <c r="I35" i="38" s="1"/>
  <c r="H32" i="38"/>
  <c r="I32" i="38" s="1"/>
  <c r="K32" i="38" s="1"/>
  <c r="H5" i="38"/>
  <c r="H31" i="38"/>
  <c r="I31" i="38" s="1"/>
  <c r="K31" i="38" s="1"/>
  <c r="H13" i="36"/>
  <c r="I13" i="36" s="1"/>
  <c r="K13" i="36" s="1"/>
  <c r="H21" i="36"/>
  <c r="I21" i="36" s="1"/>
  <c r="K21" i="36" s="1"/>
  <c r="H5" i="36"/>
  <c r="H30" i="52"/>
  <c r="I30" i="52" s="1"/>
  <c r="K30" i="52" s="1"/>
  <c r="H8" i="52"/>
  <c r="I8" i="52" s="1"/>
  <c r="H43" i="31"/>
  <c r="I43" i="31" s="1"/>
  <c r="K43" i="31" s="1"/>
  <c r="H33" i="31"/>
  <c r="I33" i="31" s="1"/>
  <c r="H22" i="38"/>
  <c r="I22" i="38" s="1"/>
  <c r="K22" i="38" s="1"/>
  <c r="H20" i="38"/>
  <c r="I20" i="38" s="1"/>
  <c r="H40" i="38"/>
  <c r="I40" i="38" s="1"/>
  <c r="K40" i="38" s="1"/>
  <c r="H27" i="36"/>
  <c r="I27" i="36" s="1"/>
  <c r="H37" i="52"/>
  <c r="I37" i="52" s="1"/>
  <c r="K37" i="52" s="1"/>
  <c r="H26" i="31"/>
  <c r="I26" i="31" s="1"/>
  <c r="K26" i="31" s="1"/>
  <c r="H42" i="38"/>
  <c r="I42" i="38" s="1"/>
  <c r="K42" i="38" s="1"/>
  <c r="H7" i="38"/>
  <c r="I7" i="38" s="1"/>
  <c r="H17" i="38"/>
  <c r="I17" i="38" s="1"/>
  <c r="H43" i="36"/>
  <c r="I43" i="36" s="1"/>
  <c r="H23" i="52"/>
  <c r="I23" i="52" s="1"/>
  <c r="K23" i="52" s="1"/>
  <c r="H19" i="31"/>
  <c r="I19" i="31" s="1"/>
  <c r="H6" i="36"/>
  <c r="I6" i="36" s="1"/>
  <c r="H14" i="36"/>
  <c r="I14" i="36" s="1"/>
  <c r="K14" i="36" s="1"/>
  <c r="H35" i="52"/>
  <c r="I35" i="52" s="1"/>
  <c r="K35" i="52" s="1"/>
  <c r="H32" i="52"/>
  <c r="I32" i="52" s="1"/>
  <c r="H37" i="31"/>
  <c r="I37" i="31" s="1"/>
  <c r="K37" i="31" s="1"/>
  <c r="H42" i="31"/>
  <c r="I42" i="31" s="1"/>
  <c r="K42" i="31" s="1"/>
  <c r="H39" i="38"/>
  <c r="I39" i="38" s="1"/>
  <c r="K39" i="38" s="1"/>
  <c r="H23" i="38"/>
  <c r="I23" i="38" s="1"/>
  <c r="H25" i="38"/>
  <c r="I25" i="38" s="1"/>
  <c r="H19" i="38"/>
  <c r="I19" i="38" s="1"/>
  <c r="H22" i="36"/>
  <c r="I22" i="36" s="1"/>
  <c r="K22" i="36" s="1"/>
  <c r="H26" i="36"/>
  <c r="I26" i="36" s="1"/>
  <c r="H24" i="52"/>
  <c r="I24" i="52" s="1"/>
  <c r="H21" i="52"/>
  <c r="I21" i="52" s="1"/>
  <c r="K21" i="52" s="1"/>
  <c r="H13" i="31"/>
  <c r="I13" i="31" s="1"/>
  <c r="H8" i="31"/>
  <c r="I8" i="31" s="1"/>
  <c r="H30" i="38"/>
  <c r="I30" i="38" s="1"/>
  <c r="H37" i="38"/>
  <c r="I37" i="38" s="1"/>
  <c r="H33" i="38"/>
  <c r="I33" i="38" s="1"/>
  <c r="K33" i="38" s="1"/>
  <c r="H9" i="38"/>
  <c r="I9" i="38" s="1"/>
  <c r="H17" i="36"/>
  <c r="I17" i="36" s="1"/>
  <c r="K17" i="36" s="1"/>
  <c r="H13" i="52"/>
  <c r="I13" i="52" s="1"/>
  <c r="H15" i="31"/>
  <c r="I15" i="31" s="1"/>
  <c r="K15" i="31" s="1"/>
  <c r="H21" i="35"/>
  <c r="I21" i="35" s="1"/>
  <c r="H14" i="35"/>
  <c r="I14" i="35" s="1"/>
  <c r="K14" i="35" s="1"/>
  <c r="H19" i="32"/>
  <c r="I19" i="32" s="1"/>
  <c r="K19" i="32" s="1"/>
  <c r="H21" i="29"/>
  <c r="I21" i="29" s="1"/>
  <c r="K21" i="29" s="1"/>
  <c r="H35" i="29"/>
  <c r="I35" i="29" s="1"/>
  <c r="H29" i="38"/>
  <c r="I29" i="38" s="1"/>
  <c r="H18" i="38"/>
  <c r="I18" i="38" s="1"/>
  <c r="H41" i="38"/>
  <c r="I41" i="38" s="1"/>
  <c r="H34" i="26"/>
  <c r="I34" i="26" s="1"/>
  <c r="H19" i="20"/>
  <c r="I19" i="20" s="1"/>
  <c r="H31" i="20"/>
  <c r="I31" i="20" s="1"/>
  <c r="H13" i="17"/>
  <c r="I13" i="17" s="1"/>
  <c r="K13" i="17" s="1"/>
  <c r="H16" i="8"/>
  <c r="I16" i="8" s="1"/>
  <c r="H7" i="8"/>
  <c r="I7" i="8" s="1"/>
  <c r="H13" i="38"/>
  <c r="I13" i="38" s="1"/>
  <c r="H27" i="44"/>
  <c r="I27" i="44" s="1"/>
  <c r="K27" i="44" s="1"/>
  <c r="H41" i="30"/>
  <c r="I41" i="30" s="1"/>
  <c r="K41" i="30" s="1"/>
  <c r="H42" i="30"/>
  <c r="I42" i="30" s="1"/>
  <c r="K42" i="30" s="1"/>
  <c r="H5" i="42"/>
  <c r="H13" i="42"/>
  <c r="I13" i="42" s="1"/>
  <c r="K13" i="42" s="1"/>
  <c r="H27" i="42"/>
  <c r="I27" i="42" s="1"/>
  <c r="H15" i="42"/>
  <c r="I15" i="42" s="1"/>
  <c r="K15" i="42" s="1"/>
  <c r="H7" i="42"/>
  <c r="I7" i="42" s="1"/>
  <c r="H18" i="42"/>
  <c r="I18" i="42" s="1"/>
  <c r="K18" i="42" s="1"/>
  <c r="H21" i="42"/>
  <c r="I21" i="42" s="1"/>
  <c r="H16" i="42"/>
  <c r="I16" i="42" s="1"/>
  <c r="H9" i="42"/>
  <c r="I9" i="42" s="1"/>
  <c r="H41" i="42"/>
  <c r="I41" i="42" s="1"/>
  <c r="K41" i="42" s="1"/>
  <c r="H40" i="52"/>
  <c r="I40" i="52" s="1"/>
  <c r="H33" i="52"/>
  <c r="I33" i="52" s="1"/>
  <c r="H14" i="52"/>
  <c r="I14" i="52" s="1"/>
  <c r="H39" i="52"/>
  <c r="I39" i="52" s="1"/>
  <c r="K39" i="52" s="1"/>
  <c r="H43" i="52"/>
  <c r="I43" i="52" s="1"/>
  <c r="H36" i="52"/>
  <c r="I36" i="52" s="1"/>
  <c r="H38" i="52"/>
  <c r="I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K19" i="42" s="1"/>
  <c r="H10" i="42"/>
  <c r="I10" i="42" s="1"/>
  <c r="H26" i="42"/>
  <c r="I26" i="42" s="1"/>
  <c r="K26" i="42" s="1"/>
  <c r="H20" i="42"/>
  <c r="I20" i="42" s="1"/>
  <c r="K20" i="42" s="1"/>
  <c r="H37" i="42"/>
  <c r="I37" i="42" s="1"/>
  <c r="K37" i="42" s="1"/>
  <c r="H38" i="42"/>
  <c r="I38" i="42" s="1"/>
  <c r="H43" i="42"/>
  <c r="I43" i="42" s="1"/>
  <c r="H32" i="42"/>
  <c r="I32" i="42" s="1"/>
  <c r="H5" i="44"/>
  <c r="I5" i="44" s="1"/>
  <c r="K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H37" i="30"/>
  <c r="I37" i="30" s="1"/>
  <c r="K37" i="30" s="1"/>
  <c r="H24" i="30"/>
  <c r="I24" i="30" s="1"/>
  <c r="K24" i="30" s="1"/>
  <c r="H38" i="30"/>
  <c r="I38" i="30" s="1"/>
  <c r="K38" i="30" s="1"/>
  <c r="H10" i="30"/>
  <c r="I10" i="30" s="1"/>
  <c r="K10" i="30" s="1"/>
  <c r="H37" i="43"/>
  <c r="I37" i="43" s="1"/>
  <c r="K37" i="43" s="1"/>
  <c r="H11" i="12"/>
  <c r="I11" i="12" s="1"/>
  <c r="K11" i="12" s="1"/>
  <c r="H10" i="12"/>
  <c r="I10" i="12" s="1"/>
  <c r="K10" i="12" s="1"/>
  <c r="H16" i="43"/>
  <c r="I16" i="43" s="1"/>
  <c r="K16" i="43" s="1"/>
  <c r="H35" i="43"/>
  <c r="I35" i="43" s="1"/>
  <c r="K35" i="43" s="1"/>
  <c r="H38" i="43"/>
  <c r="I38" i="43" s="1"/>
  <c r="K38" i="43" s="1"/>
  <c r="H28" i="34"/>
  <c r="I28" i="34" s="1"/>
  <c r="H35" i="12"/>
  <c r="I35" i="12" s="1"/>
  <c r="K35" i="12" s="1"/>
  <c r="H9" i="12"/>
  <c r="I9" i="12" s="1"/>
  <c r="K9" i="12" s="1"/>
  <c r="H38" i="12"/>
  <c r="I38" i="12" s="1"/>
  <c r="K38" i="12" s="1"/>
  <c r="H28" i="12"/>
  <c r="I28" i="12" s="1"/>
  <c r="K28" i="12" s="1"/>
  <c r="H8" i="12"/>
  <c r="I8" i="12" s="1"/>
  <c r="H11" i="30"/>
  <c r="I11" i="30" s="1"/>
  <c r="K11" i="30" s="1"/>
  <c r="H23" i="30"/>
  <c r="I23" i="30" s="1"/>
  <c r="K23" i="30" s="1"/>
  <c r="H33" i="30"/>
  <c r="I33" i="30" s="1"/>
  <c r="K33" i="30" s="1"/>
  <c r="H29" i="30"/>
  <c r="I29" i="30" s="1"/>
  <c r="K29" i="30" s="1"/>
  <c r="H9" i="30"/>
  <c r="I9" i="30" s="1"/>
  <c r="K9" i="30" s="1"/>
  <c r="H32" i="30"/>
  <c r="I32" i="30" s="1"/>
  <c r="H12" i="30"/>
  <c r="I12" i="30" s="1"/>
  <c r="K12" i="30" s="1"/>
  <c r="H22" i="30"/>
  <c r="I22" i="30" s="1"/>
  <c r="K22" i="30" s="1"/>
  <c r="H16" i="30"/>
  <c r="I16" i="30" s="1"/>
  <c r="K16" i="30" s="1"/>
  <c r="H26" i="30"/>
  <c r="I26" i="30" s="1"/>
  <c r="K26" i="30" s="1"/>
  <c r="H22" i="43"/>
  <c r="I22" i="43" s="1"/>
  <c r="K22" i="43" s="1"/>
  <c r="H25" i="43"/>
  <c r="I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H29" i="12"/>
  <c r="I29" i="12" s="1"/>
  <c r="K29" i="12" s="1"/>
  <c r="H25" i="12"/>
  <c r="I25" i="12" s="1"/>
  <c r="H30" i="12"/>
  <c r="I30" i="12" s="1"/>
  <c r="K30" i="12" s="1"/>
  <c r="H42" i="12"/>
  <c r="I42" i="12" s="1"/>
  <c r="K42" i="12" s="1"/>
  <c r="H18" i="12"/>
  <c r="I18" i="12" s="1"/>
  <c r="K18" i="12" s="1"/>
  <c r="H12" i="12"/>
  <c r="I12" i="12" s="1"/>
  <c r="K12" i="12" s="1"/>
  <c r="H24" i="12"/>
  <c r="I24" i="12" s="1"/>
  <c r="K24" i="12" s="1"/>
  <c r="H13" i="30"/>
  <c r="I13" i="30" s="1"/>
  <c r="H31" i="30"/>
  <c r="I31" i="30" s="1"/>
  <c r="H7" i="30"/>
  <c r="I7" i="30" s="1"/>
  <c r="K7" i="30" s="1"/>
  <c r="H17" i="30"/>
  <c r="I17" i="30" s="1"/>
  <c r="K17" i="30" s="1"/>
  <c r="H43" i="30"/>
  <c r="I43" i="30" s="1"/>
  <c r="H27" i="30"/>
  <c r="I27" i="30" s="1"/>
  <c r="K27" i="30" s="1"/>
  <c r="H19" i="30"/>
  <c r="I19" i="30" s="1"/>
  <c r="K19" i="30" s="1"/>
  <c r="H21" i="30"/>
  <c r="I21" i="30" s="1"/>
  <c r="K21" i="30" s="1"/>
  <c r="H25" i="30"/>
  <c r="I25" i="30" s="1"/>
  <c r="H5" i="30"/>
  <c r="I5" i="30" s="1"/>
  <c r="H20" i="30"/>
  <c r="I20" i="30" s="1"/>
  <c r="K20" i="30" s="1"/>
  <c r="H40" i="30"/>
  <c r="I40" i="30" s="1"/>
  <c r="K40" i="30" s="1"/>
  <c r="H30" i="30"/>
  <c r="I30" i="30" s="1"/>
  <c r="H36" i="30"/>
  <c r="I36" i="30" s="1"/>
  <c r="K36" i="30" s="1"/>
  <c r="H8" i="30"/>
  <c r="I8" i="30" s="1"/>
  <c r="K8" i="30" s="1"/>
  <c r="H28" i="30"/>
  <c r="I28" i="30" s="1"/>
  <c r="H6" i="30"/>
  <c r="I6" i="30" s="1"/>
  <c r="H34" i="30"/>
  <c r="I34" i="30" s="1"/>
  <c r="K34" i="30" s="1"/>
  <c r="H32" i="43"/>
  <c r="I32" i="43" s="1"/>
  <c r="K32" i="43" s="1"/>
  <c r="H8" i="43"/>
  <c r="I8" i="43" s="1"/>
  <c r="K8" i="43" s="1"/>
  <c r="H26" i="43"/>
  <c r="I26" i="43" s="1"/>
  <c r="H34" i="43"/>
  <c r="I34" i="43" s="1"/>
  <c r="K34" i="43" s="1"/>
  <c r="H24" i="43"/>
  <c r="I24" i="43" s="1"/>
  <c r="K24" i="43" s="1"/>
  <c r="H41" i="43"/>
  <c r="I41" i="43" s="1"/>
  <c r="K41" i="43" s="1"/>
  <c r="H40" i="43"/>
  <c r="I40" i="43" s="1"/>
  <c r="H43" i="43"/>
  <c r="I43" i="43" s="1"/>
  <c r="K43" i="43" s="1"/>
  <c r="H15" i="43"/>
  <c r="I15" i="43" s="1"/>
  <c r="K15" i="43" s="1"/>
  <c r="H6" i="43"/>
  <c r="I6" i="43" s="1"/>
  <c r="K6" i="43" s="1"/>
  <c r="H5" i="23"/>
  <c r="I5" i="23" s="1"/>
  <c r="H27" i="34"/>
  <c r="I27" i="34" s="1"/>
  <c r="H23" i="15"/>
  <c r="I23" i="15" s="1"/>
  <c r="H16" i="15"/>
  <c r="I16" i="15" s="1"/>
  <c r="K16" i="15" s="1"/>
  <c r="H23" i="12"/>
  <c r="I23" i="12" s="1"/>
  <c r="K23" i="12" s="1"/>
  <c r="H19" i="12"/>
  <c r="I19" i="12" s="1"/>
  <c r="K19" i="12" s="1"/>
  <c r="H21" i="12"/>
  <c r="I21" i="12" s="1"/>
  <c r="K21" i="12" s="1"/>
  <c r="H13" i="12"/>
  <c r="I13" i="12" s="1"/>
  <c r="K13" i="12" s="1"/>
  <c r="H31" i="12"/>
  <c r="I31" i="12" s="1"/>
  <c r="H15" i="12"/>
  <c r="I15" i="12" s="1"/>
  <c r="H43" i="12"/>
  <c r="I43" i="12" s="1"/>
  <c r="K43" i="12" s="1"/>
  <c r="H17" i="12"/>
  <c r="I17" i="12" s="1"/>
  <c r="H33" i="12"/>
  <c r="I33" i="12" s="1"/>
  <c r="H22" i="12"/>
  <c r="I22" i="12" s="1"/>
  <c r="H14" i="12"/>
  <c r="I14" i="12" s="1"/>
  <c r="H6" i="12"/>
  <c r="I6" i="12" s="1"/>
  <c r="K6" i="12" s="1"/>
  <c r="H26" i="12"/>
  <c r="I26" i="12" s="1"/>
  <c r="H34" i="12"/>
  <c r="I34" i="12" s="1"/>
  <c r="K34" i="12" s="1"/>
  <c r="H36" i="12"/>
  <c r="I36" i="12" s="1"/>
  <c r="K36" i="12" s="1"/>
  <c r="H20" i="12"/>
  <c r="I20" i="12" s="1"/>
  <c r="K20" i="12" s="1"/>
  <c r="H5" i="12"/>
  <c r="I5" i="12" s="1"/>
  <c r="H32" i="12"/>
  <c r="I32" i="12" s="1"/>
  <c r="K32" i="12" s="1"/>
  <c r="H9" i="43"/>
  <c r="I9" i="43" s="1"/>
  <c r="K9" i="43" s="1"/>
  <c r="H29" i="43"/>
  <c r="I29" i="43" s="1"/>
  <c r="K29" i="43" s="1"/>
  <c r="H19" i="43"/>
  <c r="I19" i="43" s="1"/>
  <c r="H42" i="43"/>
  <c r="I42" i="43" s="1"/>
  <c r="K42" i="43" s="1"/>
  <c r="H10" i="43"/>
  <c r="I10" i="43" s="1"/>
  <c r="H5" i="43"/>
  <c r="I5" i="43" s="1"/>
  <c r="H18" i="43"/>
  <c r="I18" i="43" s="1"/>
  <c r="H17" i="43"/>
  <c r="I17" i="43" s="1"/>
  <c r="H14" i="43"/>
  <c r="I14" i="43" s="1"/>
  <c r="H36" i="43"/>
  <c r="I36" i="43" s="1"/>
  <c r="K36" i="43" s="1"/>
  <c r="H27" i="43"/>
  <c r="I27" i="43" s="1"/>
  <c r="H12" i="43"/>
  <c r="I12" i="43" s="1"/>
  <c r="H28" i="43"/>
  <c r="I28" i="43" s="1"/>
  <c r="H11" i="43"/>
  <c r="I11" i="43" s="1"/>
  <c r="K11" i="43" s="1"/>
  <c r="H33" i="43"/>
  <c r="I33" i="43" s="1"/>
  <c r="H30" i="43"/>
  <c r="I30" i="43" s="1"/>
  <c r="K30" i="43" s="1"/>
  <c r="H7" i="43"/>
  <c r="I7" i="43" s="1"/>
  <c r="K7" i="43" s="1"/>
  <c r="H23" i="43"/>
  <c r="I23" i="43" s="1"/>
  <c r="K23" i="43" s="1"/>
  <c r="H13" i="23"/>
  <c r="I13" i="23" s="1"/>
  <c r="H35" i="34"/>
  <c r="I35" i="34" s="1"/>
  <c r="H32" i="34"/>
  <c r="I32" i="34" s="1"/>
  <c r="H26" i="34"/>
  <c r="I26" i="34" s="1"/>
  <c r="K26" i="34" s="1"/>
  <c r="H33" i="15"/>
  <c r="I33" i="15" s="1"/>
  <c r="K33" i="15" s="1"/>
  <c r="H36" i="15"/>
  <c r="I36" i="15" s="1"/>
  <c r="H25" i="23"/>
  <c r="I25" i="23" s="1"/>
  <c r="H30" i="23"/>
  <c r="I30" i="23" s="1"/>
  <c r="K30" i="23" s="1"/>
  <c r="H17" i="34"/>
  <c r="I17" i="34" s="1"/>
  <c r="H29" i="34"/>
  <c r="I29" i="34" s="1"/>
  <c r="H23" i="34"/>
  <c r="I23" i="34" s="1"/>
  <c r="H24" i="34"/>
  <c r="I24" i="34" s="1"/>
  <c r="K24" i="34" s="1"/>
  <c r="H20" i="34"/>
  <c r="I20" i="34" s="1"/>
  <c r="H17" i="15"/>
  <c r="I17" i="15" s="1"/>
  <c r="K17" i="15" s="1"/>
  <c r="H39" i="15"/>
  <c r="I39" i="15" s="1"/>
  <c r="H37" i="15"/>
  <c r="I37" i="15" s="1"/>
  <c r="K37" i="15" s="1"/>
  <c r="H18" i="15"/>
  <c r="I18" i="15" s="1"/>
  <c r="H5" i="15"/>
  <c r="H43" i="23"/>
  <c r="I43" i="23" s="1"/>
  <c r="K43" i="23" s="1"/>
  <c r="H35" i="23"/>
  <c r="I35" i="23" s="1"/>
  <c r="K35" i="23" s="1"/>
  <c r="H8" i="23"/>
  <c r="I8" i="23" s="1"/>
  <c r="K8" i="23" s="1"/>
  <c r="H40" i="23"/>
  <c r="I40" i="23" s="1"/>
  <c r="K40" i="23" s="1"/>
  <c r="H28" i="23"/>
  <c r="I28" i="23" s="1"/>
  <c r="K28" i="23" s="1"/>
  <c r="H33" i="34"/>
  <c r="I33" i="34" s="1"/>
  <c r="K33" i="34" s="1"/>
  <c r="H11" i="34"/>
  <c r="I11" i="34" s="1"/>
  <c r="H9" i="34"/>
  <c r="I9" i="34" s="1"/>
  <c r="K9" i="34" s="1"/>
  <c r="H7" i="34"/>
  <c r="I7" i="34" s="1"/>
  <c r="H39" i="34"/>
  <c r="I39" i="34" s="1"/>
  <c r="K39" i="34" s="1"/>
  <c r="H5" i="34"/>
  <c r="H36" i="34"/>
  <c r="I36" i="34" s="1"/>
  <c r="H40" i="34"/>
  <c r="I40" i="34" s="1"/>
  <c r="H42" i="34"/>
  <c r="I42" i="34" s="1"/>
  <c r="K42" i="34" s="1"/>
  <c r="H10" i="34"/>
  <c r="I10" i="34" s="1"/>
  <c r="H13" i="15"/>
  <c r="I13" i="15" s="1"/>
  <c r="H31" i="15"/>
  <c r="I31" i="15" s="1"/>
  <c r="H25" i="15"/>
  <c r="I25" i="15" s="1"/>
  <c r="K25" i="15" s="1"/>
  <c r="H21" i="15"/>
  <c r="I21" i="15" s="1"/>
  <c r="H30" i="15"/>
  <c r="I30" i="15" s="1"/>
  <c r="H14" i="15"/>
  <c r="I14" i="15" s="1"/>
  <c r="H26" i="15"/>
  <c r="I26" i="15" s="1"/>
  <c r="K26" i="15" s="1"/>
  <c r="H20" i="15"/>
  <c r="I20" i="15" s="1"/>
  <c r="H32" i="15"/>
  <c r="I32" i="15" s="1"/>
  <c r="K32" i="15" s="1"/>
  <c r="H27" i="23"/>
  <c r="I27" i="23" s="1"/>
  <c r="K27" i="23" s="1"/>
  <c r="H23" i="23"/>
  <c r="I23" i="23" s="1"/>
  <c r="K23" i="23" s="1"/>
  <c r="H17" i="23"/>
  <c r="I17" i="23" s="1"/>
  <c r="H19" i="23"/>
  <c r="I19" i="23" s="1"/>
  <c r="K19" i="23" s="1"/>
  <c r="H29" i="23"/>
  <c r="I29" i="23" s="1"/>
  <c r="H38" i="23"/>
  <c r="I38" i="23" s="1"/>
  <c r="K38" i="23" s="1"/>
  <c r="H18" i="23"/>
  <c r="I18" i="23" s="1"/>
  <c r="H14" i="23"/>
  <c r="I14" i="23" s="1"/>
  <c r="K14" i="23" s="1"/>
  <c r="H10" i="23"/>
  <c r="I10" i="23" s="1"/>
  <c r="H12" i="23"/>
  <c r="I12" i="23" s="1"/>
  <c r="K12" i="23" s="1"/>
  <c r="H19" i="34"/>
  <c r="I19" i="34" s="1"/>
  <c r="K19" i="34" s="1"/>
  <c r="H21" i="34"/>
  <c r="I21" i="34" s="1"/>
  <c r="K21" i="34" s="1"/>
  <c r="H37" i="34"/>
  <c r="I37" i="34" s="1"/>
  <c r="K37" i="34" s="1"/>
  <c r="H25" i="34"/>
  <c r="I25" i="34" s="1"/>
  <c r="K25" i="34" s="1"/>
  <c r="H43" i="34"/>
  <c r="I43" i="34" s="1"/>
  <c r="H13" i="34"/>
  <c r="I13" i="34" s="1"/>
  <c r="K13" i="34" s="1"/>
  <c r="H41" i="34"/>
  <c r="I41" i="34" s="1"/>
  <c r="K41" i="34" s="1"/>
  <c r="H15" i="34"/>
  <c r="I15" i="34" s="1"/>
  <c r="K15" i="34" s="1"/>
  <c r="H31" i="34"/>
  <c r="I31" i="34" s="1"/>
  <c r="K31" i="34" s="1"/>
  <c r="H12" i="34"/>
  <c r="I12" i="34" s="1"/>
  <c r="K12" i="34" s="1"/>
  <c r="H38" i="34"/>
  <c r="I38" i="34" s="1"/>
  <c r="H22" i="34"/>
  <c r="I22" i="34" s="1"/>
  <c r="K22" i="34" s="1"/>
  <c r="H6" i="34"/>
  <c r="I6" i="34" s="1"/>
  <c r="H16" i="34"/>
  <c r="I16" i="34" s="1"/>
  <c r="K16" i="34" s="1"/>
  <c r="H14" i="34"/>
  <c r="I14" i="34" s="1"/>
  <c r="K14" i="34" s="1"/>
  <c r="H30" i="34"/>
  <c r="I30" i="34" s="1"/>
  <c r="K30" i="34" s="1"/>
  <c r="H8" i="34"/>
  <c r="I8" i="34" s="1"/>
  <c r="H34" i="34"/>
  <c r="I34" i="34" s="1"/>
  <c r="K34" i="34" s="1"/>
  <c r="H9" i="15"/>
  <c r="I9" i="15" s="1"/>
  <c r="H19" i="15"/>
  <c r="I19" i="15" s="1"/>
  <c r="K19" i="15" s="1"/>
  <c r="H15" i="15"/>
  <c r="I15" i="15" s="1"/>
  <c r="K15" i="15" s="1"/>
  <c r="H41" i="15"/>
  <c r="I41" i="15" s="1"/>
  <c r="K41" i="15" s="1"/>
  <c r="H35" i="15"/>
  <c r="I35" i="15" s="1"/>
  <c r="K35" i="15" s="1"/>
  <c r="H7" i="15"/>
  <c r="I7" i="15" s="1"/>
  <c r="K7" i="15" s="1"/>
  <c r="H29" i="15"/>
  <c r="I29" i="15" s="1"/>
  <c r="K29" i="15" s="1"/>
  <c r="H11" i="15"/>
  <c r="I11" i="15" s="1"/>
  <c r="K11" i="15" s="1"/>
  <c r="H27" i="15"/>
  <c r="I27" i="15" s="1"/>
  <c r="K27" i="15" s="1"/>
  <c r="H43" i="15"/>
  <c r="I43" i="15" s="1"/>
  <c r="K43" i="15" s="1"/>
  <c r="H6" i="15"/>
  <c r="I6" i="15" s="1"/>
  <c r="H22" i="15"/>
  <c r="I22" i="15" s="1"/>
  <c r="K22" i="15" s="1"/>
  <c r="H34" i="15"/>
  <c r="I34" i="15" s="1"/>
  <c r="K34" i="15" s="1"/>
  <c r="H42" i="15"/>
  <c r="I42" i="15" s="1"/>
  <c r="K42" i="15" s="1"/>
  <c r="H10" i="15"/>
  <c r="I10" i="15" s="1"/>
  <c r="H28" i="15"/>
  <c r="I28" i="15" s="1"/>
  <c r="K28" i="15" s="1"/>
  <c r="H12" i="15"/>
  <c r="I12" i="15" s="1"/>
  <c r="K12" i="15" s="1"/>
  <c r="H40" i="15"/>
  <c r="I40" i="15" s="1"/>
  <c r="K40" i="15" s="1"/>
  <c r="H24" i="15"/>
  <c r="I24" i="15" s="1"/>
  <c r="K24" i="15" s="1"/>
  <c r="H41" i="23"/>
  <c r="I41" i="23" s="1"/>
  <c r="K41" i="23" s="1"/>
  <c r="H7" i="23"/>
  <c r="I7" i="23" s="1"/>
  <c r="H9" i="23"/>
  <c r="I9" i="23" s="1"/>
  <c r="K9" i="23" s="1"/>
  <c r="H11" i="23"/>
  <c r="I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H34" i="23"/>
  <c r="I34" i="23" s="1"/>
  <c r="K34" i="23" s="1"/>
  <c r="H6" i="23"/>
  <c r="I6" i="23" s="1"/>
  <c r="H26" i="23"/>
  <c r="I26" i="23" s="1"/>
  <c r="K26" i="23" s="1"/>
  <c r="H42" i="23"/>
  <c r="I42" i="23" s="1"/>
  <c r="H22" i="23"/>
  <c r="I22" i="23" s="1"/>
  <c r="K22" i="23" s="1"/>
  <c r="H36" i="23"/>
  <c r="I36" i="23" s="1"/>
  <c r="K27" i="51"/>
  <c r="K30" i="51"/>
  <c r="K23" i="51"/>
  <c r="K39" i="51"/>
  <c r="K13" i="51"/>
  <c r="K43" i="51"/>
  <c r="K29" i="51"/>
  <c r="K20" i="51"/>
  <c r="K42" i="51"/>
  <c r="K33" i="51"/>
  <c r="K32" i="51"/>
  <c r="K21" i="51"/>
  <c r="K34" i="51"/>
  <c r="K37" i="51"/>
  <c r="K15" i="51"/>
  <c r="K31" i="51"/>
  <c r="K6" i="51"/>
  <c r="K26" i="51"/>
  <c r="K10" i="51"/>
  <c r="K40" i="51"/>
  <c r="K11" i="51"/>
  <c r="K25" i="51"/>
  <c r="K28" i="51"/>
  <c r="K19" i="51"/>
  <c r="K35" i="51"/>
  <c r="K24"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23" i="25"/>
  <c r="K39" i="25"/>
  <c r="K11" i="25"/>
  <c r="K29" i="25"/>
  <c r="K13" i="25"/>
  <c r="K17" i="25"/>
  <c r="K14" i="25"/>
  <c r="K32" i="25"/>
  <c r="K38" i="25"/>
  <c r="K30" i="25"/>
  <c r="K8" i="25"/>
  <c r="K28" i="25"/>
  <c r="K12" i="25"/>
  <c r="K23" i="22"/>
  <c r="K27" i="22"/>
  <c r="K7" i="22"/>
  <c r="K17" i="22"/>
  <c r="K35" i="22"/>
  <c r="K19" i="22"/>
  <c r="K29" i="22"/>
  <c r="K16" i="22"/>
  <c r="K32" i="22"/>
  <c r="K20" i="22"/>
  <c r="K28" i="22"/>
  <c r="K6" i="22"/>
  <c r="K18" i="22"/>
  <c r="K27" i="12"/>
  <c r="K25" i="12"/>
  <c r="K40" i="12"/>
  <c r="K8" i="12"/>
  <c r="K22" i="40"/>
  <c r="I5" i="40"/>
  <c r="K27" i="40"/>
  <c r="K34" i="40"/>
  <c r="K21" i="40"/>
  <c r="K43" i="40"/>
  <c r="K26" i="40"/>
  <c r="K23" i="40"/>
  <c r="K39" i="40"/>
  <c r="K16" i="40"/>
  <c r="K32" i="40"/>
  <c r="K15" i="30"/>
  <c r="K35" i="30"/>
  <c r="K39" i="30"/>
  <c r="K32" i="30"/>
  <c r="K30" i="42"/>
  <c r="K22" i="42"/>
  <c r="K36" i="42"/>
  <c r="K12" i="42"/>
  <c r="K42" i="42"/>
  <c r="K29" i="42"/>
  <c r="K34" i="42"/>
  <c r="K23" i="42"/>
  <c r="K6" i="42"/>
  <c r="K28" i="42"/>
  <c r="K31" i="42"/>
  <c r="K8" i="42"/>
  <c r="K24" i="42"/>
  <c r="K40" i="42"/>
  <c r="K17" i="42"/>
  <c r="K33" i="42"/>
  <c r="K20" i="39"/>
  <c r="K42" i="39"/>
  <c r="K30" i="39"/>
  <c r="K12" i="39"/>
  <c r="K28" i="39"/>
  <c r="K34" i="39"/>
  <c r="K13" i="39"/>
  <c r="K43" i="39"/>
  <c r="K29" i="39"/>
  <c r="K8" i="39"/>
  <c r="K40" i="39"/>
  <c r="K17" i="39"/>
  <c r="K33" i="39"/>
  <c r="K6" i="39"/>
  <c r="K6" i="36"/>
  <c r="K11" i="36"/>
  <c r="K33" i="36"/>
  <c r="K36" i="36"/>
  <c r="K15" i="36"/>
  <c r="K31" i="36"/>
  <c r="I5" i="33"/>
  <c r="K24" i="33"/>
  <c r="K12" i="33"/>
  <c r="K18" i="33"/>
  <c r="K8" i="33"/>
  <c r="K16" i="33"/>
  <c r="K32" i="33"/>
  <c r="K10" i="33"/>
  <c r="K14" i="33"/>
  <c r="K29" i="33"/>
  <c r="K17" i="33"/>
  <c r="K33" i="33"/>
  <c r="K9" i="33"/>
  <c r="K37" i="33"/>
  <c r="K7" i="33"/>
  <c r="K25" i="33"/>
  <c r="K11" i="33"/>
  <c r="K27" i="33"/>
  <c r="K43" i="33"/>
  <c r="K10" i="52"/>
  <c r="K27" i="52"/>
  <c r="K29" i="52"/>
  <c r="K13" i="52"/>
  <c r="K16" i="52"/>
  <c r="K19" i="52"/>
  <c r="K11" i="52"/>
  <c r="K26" i="43"/>
  <c r="K25" i="43"/>
  <c r="K20" i="43"/>
  <c r="K40" i="43"/>
  <c r="K30" i="31"/>
  <c r="K14" i="31"/>
  <c r="K9" i="31"/>
  <c r="K11" i="31"/>
  <c r="K35" i="31"/>
  <c r="K25" i="31"/>
  <c r="K39" i="31"/>
  <c r="K16" i="31"/>
  <c r="K26" i="41"/>
  <c r="K29" i="41"/>
  <c r="K34" i="41"/>
  <c r="K18" i="41"/>
  <c r="K37" i="41"/>
  <c r="K36" i="41"/>
  <c r="K27" i="41"/>
  <c r="K14" i="41"/>
  <c r="I5" i="41"/>
  <c r="K31" i="41"/>
  <c r="K20" i="41"/>
  <c r="K42" i="41"/>
  <c r="K23" i="41"/>
  <c r="K8" i="41"/>
  <c r="K24" i="41"/>
  <c r="K40" i="41"/>
  <c r="K17" i="41"/>
  <c r="K6" i="41"/>
  <c r="K21" i="35"/>
  <c r="K17" i="35"/>
  <c r="K40" i="35"/>
  <c r="K38" i="35"/>
  <c r="K6" i="35"/>
  <c r="K12" i="35"/>
  <c r="K8" i="35"/>
  <c r="K11" i="35"/>
  <c r="K13" i="35"/>
  <c r="K41" i="35"/>
  <c r="K15" i="35"/>
  <c r="K31" i="35"/>
  <c r="K43" i="35"/>
  <c r="K36" i="35"/>
  <c r="K16" i="35"/>
  <c r="K25" i="32"/>
  <c r="K39" i="32"/>
  <c r="K41" i="32"/>
  <c r="K43" i="32"/>
  <c r="K23" i="32"/>
  <c r="K17" i="32"/>
  <c r="K35" i="32"/>
  <c r="K21" i="32"/>
  <c r="K14" i="32"/>
  <c r="K40" i="32"/>
  <c r="K28" i="32"/>
  <c r="K38" i="32"/>
  <c r="K30" i="32"/>
  <c r="I5" i="32"/>
  <c r="K22" i="32"/>
  <c r="K26" i="32"/>
  <c r="K10" i="32"/>
  <c r="K25" i="23"/>
  <c r="K17" i="23"/>
  <c r="K13" i="23"/>
  <c r="K29" i="23"/>
  <c r="K18" i="23"/>
  <c r="K10" i="23"/>
  <c r="K9" i="29"/>
  <c r="K37" i="29"/>
  <c r="K39" i="29"/>
  <c r="K15" i="29"/>
  <c r="K33" i="29"/>
  <c r="K17" i="29"/>
  <c r="K11" i="29"/>
  <c r="K27" i="29"/>
  <c r="K43" i="29"/>
  <c r="K16" i="29"/>
  <c r="K26" i="29"/>
  <c r="K10" i="29"/>
  <c r="K22" i="29"/>
  <c r="K24" i="29"/>
  <c r="K40" i="29"/>
  <c r="K18" i="29"/>
  <c r="K36" i="29"/>
  <c r="K20" i="29"/>
  <c r="I5" i="50"/>
  <c r="K19" i="50"/>
  <c r="K26" i="50"/>
  <c r="K43" i="50"/>
  <c r="K34" i="50"/>
  <c r="K21" i="50"/>
  <c r="K8" i="50"/>
  <c r="K36" i="50"/>
  <c r="K27" i="50"/>
  <c r="K10" i="50"/>
  <c r="K32" i="50"/>
  <c r="K13" i="50"/>
  <c r="K35" i="50"/>
  <c r="K15" i="50"/>
  <c r="K31" i="50"/>
  <c r="K16" i="50"/>
  <c r="K17" i="21"/>
  <c r="K21" i="21"/>
  <c r="I5" i="21"/>
  <c r="K13" i="21"/>
  <c r="K43" i="21"/>
  <c r="K27" i="21"/>
  <c r="K11" i="21"/>
  <c r="K31" i="21"/>
  <c r="K15" i="21"/>
  <c r="K40" i="21"/>
  <c r="K32" i="21"/>
  <c r="K24" i="21"/>
  <c r="K16" i="21"/>
  <c r="K8" i="21"/>
  <c r="K38" i="21"/>
  <c r="K30" i="21"/>
  <c r="K22" i="21"/>
  <c r="K14" i="21"/>
  <c r="K6" i="21"/>
  <c r="K40" i="19"/>
  <c r="K24" i="19"/>
  <c r="K35" i="19"/>
  <c r="K17" i="19"/>
  <c r="K33" i="19"/>
  <c r="K25" i="19"/>
  <c r="K43" i="19"/>
  <c r="K41" i="19"/>
  <c r="K15" i="19"/>
  <c r="K31" i="19"/>
  <c r="K14" i="19"/>
  <c r="K38" i="19"/>
  <c r="K30" i="19"/>
  <c r="K18" i="19"/>
  <c r="K26" i="19"/>
  <c r="K36" i="19"/>
  <c r="K30" i="38"/>
  <c r="K12" i="38"/>
  <c r="K10" i="38"/>
  <c r="I5" i="38"/>
  <c r="K14" i="38"/>
  <c r="K15" i="38"/>
  <c r="K20" i="38"/>
  <c r="K7" i="38"/>
  <c r="K37" i="38"/>
  <c r="K8" i="38"/>
  <c r="K24" i="38"/>
  <c r="K17" i="38"/>
  <c r="K6" i="38"/>
  <c r="K29" i="26"/>
  <c r="K35" i="26"/>
  <c r="K13" i="26"/>
  <c r="K11" i="26"/>
  <c r="K19" i="26"/>
  <c r="K41" i="26"/>
  <c r="K23" i="26"/>
  <c r="K39" i="26"/>
  <c r="K26" i="26"/>
  <c r="K22" i="26"/>
  <c r="K38" i="26"/>
  <c r="K18" i="26"/>
  <c r="K12" i="26"/>
  <c r="K32" i="26"/>
  <c r="K16" i="26"/>
  <c r="K17" i="24"/>
  <c r="K33" i="24"/>
  <c r="K15" i="24"/>
  <c r="K7" i="24"/>
  <c r="K25" i="24"/>
  <c r="K9" i="24"/>
  <c r="K37" i="24"/>
  <c r="K11" i="24"/>
  <c r="K27" i="24"/>
  <c r="K43" i="24"/>
  <c r="K22" i="24"/>
  <c r="K14" i="24"/>
  <c r="K34" i="24"/>
  <c r="I5" i="24"/>
  <c r="K26" i="24"/>
  <c r="K42" i="24"/>
  <c r="K20" i="24"/>
  <c r="K40" i="24"/>
  <c r="K24" i="24"/>
  <c r="K8" i="24"/>
  <c r="K17" i="28"/>
  <c r="K33" i="28"/>
  <c r="K15" i="28"/>
  <c r="K11" i="28"/>
  <c r="K39" i="28"/>
  <c r="K9" i="28"/>
  <c r="K27" i="28"/>
  <c r="K13" i="28"/>
  <c r="K38" i="28"/>
  <c r="K6" i="28"/>
  <c r="K34" i="28"/>
  <c r="K22" i="28"/>
  <c r="I5" i="28"/>
  <c r="K30" i="28"/>
  <c r="K10" i="28"/>
  <c r="K32" i="28"/>
  <c r="K16" i="28"/>
  <c r="K22" i="37"/>
  <c r="K38" i="37"/>
  <c r="K34" i="37"/>
  <c r="K12" i="37"/>
  <c r="K26" i="37"/>
  <c r="K27" i="37"/>
  <c r="K18" i="37"/>
  <c r="K15" i="37"/>
  <c r="I5" i="37"/>
  <c r="K31" i="37"/>
  <c r="K20" i="37"/>
  <c r="K42" i="37"/>
  <c r="K23" i="37"/>
  <c r="K8" i="37"/>
  <c r="K24" i="37"/>
  <c r="K40" i="37"/>
  <c r="K17" i="37"/>
  <c r="K33" i="37"/>
  <c r="K6" i="37"/>
  <c r="K43" i="34"/>
  <c r="K38" i="34"/>
  <c r="K6" i="34"/>
  <c r="K8" i="34"/>
  <c r="K18" i="34"/>
  <c r="K9" i="15"/>
  <c r="K6" i="15"/>
  <c r="K10" i="15"/>
  <c r="K8" i="15"/>
  <c r="K17" i="20"/>
  <c r="K11" i="20"/>
  <c r="K29" i="20"/>
  <c r="K27" i="20"/>
  <c r="K7" i="20"/>
  <c r="K23" i="20"/>
  <c r="K42" i="20"/>
  <c r="K26" i="20"/>
  <c r="K38" i="20"/>
  <c r="K14" i="20"/>
  <c r="K32" i="20"/>
  <c r="K36" i="20"/>
  <c r="K20" i="20"/>
  <c r="I5" i="17"/>
  <c r="K32" i="17"/>
  <c r="K16" i="17"/>
  <c r="K29" i="17"/>
  <c r="K27" i="17"/>
  <c r="K23" i="17"/>
  <c r="K25" i="17"/>
  <c r="K41" i="17"/>
  <c r="K38" i="17"/>
  <c r="K30" i="17"/>
  <c r="K42" i="17"/>
  <c r="K18" i="17"/>
  <c r="K28" i="17"/>
  <c r="K12" i="17"/>
  <c r="K40" i="8"/>
  <c r="K8" i="8"/>
  <c r="K35" i="8"/>
  <c r="K37" i="8"/>
  <c r="K29" i="8"/>
  <c r="K21" i="8"/>
  <c r="K9" i="8"/>
  <c r="K25" i="8"/>
  <c r="K41" i="8"/>
  <c r="K17" i="8"/>
  <c r="K33" i="8"/>
  <c r="K42" i="8"/>
  <c r="K34"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5" i="25"/>
  <c r="K37" i="25"/>
  <c r="K19" i="25"/>
  <c r="K15" i="25"/>
  <c r="K43" i="25"/>
  <c r="K27" i="25"/>
  <c r="K9" i="25"/>
  <c r="K25" i="25"/>
  <c r="K41" i="25"/>
  <c r="K22" i="25"/>
  <c r="K42" i="25"/>
  <c r="K26" i="25"/>
  <c r="K16" i="25"/>
  <c r="K24" i="25"/>
  <c r="K40" i="25"/>
  <c r="K18" i="25"/>
  <c r="K20" i="25"/>
  <c r="K9" i="22"/>
  <c r="K11" i="22"/>
  <c r="K41" i="22"/>
  <c r="K43" i="22"/>
  <c r="K31" i="22"/>
  <c r="K15" i="22"/>
  <c r="K33" i="22"/>
  <c r="K21" i="22"/>
  <c r="K37" i="22"/>
  <c r="K24" i="22"/>
  <c r="K8" i="22"/>
  <c r="K36" i="22"/>
  <c r="I5" i="22"/>
  <c r="K12" i="22"/>
  <c r="K30" i="22"/>
  <c r="K14" i="22"/>
  <c r="K42" i="22"/>
  <c r="K26" i="22"/>
  <c r="K10" i="22"/>
  <c r="K31" i="12"/>
  <c r="K15" i="12"/>
  <c r="K17" i="12"/>
  <c r="K33" i="12"/>
  <c r="K22" i="12"/>
  <c r="K14" i="12"/>
  <c r="K26" i="12"/>
  <c r="K16" i="12"/>
  <c r="K35" i="40"/>
  <c r="K10" i="40"/>
  <c r="K38" i="40"/>
  <c r="K13" i="40"/>
  <c r="K30" i="40"/>
  <c r="K18" i="40"/>
  <c r="K20" i="40"/>
  <c r="K9" i="40"/>
  <c r="K28" i="40"/>
  <c r="K11" i="40"/>
  <c r="K33" i="40"/>
  <c r="K14" i="40"/>
  <c r="K36" i="40"/>
  <c r="K15" i="40"/>
  <c r="K31" i="40"/>
  <c r="K24" i="40"/>
  <c r="K40" i="40"/>
  <c r="K13" i="30"/>
  <c r="K31" i="30"/>
  <c r="K43" i="30"/>
  <c r="K25" i="30"/>
  <c r="K30" i="30"/>
  <c r="K28" i="30"/>
  <c r="K6" i="30"/>
  <c r="K18" i="30"/>
  <c r="K35" i="42"/>
  <c r="I5" i="42"/>
  <c r="K10" i="42"/>
  <c r="K27" i="42"/>
  <c r="K7" i="42"/>
  <c r="K38" i="42"/>
  <c r="K21" i="42"/>
  <c r="K43" i="42"/>
  <c r="K16" i="42"/>
  <c r="K32" i="42"/>
  <c r="K9" i="42"/>
  <c r="K25" i="42"/>
  <c r="K21" i="39"/>
  <c r="K37" i="39"/>
  <c r="K31" i="39"/>
  <c r="I5" i="39"/>
  <c r="K18" i="39"/>
  <c r="K15" i="39"/>
  <c r="K10" i="39"/>
  <c r="K38" i="39"/>
  <c r="K27" i="39"/>
  <c r="K14" i="39"/>
  <c r="K36" i="39"/>
  <c r="K19" i="39"/>
  <c r="K39" i="39"/>
  <c r="K16" i="39"/>
  <c r="K32" i="39"/>
  <c r="K9" i="39"/>
  <c r="K25" i="39"/>
  <c r="K41" i="39"/>
  <c r="K41" i="36"/>
  <c r="K29" i="36"/>
  <c r="K27" i="36"/>
  <c r="K25" i="36"/>
  <c r="K42" i="36"/>
  <c r="K43" i="36"/>
  <c r="K26" i="36"/>
  <c r="K7" i="36"/>
  <c r="K39" i="36"/>
  <c r="K16" i="36"/>
  <c r="I5" i="36"/>
  <c r="K40" i="33"/>
  <c r="K34" i="33"/>
  <c r="K36" i="33"/>
  <c r="K26" i="33"/>
  <c r="K42" i="33"/>
  <c r="K20" i="33"/>
  <c r="K38" i="33"/>
  <c r="K22" i="33"/>
  <c r="K6" i="33"/>
  <c r="K15" i="33"/>
  <c r="K31" i="33"/>
  <c r="K13" i="33"/>
  <c r="K23" i="33"/>
  <c r="K41" i="33"/>
  <c r="K21" i="33"/>
  <c r="K19" i="33"/>
  <c r="K35" i="33"/>
  <c r="K40" i="52"/>
  <c r="K12" i="52"/>
  <c r="K33" i="52"/>
  <c r="K9" i="52"/>
  <c r="K14" i="52"/>
  <c r="K7" i="52"/>
  <c r="K24" i="52"/>
  <c r="K43" i="52"/>
  <c r="K36" i="52"/>
  <c r="K41" i="52"/>
  <c r="K38" i="52"/>
  <c r="K31" i="52"/>
  <c r="K8" i="52"/>
  <c r="K20" i="52"/>
  <c r="K32" i="52"/>
  <c r="K18" i="52"/>
  <c r="K19" i="43"/>
  <c r="K10" i="43"/>
  <c r="K18" i="43"/>
  <c r="K17" i="43"/>
  <c r="K14" i="43"/>
  <c r="K27" i="43"/>
  <c r="K12" i="43"/>
  <c r="K28" i="43"/>
  <c r="K33" i="43"/>
  <c r="K39" i="43"/>
  <c r="K22" i="31"/>
  <c r="K6" i="31"/>
  <c r="K19" i="31"/>
  <c r="K13" i="31"/>
  <c r="K41" i="31"/>
  <c r="K31" i="31"/>
  <c r="K21" i="31"/>
  <c r="K33" i="31"/>
  <c r="K8" i="31"/>
  <c r="K36" i="31"/>
  <c r="K20" i="31"/>
  <c r="K10" i="31"/>
  <c r="K18" i="31"/>
  <c r="K43" i="41"/>
  <c r="K12" i="41"/>
  <c r="K38" i="41"/>
  <c r="K21" i="41"/>
  <c r="K7" i="41"/>
  <c r="K22" i="41"/>
  <c r="K11" i="41"/>
  <c r="K39" i="41"/>
  <c r="K28" i="41"/>
  <c r="K19" i="41"/>
  <c r="K10" i="41"/>
  <c r="K30" i="41"/>
  <c r="K13" i="41"/>
  <c r="K35" i="41"/>
  <c r="K16" i="41"/>
  <c r="K32" i="41"/>
  <c r="K9" i="41"/>
  <c r="K25" i="41"/>
  <c r="K41" i="41"/>
  <c r="K35" i="35"/>
  <c r="K37" i="35"/>
  <c r="K26" i="35"/>
  <c r="K18" i="35"/>
  <c r="K42" i="35"/>
  <c r="K28" i="35"/>
  <c r="K30" i="35"/>
  <c r="K33" i="35"/>
  <c r="K25" i="35"/>
  <c r="K9" i="35"/>
  <c r="K27" i="35"/>
  <c r="K7" i="35"/>
  <c r="K23" i="35"/>
  <c r="K39" i="35"/>
  <c r="K20" i="35"/>
  <c r="K10" i="35"/>
  <c r="K34" i="35"/>
  <c r="K24" i="35"/>
  <c r="K11" i="32"/>
  <c r="K27" i="32"/>
  <c r="K7" i="32"/>
  <c r="K9" i="32"/>
  <c r="K15" i="32"/>
  <c r="K33" i="32"/>
  <c r="K31" i="32"/>
  <c r="K13" i="32"/>
  <c r="K29" i="32"/>
  <c r="K36" i="32"/>
  <c r="K24" i="32"/>
  <c r="K8" i="32"/>
  <c r="K20" i="32"/>
  <c r="K16" i="32"/>
  <c r="K32" i="32"/>
  <c r="K12"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7" i="23"/>
  <c r="K11" i="23"/>
  <c r="K33" i="23"/>
  <c r="K16" i="23"/>
  <c r="K6" i="23"/>
  <c r="K42" i="23"/>
  <c r="K36" i="23"/>
  <c r="K20" i="23"/>
  <c r="I5" i="29"/>
  <c r="K23" i="29"/>
  <c r="K25" i="29"/>
  <c r="K41" i="29"/>
  <c r="K29" i="29"/>
  <c r="K13" i="29"/>
  <c r="K31" i="29"/>
  <c r="K19" i="29"/>
  <c r="K35" i="29"/>
  <c r="K38" i="29"/>
  <c r="K6" i="29"/>
  <c r="K32" i="29"/>
  <c r="K42" i="29"/>
  <c r="K34" i="29"/>
  <c r="K14" i="29"/>
  <c r="K30" i="29"/>
  <c r="K8" i="29"/>
  <c r="K12" i="29"/>
  <c r="K28" i="50"/>
  <c r="K12" i="50"/>
  <c r="K29" i="50"/>
  <c r="K17" i="50"/>
  <c r="K9" i="50"/>
  <c r="K37" i="50"/>
  <c r="K24" i="50"/>
  <c r="K11" i="50"/>
  <c r="K41" i="50"/>
  <c r="K20" i="50"/>
  <c r="K42"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7" i="21"/>
  <c r="K29" i="21"/>
  <c r="K41" i="21"/>
  <c r="K9" i="21"/>
  <c r="K35" i="21"/>
  <c r="K19" i="21"/>
  <c r="K39" i="21"/>
  <c r="K23" i="21"/>
  <c r="K7" i="21"/>
  <c r="K36" i="21"/>
  <c r="K28" i="21"/>
  <c r="K20" i="21"/>
  <c r="K12" i="21"/>
  <c r="K42" i="21"/>
  <c r="K34" i="21"/>
  <c r="K26" i="21"/>
  <c r="K18" i="21"/>
  <c r="K10" i="21"/>
  <c r="I5" i="19"/>
  <c r="K32" i="19"/>
  <c r="K16" i="19"/>
  <c r="K21" i="19"/>
  <c r="K37" i="19"/>
  <c r="K19" i="19"/>
  <c r="K11" i="19"/>
  <c r="K29" i="19"/>
  <c r="K9" i="19"/>
  <c r="K27" i="19"/>
  <c r="K7" i="19"/>
  <c r="K23" i="19"/>
  <c r="K22" i="19"/>
  <c r="K6" i="19"/>
  <c r="K34" i="19"/>
  <c r="K42" i="19"/>
  <c r="K10" i="19"/>
  <c r="K28" i="19"/>
  <c r="K12" i="19"/>
  <c r="K19" i="38"/>
  <c r="K29" i="38"/>
  <c r="K13" i="38"/>
  <c r="K26" i="38"/>
  <c r="K27" i="38"/>
  <c r="K36" i="38"/>
  <c r="K35" i="38"/>
  <c r="K34" i="38"/>
  <c r="K23" i="38"/>
  <c r="K18" i="38"/>
  <c r="K38" i="38"/>
  <c r="K21" i="38"/>
  <c r="K43" i="38"/>
  <c r="K16" i="38"/>
  <c r="K9" i="38"/>
  <c r="K25" i="38"/>
  <c r="K41" i="38"/>
  <c r="K21" i="26"/>
  <c r="K31" i="26"/>
  <c r="K27" i="26"/>
  <c r="K9" i="26"/>
  <c r="K37" i="26"/>
  <c r="K34" i="26"/>
  <c r="K17" i="26"/>
  <c r="K33" i="26"/>
  <c r="K20" i="26"/>
  <c r="K10" i="26"/>
  <c r="K30" i="26"/>
  <c r="K36" i="26"/>
  <c r="I5" i="26"/>
  <c r="K28" i="26"/>
  <c r="K6" i="26"/>
  <c r="K24" i="26"/>
  <c r="K8" i="26"/>
  <c r="K13" i="24"/>
  <c r="K29" i="24"/>
  <c r="K21" i="24"/>
  <c r="K39" i="24"/>
  <c r="K23" i="24"/>
  <c r="K41" i="24"/>
  <c r="K19" i="24"/>
  <c r="K35" i="24"/>
  <c r="K36" i="24"/>
  <c r="K6" i="24"/>
  <c r="K28" i="24"/>
  <c r="K18" i="24"/>
  <c r="K38" i="24"/>
  <c r="K12" i="24"/>
  <c r="K30" i="24"/>
  <c r="K10" i="24"/>
  <c r="K32" i="24"/>
  <c r="K16" i="24"/>
  <c r="K31" i="28"/>
  <c r="K19" i="28"/>
  <c r="K35" i="28"/>
  <c r="K7" i="28"/>
  <c r="K25" i="28"/>
  <c r="K43" i="28"/>
  <c r="K23" i="28"/>
  <c r="K41" i="28"/>
  <c r="K37" i="28"/>
  <c r="K18" i="28"/>
  <c r="K28" i="28"/>
  <c r="K12" i="28"/>
  <c r="K36" i="28"/>
  <c r="K14" i="28"/>
  <c r="K42" i="28"/>
  <c r="K20" i="28"/>
  <c r="K40" i="28"/>
  <c r="K24" i="28"/>
  <c r="K8" i="28"/>
  <c r="K21" i="37"/>
  <c r="K39" i="37"/>
  <c r="K29" i="37"/>
  <c r="K11" i="37"/>
  <c r="K7" i="37"/>
  <c r="K43" i="37"/>
  <c r="K36" i="37"/>
  <c r="K37" i="37"/>
  <c r="K28" i="37"/>
  <c r="K19" i="37"/>
  <c r="K10" i="37"/>
  <c r="K30" i="37"/>
  <c r="K13" i="37"/>
  <c r="K35" i="37"/>
  <c r="K16" i="37"/>
  <c r="K32" i="37"/>
  <c r="K9" i="37"/>
  <c r="K25" i="37"/>
  <c r="K41" i="37"/>
  <c r="K17" i="34"/>
  <c r="K35" i="34"/>
  <c r="K11" i="34"/>
  <c r="K29" i="34"/>
  <c r="K27" i="34"/>
  <c r="K7" i="34"/>
  <c r="K23" i="34"/>
  <c r="K32" i="34"/>
  <c r="I5" i="34"/>
  <c r="K36" i="34"/>
  <c r="K28" i="34"/>
  <c r="K40" i="34"/>
  <c r="K20" i="34"/>
  <c r="K10" i="34"/>
  <c r="K13" i="15"/>
  <c r="K23" i="15"/>
  <c r="K31" i="15"/>
  <c r="K39" i="15"/>
  <c r="K21" i="15"/>
  <c r="K30" i="15"/>
  <c r="K38" i="15"/>
  <c r="K14" i="15"/>
  <c r="K18" i="15"/>
  <c r="K36" i="15"/>
  <c r="K20" i="15"/>
  <c r="I5" i="15"/>
  <c r="K19" i="20"/>
  <c r="K21" i="20"/>
  <c r="K37" i="20"/>
  <c r="K43" i="20"/>
  <c r="K13" i="20"/>
  <c r="K41" i="20"/>
  <c r="K15" i="20"/>
  <c r="K31" i="20"/>
  <c r="K34" i="20"/>
  <c r="K10" i="20"/>
  <c r="K18" i="20"/>
  <c r="K22" i="20"/>
  <c r="K30" i="20"/>
  <c r="K40" i="20"/>
  <c r="K24" i="20"/>
  <c r="K8" i="20"/>
  <c r="K28" i="20"/>
  <c r="K12" i="20"/>
  <c r="K40" i="17"/>
  <c r="K24" i="17"/>
  <c r="K43" i="17"/>
  <c r="K31" i="17"/>
  <c r="K19" i="17"/>
  <c r="K37" i="17"/>
  <c r="K21" i="17"/>
  <c r="K17" i="17"/>
  <c r="K33" i="17"/>
  <c r="K14" i="17"/>
  <c r="K22" i="17"/>
  <c r="K26" i="17"/>
  <c r="K34" i="17"/>
  <c r="K20" i="17"/>
  <c r="I5" i="8"/>
  <c r="K32" i="8"/>
  <c r="K16" i="8"/>
  <c r="K13" i="8"/>
  <c r="K27" i="8"/>
  <c r="K19" i="8"/>
  <c r="K43" i="8"/>
  <c r="K15" i="8"/>
  <c r="K31" i="8"/>
  <c r="K7" i="8"/>
  <c r="K23" i="8"/>
  <c r="K39" i="8"/>
  <c r="K10" i="8"/>
  <c r="K26" i="8"/>
  <c r="K30" i="8"/>
  <c r="K38" i="8"/>
  <c r="K6" i="8"/>
  <c r="K28" i="8"/>
  <c r="K12" i="8"/>
  <c r="H44" i="31" l="1"/>
  <c r="I44" i="26"/>
  <c r="H44" i="20"/>
  <c r="H44" i="36"/>
  <c r="H44" i="21"/>
  <c r="H44" i="25"/>
  <c r="H44" i="8"/>
  <c r="H44" i="22"/>
  <c r="H44" i="17"/>
  <c r="H44" i="19"/>
  <c r="H44" i="39"/>
  <c r="H44" i="24"/>
  <c r="K7" i="26"/>
  <c r="H44" i="42"/>
  <c r="H44" i="32"/>
  <c r="H44" i="41"/>
  <c r="H44" i="29"/>
  <c r="H44" i="26"/>
  <c r="H44" i="37"/>
  <c r="H44" i="28"/>
  <c r="H44" i="33"/>
  <c r="H44" i="40"/>
  <c r="H44" i="51"/>
  <c r="I5" i="51"/>
  <c r="K5" i="51" s="1"/>
  <c r="K44" i="51" s="1"/>
  <c r="M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8"/>
  <c r="K5" i="8"/>
  <c r="K44" i="8" s="1"/>
  <c r="M44" i="8" s="1"/>
  <c r="K5" i="15"/>
  <c r="K44" i="15" s="1"/>
  <c r="M44" i="15" s="1"/>
  <c r="I44" i="15"/>
  <c r="K5" i="34"/>
  <c r="K44" i="34" s="1"/>
  <c r="M44" i="34" s="1"/>
  <c r="I44" i="34"/>
  <c r="K5" i="26"/>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6" i="44" l="1"/>
  <c r="Q16" i="44" s="1"/>
  <c r="O15" i="44"/>
  <c r="Q15" i="44" s="1"/>
  <c r="I44" i="51"/>
  <c r="K44" i="26"/>
  <c r="M44" i="26"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W23" i="48"/>
  <c r="Y16" i="48"/>
  <c r="W16" i="48"/>
  <c r="U16" i="48"/>
  <c r="R44" i="48"/>
  <c r="S5" i="48"/>
  <c r="D24" i="46" l="1"/>
  <c r="D44" i="46"/>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<sst xmlns="http://schemas.openxmlformats.org/spreadsheetml/2006/main" count="7817" uniqueCount="613">
  <si>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</si>
  <si>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</si>
  <si>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</si>
  <si>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</si>
  <si>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</si>
  <si>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</si>
  <si>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</si>
  <si>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</si>
  <si>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</si>
  <si>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</si>
  <si>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</si>
  <si>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</si>
  <si>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</si>
  <si>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</si>
  <si>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</si>
  <si>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</si>
  <si>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</si>
  <si>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</si>
  <si>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</si>
  <si>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</si>
  <si>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</si>
  <si>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</si>
  <si>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</si>
  <si>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</si>
  <si>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</si>
  <si>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</si>
  <si>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</si>
  <si>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</si>
  <si>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</si>
  <si>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</si>
  <si>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</si>
  <si>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</si>
  <si>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</si>
  <si>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</si>
  <si>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</si>
  <si>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</si>
  <si>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</si>
  <si>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</si>
  <si>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</si>
  <si>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</si>
  <si>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</si>
  <si>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</si>
  <si>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</si>
  <si>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</si>
  <si>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</si>
  <si>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</si>
  <si>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</si>
  <si>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</si>
  <si>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</si>
  <si>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</si>
  <si>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</si>
  <si>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</si>
  <si>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</si>
  <si>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</si>
  <si>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</si>
  <si>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</si>
  <si>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</si>
  <si>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</si>
  <si>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</si>
  <si>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</si>
  <si>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</si>
  <si>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</si>
  <si>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</si>
  <si>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</si>
  <si>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</si>
  <si>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</si>
  <si>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</si>
  <si>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</si>
  <si>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</si>
  <si>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</si>
  <si>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</si>
  <si>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</si>
  <si>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</si>
  <si>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</si>
  <si>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</si>
  <si>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</si>
  <si>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</si>
  <si>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</si>
  <si>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</si>
  <si>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</si>
  <si>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</si>
  <si>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</si>
  <si>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</si>
  <si>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</si>
  <si>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</si>
  <si>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</si>
  <si>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</si>
  <si>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</si>
  <si>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</si>
  <si>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</si>
  <si>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</si>
  <si>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</si>
  <si>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</si>
  <si>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</si>
  <si>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</si>
  <si>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</si>
  <si>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</si>
  <si>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</si>
  <si>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</si>
  <si>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</si>
  <si>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</si>
  <si>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</si>
  <si>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</si>
  <si>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</si>
  <si>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</si>
  <si>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</si>
  <si>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</si>
  <si>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</si>
  <si>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</si>
  <si>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</si>
  <si>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</si>
  <si>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</si>
  <si>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</si>
  <si>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</si>
  <si>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</si>
  <si>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</si>
  <si>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</si>
  <si>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</si>
  <si>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</si>
  <si>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</si>
  <si>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</si>
  <si>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</si>
  <si>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</si>
  <si>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</si>
  <si>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</si>
  <si>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</si>
  <si>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</si>
  <si>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</si>
  <si>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</si>
  <si>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</si>
  <si>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</si>
  <si>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</si>
  <si>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</si>
  <si>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</si>
  <si>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</si>
  <si>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</si>
  <si>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</si>
  <si>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</si>
  <si>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</si>
  <si>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</si>
  <si>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</si>
  <si>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</si>
  <si>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雇用者報酬転換比率</t>
    <rPh sb="0" eb="3">
      <t>コヨウシャ</t>
    </rPh>
    <rPh sb="3" eb="5">
      <t>ホウシュウ</t>
    </rPh>
    <rPh sb="5" eb="7">
      <t>テンカン</t>
    </rPh>
    <rPh sb="7" eb="9">
      <t>ヒリツ</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</si>
  <si>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</si>
  <si>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</si>
  <si>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</si>
  <si>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</si>
  <si>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</si>
  <si>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</si>
  <si>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</si>
  <si>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</si>
  <si>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</si>
  <si>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</si>
  <si>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</si>
  <si>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</si>
  <si>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</si>
  <si>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</si>
  <si>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</si>
  <si>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</si>
  <si>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</si>
  <si>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</si>
  <si>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</si>
  <si>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</si>
  <si>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</si>
  <si>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</si>
  <si>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</si>
  <si>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</si>
  <si>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</si>
  <si>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</si>
  <si>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</si>
  <si>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</si>
  <si>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</si>
  <si>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</si>
  <si>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</si>
  <si>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</si>
  <si>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</si>
  <si>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</si>
  <si>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</si>
  <si>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</si>
  <si>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</si>
  <si>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</si>
  <si>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</si>
  <si>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</si>
  <si>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</si>
  <si>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</si>
  <si>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</si>
  <si>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</si>
  <si>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</si>
  <si>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</si>
  <si>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</si>
  <si>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</si>
  <si>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</si>
  <si>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</si>
  <si>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</si>
  <si>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</si>
  <si>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</si>
  <si>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</si>
  <si>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</si>
  <si>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</si>
  <si>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</si>
  <si>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</si>
  <si>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</si>
  <si>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</si>
  <si>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</si>
  <si>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</si>
  <si>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</si>
  <si>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</si>
  <si>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</si>
  <si>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</si>
  <si>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</si>
  <si>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</si>
  <si>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</si>
  <si>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</si>
  <si>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</si>
  <si>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</si>
  <si>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</si>
  <si>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</si>
  <si>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</si>
  <si>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</si>
  <si>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</si>
  <si>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</si>
  <si>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</si>
  <si>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</si>
  <si>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</si>
  <si>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</si>
  <si>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</si>
  <si>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</si>
  <si>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</si>
  <si>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</si>
  <si>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</si>
  <si>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</si>
  <si>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</si>
  <si>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</si>
  <si>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</si>
  <si>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</si>
  <si>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</si>
  <si>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</si>
  <si>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</si>
  <si>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</si>
  <si>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</si>
  <si>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</si>
  <si>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</si>
  <si>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</si>
  <si>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</si>
  <si>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</si>
  <si>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</si>
  <si>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</si>
  <si>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</si>
  <si>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</si>
  <si>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</si>
  <si>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</si>
  <si>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</si>
  <si>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</si>
  <si>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</si>
  <si>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</si>
  <si>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</si>
  <si>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</si>
  <si>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</si>
  <si>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</si>
  <si>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</si>
  <si>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</si>
  <si>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</si>
  <si>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</si>
  <si>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</si>
  <si>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</si>
  <si>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</si>
  <si>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</si>
  <si>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</si>
  <si>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</si>
  <si>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</si>
  <si>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</si>
  <si>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</si>
  <si>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</si>
  <si>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</si>
  <si>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</si>
  <si>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</si>
  <si>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</si>
  <si>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</si>
  <si>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</si>
  <si>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</si>
  <si>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</si>
  <si>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</si>
  <si>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</si>
  <si>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</si>
  <si>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</si>
  <si>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</si>
  <si>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</si>
  <si>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</si>
  <si>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</si>
  <si>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</si>
  <si>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</si>
  <si>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</si>
  <si>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</si>
  <si>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</si>
  <si>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</si>
  <si>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</si>
  <si>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</si>
  <si>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</si>
  <si>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</si>
  <si>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</si>
  <si>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</si>
  <si>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</si>
  <si>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</si>
  <si>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</si>
  <si>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</si>
  <si>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</si>
  <si>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</si>
  <si>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</si>
  <si>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</si>
  <si>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</si>
  <si>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</si>
  <si>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</si>
  <si>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</si>
  <si>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</si>
  <si>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</si>
  <si>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</si>
  <si>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</si>
  <si>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</si>
  <si>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</si>
  <si>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</si>
  <si>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</si>
  <si>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</si>
  <si>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</si>
  <si>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</si>
  <si>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</si>
  <si>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</si>
  <si>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</si>
  <si>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</si>
  <si>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</si>
  <si>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</si>
  <si>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</si>
  <si>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</si>
  <si>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</si>
  <si>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</si>
  <si>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</si>
  <si>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</si>
  <si>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</si>
  <si>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</si>
  <si>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</si>
  <si>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</si>
  <si>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</si>
  <si>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</si>
  <si>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</si>
  <si>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</si>
  <si>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</si>
  <si>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</si>
  <si>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</si>
  <si>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</si>
  <si>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</si>
  <si>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</si>
  <si>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</si>
  <si>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</si>
  <si>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</si>
  <si>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</si>
  <si>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</si>
  <si>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</si>
  <si>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</si>
  <si>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</si>
  <si>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</si>
  <si>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</si>
  <si>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</si>
  <si>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</si>
  <si>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</si>
  <si>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</si>
  <si>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</si>
  <si>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</si>
  <si>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</si>
  <si>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</si>
  <si>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</si>
  <si>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</si>
  <si>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</si>
  <si>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</si>
  <si>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</si>
  <si>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</si>
  <si>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</si>
  <si>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</si>
  <si>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</si>
  <si>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</si>
  <si>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</si>
  <si>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</si>
  <si>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</si>
  <si>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</si>
  <si>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</si>
  <si>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</si>
  <si>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</si>
  <si>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</si>
  <si>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</si>
  <si>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</si>
  <si>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</si>
  <si>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</si>
  <si>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</si>
  <si>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</si>
  <si>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</si>
  <si>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</si>
  <si>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</si>
  <si>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</si>
  <si>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</si>
  <si>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</si>
  <si>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</si>
  <si>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</si>
  <si>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</si>
  <si>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</si>
  <si>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</si>
  <si>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</si>
  <si>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</si>
  <si>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</si>
  <si>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</si>
  <si>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</si>
  <si>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</si>
  <si>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</si>
  <si>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</si>
  <si>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</si>
  <si>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</si>
  <si>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</si>
  <si>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</si>
  <si>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</si>
  <si>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</si>
  <si>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</si>
  <si>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</si>
  <si>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</si>
  <si>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</si>
  <si>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</si>
  <si>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</si>
  <si>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</si>
  <si>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</si>
  <si>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</si>
  <si>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</si>
  <si>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</si>
  <si>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</si>
  <si>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</si>
  <si>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</si>
  <si>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</si>
  <si>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</si>
  <si>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</si>
  <si>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</si>
  <si>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</si>
  <si>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</si>
  <si>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</si>
  <si>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</si>
  <si>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</si>
  <si>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</si>
  <si>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</si>
  <si>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</si>
  <si>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</si>
  <si>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</si>
  <si>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</si>
  <si>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</si>
  <si>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</si>
  <si>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</si>
  <si>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</si>
  <si>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</si>
  <si>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</si>
  <si>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</si>
  <si>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</si>
  <si>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</si>
  <si>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</si>
  <si>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</si>
  <si>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</si>
  <si>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</si>
  <si>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</si>
  <si>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</si>
  <si>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</si>
  <si>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</si>
  <si>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</si>
  <si>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</si>
  <si>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</si>
  <si>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</si>
  <si>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</si>
  <si>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</si>
  <si>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</si>
  <si>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</si>
  <si>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</si>
  <si>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</si>
  <si>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</si>
  <si>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</si>
  <si>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</si>
  <si>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</si>
  <si>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</si>
  <si>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</si>
  <si>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</si>
  <si>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</si>
  <si>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</si>
  <si>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</si>
  <si>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</si>
  <si>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</si>
  <si>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</si>
  <si>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</si>
  <si>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</si>
  <si>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</si>
  <si>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</si>
  <si>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</si>
  <si>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</si>
  <si>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</si>
  <si>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</si>
  <si>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</si>
  <si>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</si>
  <si>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</si>
  <si>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</si>
  <si>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</si>
  <si>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</si>
  <si>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</si>
  <si>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</si>
  <si>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</si>
  <si>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</si>
  <si>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</si>
  <si>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</si>
  <si>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</si>
  <si>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</si>
  <si>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</si>
  <si>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</si>
  <si>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</si>
  <si>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</si>
  <si>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</si>
  <si>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</si>
  <si>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</si>
  <si>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</si>
  <si>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</si>
  <si>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</si>
  <si>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</si>
  <si>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</si>
  <si>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</si>
  <si>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</si>
  <si>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</si>
  <si>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</si>
  <si>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</si>
  <si>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</si>
  <si>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</si>
  <si>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</si>
  <si>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</si>
  <si>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</si>
  <si>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</si>
  <si>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</si>
  <si>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</si>
  <si>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</si>
  <si>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</si>
  <si>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</si>
  <si>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</si>
  <si>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</si>
  <si>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</si>
  <si>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</si>
  <si>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</si>
  <si>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</si>
  <si>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</si>
  <si>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</si>
  <si>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</si>
  <si>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</si>
  <si>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</si>
  <si>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</si>
  <si>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</si>
  <si>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</si>
  <si>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</si>
  <si>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</si>
  <si>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</si>
  <si>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</si>
  <si>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</si>
  <si>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</si>
  <si>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</si>
  <si>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</si>
  <si>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</si>
  <si>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</si>
  <si>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</si>
  <si>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</si>
  <si>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</si>
  <si>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</si>
  <si>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</si>
  <si>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</si>
  <si>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</si>
  <si>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</si>
  <si>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</si>
  <si>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</si>
  <si>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</si>
  <si>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</si>
  <si>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</si>
  <si>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</si>
  <si>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</si>
  <si>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</si>
  <si>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</si>
  <si>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</si>
  <si>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</si>
  <si>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</si>
  <si>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</si>
  <si>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</si>
  <si>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</si>
  <si>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</si>
  <si>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</si>
  <si>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</si>
  <si>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</si>
  <si>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</si>
  <si>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</si>
  <si>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</si>
  <si>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</si>
  <si>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</si>
  <si>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</si>
  <si>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</si>
  <si>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</si>
  <si>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</si>
  <si>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</si>
  <si>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</si>
  <si>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</si>
  <si>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</si>
  <si>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</si>
  <si>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</si>
  <si>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</si>
  <si>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</si>
  <si>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</si>
  <si>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</si>
  <si>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</si>
  <si>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</si>
  <si>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</si>
  <si>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</si>
  <si>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</si>
  <si>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</si>
  <si>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2015年明石市産業連関表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</si>
</sst>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3">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91" fontId="6" fillId="3" borderId="10" xfId="1" applyNumberFormat="1" applyFont="1" applyFill="1" applyBorder="1" applyAlignment="1"/>
    <xf numFmtId="191" fontId="6" fillId="3" borderId="13" xfId="1" applyNumberFormat="1" applyFont="1" applyFill="1" applyBorder="1" applyAlignment="1"/>
    <xf numFmtId="191" fontId="6" fillId="3" borderId="11"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33" activePane="bottomRight" state="frozen"/>
      <selection activeCell="D5" sqref="D5"/>
      <selection pane="topRight" activeCell="D5" sqref="D5"/>
      <selection pane="bottomLeft" activeCell="D5" sqref="D5"/>
      <selection pane="bottomRight" activeCell="G42" sqref="G42"/>
    </sheetView>
  </sheetViews>
  <sheetFormatPr defaultRowHeight="13" x14ac:dyDescent="0.2"/>
  <cols>
    <col min="1" max="1" width="12.453125" customWidth="1"/>
    <col min="2" max="2" width="24" customWidth="1"/>
    <col min="3" max="3" width="17.36328125" customWidth="1"/>
  </cols>
  <sheetData>
    <row r="1" spans="1:3" x14ac:dyDescent="0.2">
      <c r="A1" s="15" t="s">
        <v>360</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264</v>
      </c>
      <c r="B6" s="177" t="s">
        <v>265</v>
      </c>
      <c r="C6" s="8" t="s">
        <v>107</v>
      </c>
    </row>
    <row r="7" spans="1:3" x14ac:dyDescent="0.2">
      <c r="A7" s="25" t="s">
        <v>220</v>
      </c>
      <c r="B7" s="3" t="s">
        <v>266</v>
      </c>
      <c r="C7" s="5" t="s">
        <v>107</v>
      </c>
    </row>
    <row r="8" spans="1:3" x14ac:dyDescent="0.2">
      <c r="A8" s="25" t="s">
        <v>221</v>
      </c>
      <c r="B8" s="3" t="s">
        <v>267</v>
      </c>
      <c r="C8" s="5" t="s">
        <v>107</v>
      </c>
    </row>
    <row r="9" spans="1:3" x14ac:dyDescent="0.2">
      <c r="A9" s="25" t="s">
        <v>222</v>
      </c>
      <c r="B9" s="3" t="s">
        <v>27</v>
      </c>
      <c r="C9" s="5" t="s">
        <v>107</v>
      </c>
    </row>
    <row r="10" spans="1:3" x14ac:dyDescent="0.2">
      <c r="A10" s="25" t="s">
        <v>223</v>
      </c>
      <c r="B10" s="3" t="s">
        <v>191</v>
      </c>
      <c r="C10" s="5" t="s">
        <v>107</v>
      </c>
    </row>
    <row r="11" spans="1:3" x14ac:dyDescent="0.2">
      <c r="A11" s="25" t="s">
        <v>224</v>
      </c>
      <c r="B11" s="3" t="s">
        <v>28</v>
      </c>
      <c r="C11" s="5" t="s">
        <v>107</v>
      </c>
    </row>
    <row r="12" spans="1:3" x14ac:dyDescent="0.2">
      <c r="A12" s="25" t="s">
        <v>225</v>
      </c>
      <c r="B12" s="3" t="s">
        <v>268</v>
      </c>
      <c r="C12" s="5" t="s">
        <v>107</v>
      </c>
    </row>
    <row r="13" spans="1:3" x14ac:dyDescent="0.2">
      <c r="A13" s="25" t="s">
        <v>226</v>
      </c>
      <c r="B13" s="3" t="s">
        <v>29</v>
      </c>
      <c r="C13" s="5" t="s">
        <v>107</v>
      </c>
    </row>
    <row r="14" spans="1:3" x14ac:dyDescent="0.2">
      <c r="A14" s="25" t="s">
        <v>227</v>
      </c>
      <c r="B14" s="3" t="s">
        <v>30</v>
      </c>
      <c r="C14" s="5" t="s">
        <v>107</v>
      </c>
    </row>
    <row r="15" spans="1:3" x14ac:dyDescent="0.2">
      <c r="A15" s="25" t="s">
        <v>2</v>
      </c>
      <c r="B15" s="3" t="s">
        <v>365</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269</v>
      </c>
      <c r="C20" s="5" t="s">
        <v>107</v>
      </c>
    </row>
    <row r="21" spans="1:3" x14ac:dyDescent="0.2">
      <c r="A21" s="25" t="s">
        <v>8</v>
      </c>
      <c r="B21" s="3" t="s">
        <v>270</v>
      </c>
      <c r="C21" s="5" t="s">
        <v>107</v>
      </c>
    </row>
    <row r="22" spans="1:3" x14ac:dyDescent="0.2">
      <c r="A22" s="25" t="s">
        <v>9</v>
      </c>
      <c r="B22" s="3" t="s">
        <v>271</v>
      </c>
      <c r="C22" s="5" t="s">
        <v>107</v>
      </c>
    </row>
    <row r="23" spans="1:3" x14ac:dyDescent="0.2">
      <c r="A23" s="25" t="s">
        <v>10</v>
      </c>
      <c r="B23" s="3" t="s">
        <v>272</v>
      </c>
      <c r="C23" s="5" t="s">
        <v>107</v>
      </c>
    </row>
    <row r="24" spans="1:3" x14ac:dyDescent="0.2">
      <c r="A24" s="25" t="s">
        <v>11</v>
      </c>
      <c r="B24" s="3" t="s">
        <v>35</v>
      </c>
      <c r="C24" s="5" t="s">
        <v>107</v>
      </c>
    </row>
    <row r="25" spans="1:3" x14ac:dyDescent="0.2">
      <c r="A25" s="25" t="s">
        <v>12</v>
      </c>
      <c r="B25" s="3" t="s">
        <v>367</v>
      </c>
      <c r="C25" s="5" t="s">
        <v>107</v>
      </c>
    </row>
    <row r="26" spans="1:3" x14ac:dyDescent="0.2">
      <c r="A26" s="25" t="s">
        <v>13</v>
      </c>
      <c r="B26" s="3" t="s">
        <v>192</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193</v>
      </c>
      <c r="C29" s="5" t="s">
        <v>107</v>
      </c>
    </row>
    <row r="30" spans="1:3" x14ac:dyDescent="0.2">
      <c r="A30" s="25" t="s">
        <v>17</v>
      </c>
      <c r="B30" s="3" t="s">
        <v>273</v>
      </c>
      <c r="C30" s="5" t="s">
        <v>107</v>
      </c>
    </row>
    <row r="31" spans="1:3" x14ac:dyDescent="0.2">
      <c r="A31" s="25" t="s">
        <v>18</v>
      </c>
      <c r="B31" s="3" t="s">
        <v>274</v>
      </c>
      <c r="C31" s="5" t="s">
        <v>107</v>
      </c>
    </row>
    <row r="32" spans="1:3" x14ac:dyDescent="0.2">
      <c r="A32" s="25" t="s">
        <v>19</v>
      </c>
      <c r="B32" s="3" t="s">
        <v>275</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276</v>
      </c>
      <c r="C35" s="5" t="s">
        <v>107</v>
      </c>
    </row>
    <row r="36" spans="1:3" x14ac:dyDescent="0.2">
      <c r="A36" s="25" t="s">
        <v>23</v>
      </c>
      <c r="B36" s="3" t="s">
        <v>194</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277</v>
      </c>
      <c r="C39" s="5" t="s">
        <v>107</v>
      </c>
    </row>
    <row r="40" spans="1:3" x14ac:dyDescent="0.2">
      <c r="A40" s="25" t="s">
        <v>51</v>
      </c>
      <c r="B40" s="3" t="s">
        <v>368</v>
      </c>
      <c r="C40" s="5" t="s">
        <v>107</v>
      </c>
    </row>
    <row r="41" spans="1:3" x14ac:dyDescent="0.2">
      <c r="A41" s="25" t="s">
        <v>195</v>
      </c>
      <c r="B41" s="3" t="s">
        <v>41</v>
      </c>
      <c r="C41" s="5" t="s">
        <v>107</v>
      </c>
    </row>
    <row r="42" spans="1:3" x14ac:dyDescent="0.2">
      <c r="A42" s="25" t="s">
        <v>201</v>
      </c>
      <c r="B42" s="3" t="s">
        <v>42</v>
      </c>
      <c r="C42" s="5" t="s">
        <v>107</v>
      </c>
    </row>
    <row r="43" spans="1:3" x14ac:dyDescent="0.2">
      <c r="A43" s="25" t="s">
        <v>202</v>
      </c>
      <c r="B43" s="3" t="s">
        <v>279</v>
      </c>
      <c r="C43" s="5" t="s">
        <v>107</v>
      </c>
    </row>
    <row r="44" spans="1:3" x14ac:dyDescent="0.2">
      <c r="A44" s="19" t="s">
        <v>203</v>
      </c>
      <c r="B44" s="12" t="s">
        <v>280</v>
      </c>
      <c r="C44" s="9" t="s">
        <v>107</v>
      </c>
    </row>
    <row r="45" spans="1:3" x14ac:dyDescent="0.2">
      <c r="A45" s="198" t="s">
        <v>208</v>
      </c>
      <c r="B45" s="421" t="str">
        <f>最終需要_まとめ!A46</f>
        <v>2015年明石市産業連関表</v>
      </c>
      <c r="C45" s="462">
        <v>45158</v>
      </c>
    </row>
    <row r="46" spans="1:3" x14ac:dyDescent="0.2">
      <c r="A46" s="27" t="s">
        <v>190</v>
      </c>
      <c r="B46" s="237" t="str">
        <f>B45</f>
        <v>2015年明石市産業連関表</v>
      </c>
      <c r="C46" s="24"/>
    </row>
    <row r="47" spans="1:3" x14ac:dyDescent="0.2">
      <c r="A47" s="28" t="s">
        <v>110</v>
      </c>
      <c r="B47" s="422" t="str">
        <f>B45</f>
        <v>2015年明石市産業連関表</v>
      </c>
      <c r="C47" s="21"/>
    </row>
    <row r="48" spans="1:3" x14ac:dyDescent="0.2">
      <c r="A48" t="s">
        <v>339</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324</v>
      </c>
      <c r="R4" s="33"/>
    </row>
    <row r="5" spans="1:18" x14ac:dyDescent="0.2">
      <c r="A5" s="25"/>
      <c r="B5" s="35" t="s">
        <v>325</v>
      </c>
      <c r="R5" s="33"/>
    </row>
    <row r="6" spans="1:18" x14ac:dyDescent="0.2">
      <c r="A6" s="25"/>
      <c r="B6" s="35" t="s">
        <v>326</v>
      </c>
      <c r="R6" s="33"/>
    </row>
    <row r="7" spans="1:18" x14ac:dyDescent="0.2">
      <c r="A7" s="25"/>
      <c r="B7" s="35" t="s">
        <v>327</v>
      </c>
      <c r="R7" s="33"/>
    </row>
    <row r="8" spans="1:18" x14ac:dyDescent="0.2">
      <c r="A8" s="25"/>
      <c r="B8" s="35" t="s">
        <v>328</v>
      </c>
      <c r="R8" s="33"/>
    </row>
    <row r="9" spans="1:18" x14ac:dyDescent="0.2">
      <c r="A9" s="25"/>
      <c r="B9" s="35" t="s">
        <v>329</v>
      </c>
      <c r="R9" s="33"/>
    </row>
    <row r="10" spans="1:18" x14ac:dyDescent="0.2">
      <c r="A10" s="25"/>
      <c r="B10" s="35" t="s">
        <v>330</v>
      </c>
      <c r="R10" s="33"/>
    </row>
    <row r="11" spans="1:18" x14ac:dyDescent="0.2">
      <c r="A11" s="25"/>
      <c r="B11" s="35" t="s">
        <v>331</v>
      </c>
      <c r="R11" s="33"/>
    </row>
    <row r="12" spans="1:18" ht="14" x14ac:dyDescent="0.3">
      <c r="A12" s="25"/>
      <c r="B12" s="32"/>
      <c r="R12" s="33"/>
    </row>
    <row r="13" spans="1:18" x14ac:dyDescent="0.2">
      <c r="A13" s="34" t="s">
        <v>113</v>
      </c>
      <c r="R13" s="33"/>
    </row>
    <row r="14" spans="1:18" x14ac:dyDescent="0.2">
      <c r="A14" s="25"/>
      <c r="B14" s="36" t="s">
        <v>362</v>
      </c>
      <c r="R14" s="33"/>
    </row>
    <row r="15" spans="1:18" x14ac:dyDescent="0.2">
      <c r="A15" s="25"/>
      <c r="B15" s="36" t="s">
        <v>364</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332</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363</v>
      </c>
      <c r="R25" s="33"/>
    </row>
    <row r="26" spans="1:18" x14ac:dyDescent="0.2">
      <c r="A26" s="25"/>
      <c r="B26" s="39" t="s">
        <v>333</v>
      </c>
      <c r="R26" s="33"/>
    </row>
    <row r="27" spans="1:18" x14ac:dyDescent="0.2">
      <c r="A27" s="25"/>
      <c r="B27" s="39" t="s">
        <v>116</v>
      </c>
      <c r="R27" s="33"/>
    </row>
    <row r="28" spans="1:18" x14ac:dyDescent="0.2">
      <c r="A28" s="25"/>
      <c r="B28" s="36" t="s">
        <v>334</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335</v>
      </c>
      <c r="R33" s="33"/>
    </row>
    <row r="34" spans="1:18" x14ac:dyDescent="0.2">
      <c r="A34" s="25"/>
      <c r="B34" s="36" t="s">
        <v>336</v>
      </c>
      <c r="R34" s="33"/>
    </row>
    <row r="35" spans="1:18" x14ac:dyDescent="0.2">
      <c r="A35" s="25"/>
      <c r="B35" s="36" t="s">
        <v>337</v>
      </c>
      <c r="R35" s="33"/>
    </row>
    <row r="36" spans="1:18" x14ac:dyDescent="0.2">
      <c r="A36" s="25"/>
      <c r="B36" s="39" t="s">
        <v>118</v>
      </c>
      <c r="R36" s="33"/>
    </row>
    <row r="37" spans="1:18" x14ac:dyDescent="0.2">
      <c r="A37" s="25"/>
      <c r="B37" s="36" t="s">
        <v>338</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K33" sqref="K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359</v>
      </c>
    </row>
    <row r="2" spans="1:12" x14ac:dyDescent="0.2">
      <c r="A2" s="43" t="s">
        <v>358</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3" t="s">
        <v>126</v>
      </c>
      <c r="L4" s="454"/>
    </row>
    <row r="5" spans="1:12" x14ac:dyDescent="0.2">
      <c r="A5" s="103"/>
      <c r="B5" s="48"/>
      <c r="C5" s="131" t="s">
        <v>127</v>
      </c>
      <c r="D5" s="125" t="s">
        <v>128</v>
      </c>
      <c r="E5" s="124" t="s">
        <v>129</v>
      </c>
      <c r="F5" s="125" t="s">
        <v>130</v>
      </c>
      <c r="G5" s="124" t="s">
        <v>131</v>
      </c>
      <c r="H5" s="158" t="s">
        <v>132</v>
      </c>
      <c r="J5" s="162"/>
      <c r="K5" s="423" t="s">
        <v>133</v>
      </c>
      <c r="L5" s="424" t="s">
        <v>134</v>
      </c>
    </row>
    <row r="6" spans="1:12" x14ac:dyDescent="0.2">
      <c r="A6" s="2" t="s">
        <v>264</v>
      </c>
      <c r="B6" s="10" t="s">
        <v>265</v>
      </c>
      <c r="C6" s="132">
        <v>100</v>
      </c>
      <c r="D6" s="127">
        <f>'1'!S44</f>
        <v>114.01678337779583</v>
      </c>
      <c r="E6" s="168">
        <f>'1'!U44</f>
        <v>54.018956978760684</v>
      </c>
      <c r="F6" s="119">
        <f>'1'!W44</f>
        <v>48</v>
      </c>
      <c r="G6" s="171">
        <f>'1'!Y44</f>
        <v>32</v>
      </c>
      <c r="H6" s="53">
        <v>1</v>
      </c>
      <c r="I6" s="56"/>
      <c r="J6" s="104" t="s">
        <v>102</v>
      </c>
      <c r="K6" s="185">
        <v>0.75600000000000001</v>
      </c>
      <c r="L6" s="186">
        <v>0.73199999999999998</v>
      </c>
    </row>
    <row r="7" spans="1:12" x14ac:dyDescent="0.2">
      <c r="A7" s="159" t="s">
        <v>220</v>
      </c>
      <c r="B7" s="3" t="s">
        <v>266</v>
      </c>
      <c r="C7" s="133">
        <v>100</v>
      </c>
      <c r="D7" s="128">
        <f>'2'!S44</f>
        <v>117.59662945787032</v>
      </c>
      <c r="E7" s="169">
        <f>'2'!U44</f>
        <v>76.913616233094416</v>
      </c>
      <c r="F7" s="120">
        <f>'2'!W44</f>
        <v>17</v>
      </c>
      <c r="G7" s="172">
        <f>'2'!Y44</f>
        <v>0</v>
      </c>
      <c r="H7" s="156">
        <v>2</v>
      </c>
      <c r="I7" s="56"/>
      <c r="J7" s="103" t="s">
        <v>135</v>
      </c>
      <c r="K7" s="187">
        <v>0.74099999999999999</v>
      </c>
      <c r="L7" s="188">
        <v>0.71099999999999997</v>
      </c>
    </row>
    <row r="8" spans="1:12" x14ac:dyDescent="0.2">
      <c r="A8" s="159" t="s">
        <v>221</v>
      </c>
      <c r="B8" s="3" t="s">
        <v>267</v>
      </c>
      <c r="C8" s="133">
        <v>100</v>
      </c>
      <c r="D8" s="128">
        <f>'3'!S44</f>
        <v>116.19054494826732</v>
      </c>
      <c r="E8" s="169">
        <f>'3'!U44</f>
        <v>61.379844291114843</v>
      </c>
      <c r="F8" s="120">
        <f>'3'!W44</f>
        <v>12</v>
      </c>
      <c r="G8" s="172">
        <f>'3'!Y44</f>
        <v>8</v>
      </c>
      <c r="H8" s="156">
        <v>3</v>
      </c>
      <c r="I8" s="56"/>
      <c r="J8" s="103" t="s">
        <v>136</v>
      </c>
      <c r="K8" s="187">
        <v>0.90500000000000003</v>
      </c>
      <c r="L8" s="188">
        <v>0.73599999999999999</v>
      </c>
    </row>
    <row r="9" spans="1:12" x14ac:dyDescent="0.2">
      <c r="A9" s="159" t="s">
        <v>222</v>
      </c>
      <c r="B9" s="3" t="s">
        <v>27</v>
      </c>
      <c r="C9" s="133">
        <v>100</v>
      </c>
      <c r="D9" s="128">
        <f>'4'!S44</f>
        <v>130.49523753802589</v>
      </c>
      <c r="E9" s="169">
        <f>'4'!U44</f>
        <v>78.040133820875312</v>
      </c>
      <c r="F9" s="120">
        <f>'4'!W44</f>
        <v>12</v>
      </c>
      <c r="G9" s="172">
        <f>'4'!Y44</f>
        <v>1</v>
      </c>
      <c r="H9" s="156">
        <v>4</v>
      </c>
      <c r="I9" s="56"/>
      <c r="J9" s="103" t="s">
        <v>137</v>
      </c>
      <c r="K9" s="187">
        <v>0.871</v>
      </c>
      <c r="L9" s="188">
        <v>0.74299999999999999</v>
      </c>
    </row>
    <row r="10" spans="1:12" x14ac:dyDescent="0.2">
      <c r="A10" s="2" t="s">
        <v>223</v>
      </c>
      <c r="B10" s="10" t="s">
        <v>191</v>
      </c>
      <c r="C10" s="132">
        <v>100</v>
      </c>
      <c r="D10" s="127">
        <f>'5'!S44</f>
        <v>120.80307115228018</v>
      </c>
      <c r="E10" s="168">
        <f>'5'!U44</f>
        <v>54.879826373012278</v>
      </c>
      <c r="F10" s="119">
        <f>'5'!W44</f>
        <v>6</v>
      </c>
      <c r="G10" s="171">
        <f>'5'!Y44</f>
        <v>5</v>
      </c>
      <c r="H10" s="53">
        <v>5</v>
      </c>
      <c r="I10" s="56"/>
      <c r="J10" s="103" t="s">
        <v>138</v>
      </c>
      <c r="K10" s="187">
        <v>0.82499999999999996</v>
      </c>
      <c r="L10" s="188">
        <v>0.73499999999999999</v>
      </c>
    </row>
    <row r="11" spans="1:12" x14ac:dyDescent="0.2">
      <c r="A11" s="159" t="s">
        <v>224</v>
      </c>
      <c r="B11" s="3" t="s">
        <v>28</v>
      </c>
      <c r="C11" s="133">
        <v>100</v>
      </c>
      <c r="D11" s="128">
        <f>'6'!S44</f>
        <v>119.91647940408616</v>
      </c>
      <c r="E11" s="169">
        <f>'6'!U44</f>
        <v>50.473967329735125</v>
      </c>
      <c r="F11" s="120">
        <f>'6'!W44</f>
        <v>22</v>
      </c>
      <c r="G11" s="172">
        <f>'6'!Y44</f>
        <v>16</v>
      </c>
      <c r="H11" s="156">
        <v>6</v>
      </c>
      <c r="I11" s="56"/>
      <c r="J11" s="103" t="s">
        <v>139</v>
      </c>
      <c r="K11" s="187">
        <v>0.86899999999999999</v>
      </c>
      <c r="L11" s="188">
        <v>0.76500000000000001</v>
      </c>
    </row>
    <row r="12" spans="1:12" x14ac:dyDescent="0.2">
      <c r="A12" s="159" t="s">
        <v>225</v>
      </c>
      <c r="B12" s="3" t="s">
        <v>268</v>
      </c>
      <c r="C12" s="133">
        <v>100</v>
      </c>
      <c r="D12" s="128">
        <f>'7'!S44</f>
        <v>123.67417483668737</v>
      </c>
      <c r="E12" s="169">
        <f>'7'!U44</f>
        <v>42.83558441492918</v>
      </c>
      <c r="F12" s="120">
        <f>'7'!W44</f>
        <v>6</v>
      </c>
      <c r="G12" s="172">
        <f>'7'!Y44</f>
        <v>6</v>
      </c>
      <c r="H12" s="156">
        <v>7</v>
      </c>
      <c r="I12" s="56"/>
      <c r="J12" s="103" t="s">
        <v>140</v>
      </c>
      <c r="K12" s="187">
        <v>0.80400000000000005</v>
      </c>
      <c r="L12" s="188">
        <v>0.749</v>
      </c>
    </row>
    <row r="13" spans="1:12" x14ac:dyDescent="0.2">
      <c r="A13" s="159" t="s">
        <v>226</v>
      </c>
      <c r="B13" s="3" t="s">
        <v>29</v>
      </c>
      <c r="C13" s="133">
        <v>100</v>
      </c>
      <c r="D13" s="128">
        <f>'8'!S44</f>
        <v>112.97917681110756</v>
      </c>
      <c r="E13" s="169">
        <f>'8'!U44</f>
        <v>38.108804926355717</v>
      </c>
      <c r="F13" s="120">
        <f>'8'!W44</f>
        <v>6</v>
      </c>
      <c r="G13" s="172">
        <f>'8'!Y44</f>
        <v>5</v>
      </c>
      <c r="H13" s="156">
        <v>8</v>
      </c>
      <c r="I13" s="56"/>
      <c r="J13" s="103" t="s">
        <v>196</v>
      </c>
      <c r="K13" s="161">
        <v>0.78600000000000003</v>
      </c>
      <c r="L13" s="189">
        <v>0.73599999999999999</v>
      </c>
    </row>
    <row r="14" spans="1:12" x14ac:dyDescent="0.2">
      <c r="A14" s="159" t="s">
        <v>227</v>
      </c>
      <c r="B14" s="3" t="s">
        <v>30</v>
      </c>
      <c r="C14" s="133">
        <v>100</v>
      </c>
      <c r="D14" s="128">
        <f>'9'!S44</f>
        <v>104.20886142890689</v>
      </c>
      <c r="E14" s="169">
        <f>'9'!U44</f>
        <v>31.348010217077942</v>
      </c>
      <c r="F14" s="120">
        <f>'9'!W44</f>
        <v>3</v>
      </c>
      <c r="G14" s="172">
        <f>'9'!Y44</f>
        <v>2</v>
      </c>
      <c r="H14" s="156">
        <v>9</v>
      </c>
      <c r="I14" s="56"/>
      <c r="J14" s="103" t="s">
        <v>197</v>
      </c>
      <c r="K14" s="161">
        <v>0.69399999999999995</v>
      </c>
      <c r="L14" s="189">
        <v>0.751</v>
      </c>
    </row>
    <row r="15" spans="1:12" x14ac:dyDescent="0.2">
      <c r="A15" s="159" t="s">
        <v>2</v>
      </c>
      <c r="B15" s="3" t="s">
        <v>365</v>
      </c>
      <c r="C15" s="133">
        <v>100</v>
      </c>
      <c r="D15" s="128">
        <f>'10'!S44</f>
        <v>117.10022893426934</v>
      </c>
      <c r="E15" s="169">
        <f>'10'!U44</f>
        <v>49.890950877099208</v>
      </c>
      <c r="F15" s="120">
        <f>'10'!W44</f>
        <v>7</v>
      </c>
      <c r="G15" s="172">
        <f>'10'!Y44</f>
        <v>6</v>
      </c>
      <c r="H15" s="156">
        <v>10</v>
      </c>
      <c r="I15" s="56"/>
      <c r="J15" s="103" t="s">
        <v>198</v>
      </c>
      <c r="K15" s="161">
        <v>0.66300000000000003</v>
      </c>
      <c r="L15" s="189">
        <v>0.73499999999999999</v>
      </c>
    </row>
    <row r="16" spans="1:12" x14ac:dyDescent="0.2">
      <c r="A16" s="159" t="s">
        <v>3</v>
      </c>
      <c r="B16" s="3" t="s">
        <v>31</v>
      </c>
      <c r="C16" s="133">
        <v>100</v>
      </c>
      <c r="D16" s="128">
        <f>'11'!S44</f>
        <v>122.0512637323138</v>
      </c>
      <c r="E16" s="169">
        <f>'11'!U44</f>
        <v>58.950320707424801</v>
      </c>
      <c r="F16" s="120">
        <f>'11'!W44</f>
        <v>7</v>
      </c>
      <c r="G16" s="172">
        <f>'11'!Y44</f>
        <v>7</v>
      </c>
      <c r="H16" s="156">
        <v>11</v>
      </c>
      <c r="I16" s="56"/>
      <c r="J16" s="103" t="s">
        <v>199</v>
      </c>
      <c r="K16" s="161">
        <v>0.66</v>
      </c>
      <c r="L16" s="189">
        <v>0.72199999999999998</v>
      </c>
    </row>
    <row r="17" spans="1:12" x14ac:dyDescent="0.2">
      <c r="A17" s="159" t="s">
        <v>4</v>
      </c>
      <c r="B17" s="3" t="s">
        <v>32</v>
      </c>
      <c r="C17" s="133">
        <v>100</v>
      </c>
      <c r="D17" s="128">
        <f>'12'!S44</f>
        <v>109.63585286200646</v>
      </c>
      <c r="E17" s="169">
        <f>'12'!U44</f>
        <v>28.925469233155486</v>
      </c>
      <c r="F17" s="120">
        <f>'12'!W44</f>
        <v>1</v>
      </c>
      <c r="G17" s="172">
        <f>'12'!Y44</f>
        <v>1</v>
      </c>
      <c r="H17" s="156">
        <v>12</v>
      </c>
      <c r="I17" s="56"/>
      <c r="J17" s="103" t="s">
        <v>200</v>
      </c>
      <c r="K17" s="161">
        <v>0.69299999999999995</v>
      </c>
      <c r="L17" s="189">
        <v>0.73899999999999999</v>
      </c>
    </row>
    <row r="18" spans="1:12" x14ac:dyDescent="0.2">
      <c r="A18" s="159" t="s">
        <v>5</v>
      </c>
      <c r="B18" s="3" t="s">
        <v>33</v>
      </c>
      <c r="C18" s="133">
        <v>100</v>
      </c>
      <c r="D18" s="128">
        <f>'13'!S44</f>
        <v>117.7096996688509</v>
      </c>
      <c r="E18" s="169">
        <f>'13'!U44</f>
        <v>31.032059640693912</v>
      </c>
      <c r="F18" s="120">
        <f>'13'!W44</f>
        <v>3</v>
      </c>
      <c r="G18" s="172">
        <f>'13'!Y44</f>
        <v>3</v>
      </c>
      <c r="H18" s="156">
        <v>13</v>
      </c>
      <c r="I18" s="56"/>
      <c r="J18" s="103" t="s">
        <v>216</v>
      </c>
      <c r="K18" s="161">
        <v>0.75800000000000001</v>
      </c>
      <c r="L18" s="189">
        <v>0.74199999999999999</v>
      </c>
    </row>
    <row r="19" spans="1:12" x14ac:dyDescent="0.2">
      <c r="A19" s="159" t="s">
        <v>6</v>
      </c>
      <c r="B19" s="3" t="s">
        <v>34</v>
      </c>
      <c r="C19" s="133">
        <v>100</v>
      </c>
      <c r="D19" s="128">
        <f>'14'!S44</f>
        <v>125.59212425489669</v>
      </c>
      <c r="E19" s="169">
        <f>'14'!U44</f>
        <v>57.099936582998531</v>
      </c>
      <c r="F19" s="120">
        <f>'14'!W44</f>
        <v>4</v>
      </c>
      <c r="G19" s="172">
        <f>'14'!Y44</f>
        <v>3</v>
      </c>
      <c r="H19" s="156">
        <v>14</v>
      </c>
      <c r="I19" s="56"/>
      <c r="J19" s="103" t="s">
        <v>217</v>
      </c>
      <c r="K19" s="161">
        <v>0.752</v>
      </c>
      <c r="L19" s="189">
        <v>0.72199999999999998</v>
      </c>
    </row>
    <row r="20" spans="1:12" x14ac:dyDescent="0.2">
      <c r="A20" s="159" t="s">
        <v>7</v>
      </c>
      <c r="B20" s="3" t="s">
        <v>269</v>
      </c>
      <c r="C20" s="133">
        <v>100</v>
      </c>
      <c r="D20" s="128">
        <f>'15'!S44</f>
        <v>120.46531070741604</v>
      </c>
      <c r="E20" s="169">
        <f>'15'!U44</f>
        <v>52.814079794409174</v>
      </c>
      <c r="F20" s="120">
        <f>'15'!W44</f>
        <v>2</v>
      </c>
      <c r="G20" s="172">
        <f>'15'!Y44</f>
        <v>2</v>
      </c>
      <c r="H20" s="156">
        <v>15</v>
      </c>
      <c r="I20" s="56"/>
      <c r="J20" s="103" t="s">
        <v>218</v>
      </c>
      <c r="K20" s="161">
        <v>0.71899999999999997</v>
      </c>
      <c r="L20" s="189">
        <v>0.74399999999999999</v>
      </c>
    </row>
    <row r="21" spans="1:12" x14ac:dyDescent="0.2">
      <c r="A21" s="159" t="s">
        <v>8</v>
      </c>
      <c r="B21" s="3" t="s">
        <v>270</v>
      </c>
      <c r="C21" s="133">
        <v>100</v>
      </c>
      <c r="D21" s="128">
        <f>'16'!S44</f>
        <v>119.40095423014608</v>
      </c>
      <c r="E21" s="169">
        <f>'16'!U44</f>
        <v>55.235096410587055</v>
      </c>
      <c r="F21" s="120">
        <f>'16'!W44</f>
        <v>2</v>
      </c>
      <c r="G21" s="172">
        <f>'16'!Y44</f>
        <v>2</v>
      </c>
      <c r="H21" s="156">
        <v>16</v>
      </c>
      <c r="I21" s="56"/>
      <c r="J21" s="103" t="s">
        <v>219</v>
      </c>
      <c r="K21" s="161">
        <v>0.82599999999999996</v>
      </c>
      <c r="L21" s="189">
        <v>0.75</v>
      </c>
    </row>
    <row r="22" spans="1:12" x14ac:dyDescent="0.2">
      <c r="A22" s="159" t="s">
        <v>9</v>
      </c>
      <c r="B22" s="3" t="s">
        <v>271</v>
      </c>
      <c r="C22" s="133">
        <v>100</v>
      </c>
      <c r="D22" s="128">
        <f>'17'!S44</f>
        <v>129.17919079616598</v>
      </c>
      <c r="E22" s="169">
        <f>'17'!U44</f>
        <v>54.641003785883264</v>
      </c>
      <c r="F22" s="120">
        <f>'17'!W44</f>
        <v>6</v>
      </c>
      <c r="G22" s="172">
        <f>'17'!Y44</f>
        <v>5</v>
      </c>
      <c r="H22" s="156">
        <v>17</v>
      </c>
      <c r="I22" s="56"/>
      <c r="J22" s="103" t="s">
        <v>253</v>
      </c>
      <c r="K22" s="161">
        <v>0.84399999999999997</v>
      </c>
      <c r="L22" s="189">
        <v>0.76200000000000001</v>
      </c>
    </row>
    <row r="23" spans="1:12" x14ac:dyDescent="0.2">
      <c r="A23" s="159" t="s">
        <v>10</v>
      </c>
      <c r="B23" s="3" t="s">
        <v>272</v>
      </c>
      <c r="C23" s="133">
        <v>100</v>
      </c>
      <c r="D23" s="128">
        <f>'18'!S44</f>
        <v>118.33199010797965</v>
      </c>
      <c r="E23" s="169">
        <f>'18'!U44</f>
        <v>45.703459044128401</v>
      </c>
      <c r="F23" s="120">
        <f>'18'!W44</f>
        <v>26</v>
      </c>
      <c r="G23" s="172">
        <f>'18'!Y44</f>
        <v>23</v>
      </c>
      <c r="H23" s="156">
        <v>18</v>
      </c>
      <c r="I23" s="56"/>
      <c r="J23" s="190" t="s">
        <v>263</v>
      </c>
      <c r="K23" s="397">
        <v>0.94499999999999995</v>
      </c>
      <c r="L23" s="398">
        <v>0.77200000000000002</v>
      </c>
    </row>
    <row r="24" spans="1:12" x14ac:dyDescent="0.2">
      <c r="A24" s="159" t="s">
        <v>11</v>
      </c>
      <c r="B24" s="3" t="s">
        <v>35</v>
      </c>
      <c r="C24" s="133">
        <v>100</v>
      </c>
      <c r="D24" s="128">
        <f>'19'!S44</f>
        <v>120.62640589524756</v>
      </c>
      <c r="E24" s="169">
        <f>'19'!U44</f>
        <v>45.045777775045799</v>
      </c>
      <c r="F24" s="120">
        <f>'19'!W44</f>
        <v>7</v>
      </c>
      <c r="G24" s="172">
        <f>'19'!Y44</f>
        <v>6</v>
      </c>
      <c r="H24" s="156">
        <v>19</v>
      </c>
      <c r="I24" s="56"/>
      <c r="J24" s="103" t="s">
        <v>340</v>
      </c>
      <c r="K24" s="161">
        <v>0.80800000000000005</v>
      </c>
      <c r="L24" s="189">
        <v>0.74199999999999999</v>
      </c>
    </row>
    <row r="25" spans="1:12" x14ac:dyDescent="0.2">
      <c r="A25" s="159" t="s">
        <v>12</v>
      </c>
      <c r="B25" s="3" t="s">
        <v>367</v>
      </c>
      <c r="C25" s="133">
        <v>100</v>
      </c>
      <c r="D25" s="128">
        <f>'20'!S44</f>
        <v>117.8898191832721</v>
      </c>
      <c r="E25" s="169">
        <f>'20'!U44</f>
        <v>42.445612165889429</v>
      </c>
      <c r="F25" s="120">
        <f>'20'!W44</f>
        <v>6</v>
      </c>
      <c r="G25" s="172">
        <f>'20'!Y44</f>
        <v>7</v>
      </c>
      <c r="H25" s="156">
        <v>20</v>
      </c>
      <c r="I25" s="56"/>
      <c r="J25" s="103" t="s">
        <v>369</v>
      </c>
      <c r="K25" s="161">
        <v>0.82699999999999996</v>
      </c>
      <c r="L25" s="189">
        <v>0.69599999999999995</v>
      </c>
    </row>
    <row r="26" spans="1:12" x14ac:dyDescent="0.2">
      <c r="A26" s="159" t="s">
        <v>13</v>
      </c>
      <c r="B26" s="3" t="s">
        <v>192</v>
      </c>
      <c r="C26" s="133">
        <v>100</v>
      </c>
      <c r="D26" s="128">
        <f>'21'!S44</f>
        <v>126.95515316204586</v>
      </c>
      <c r="E26" s="169">
        <f>'21'!U44</f>
        <v>32.186873788162849</v>
      </c>
      <c r="F26" s="120">
        <f>'21'!W44</f>
        <v>3</v>
      </c>
      <c r="G26" s="172">
        <f>'21'!Y44</f>
        <v>3</v>
      </c>
      <c r="H26" s="156">
        <v>21</v>
      </c>
      <c r="I26" s="56"/>
      <c r="J26" s="200" t="s">
        <v>370</v>
      </c>
      <c r="K26" s="161">
        <v>0.78</v>
      </c>
      <c r="L26" s="189">
        <v>0.71399999999999997</v>
      </c>
    </row>
    <row r="27" spans="1:12" x14ac:dyDescent="0.2">
      <c r="A27" s="11" t="s">
        <v>14</v>
      </c>
      <c r="B27" s="12" t="s">
        <v>50</v>
      </c>
      <c r="C27" s="134">
        <v>100</v>
      </c>
      <c r="D27" s="129">
        <f>'22'!S44</f>
        <v>129.43995652735862</v>
      </c>
      <c r="E27" s="170">
        <f>'22'!U44</f>
        <v>54.821105215932874</v>
      </c>
      <c r="F27" s="121">
        <f>'22'!W44</f>
        <v>4</v>
      </c>
      <c r="G27" s="173">
        <f>'22'!Y44</f>
        <v>2</v>
      </c>
      <c r="H27" s="157">
        <v>22</v>
      </c>
      <c r="I27" s="56"/>
      <c r="J27" s="199" t="s">
        <v>371</v>
      </c>
      <c r="K27" s="399">
        <v>0.82799999999999996</v>
      </c>
      <c r="L27" s="400">
        <v>0.68200000000000005</v>
      </c>
    </row>
    <row r="28" spans="1:12" x14ac:dyDescent="0.2">
      <c r="A28" s="159" t="s">
        <v>15</v>
      </c>
      <c r="B28" s="3" t="s">
        <v>36</v>
      </c>
      <c r="C28" s="133">
        <v>100</v>
      </c>
      <c r="D28" s="128">
        <f>'23'!S44</f>
        <v>135.72500868569978</v>
      </c>
      <c r="E28" s="169">
        <f>'23'!U44</f>
        <v>64.448257748698921</v>
      </c>
      <c r="F28" s="120">
        <f>'23'!W44</f>
        <v>14</v>
      </c>
      <c r="G28" s="172">
        <f>'23'!Y44</f>
        <v>11</v>
      </c>
      <c r="H28" s="156">
        <v>23</v>
      </c>
      <c r="I28" s="56"/>
      <c r="J28" s="114" t="s">
        <v>550</v>
      </c>
      <c r="K28" s="425">
        <v>0.67200000000000004</v>
      </c>
      <c r="L28" s="426">
        <v>0.67900000000000005</v>
      </c>
    </row>
    <row r="29" spans="1:12" x14ac:dyDescent="0.2">
      <c r="A29" s="159" t="s">
        <v>16</v>
      </c>
      <c r="B29" s="3" t="s">
        <v>193</v>
      </c>
      <c r="C29" s="133">
        <v>100</v>
      </c>
      <c r="D29" s="128">
        <f>'24'!S44</f>
        <v>115.63323878293376</v>
      </c>
      <c r="E29" s="169">
        <f>'24'!U44</f>
        <v>39.296319782924222</v>
      </c>
      <c r="F29" s="120">
        <f>'24'!W44</f>
        <v>8</v>
      </c>
      <c r="G29" s="172">
        <f>'24'!Y44</f>
        <v>7</v>
      </c>
      <c r="H29" s="156">
        <v>24</v>
      </c>
      <c r="I29" s="56"/>
      <c r="J29" s="200" t="s">
        <v>551</v>
      </c>
      <c r="K29" s="419">
        <v>0.59799999999999998</v>
      </c>
      <c r="L29" s="420">
        <v>0.61099999999999999</v>
      </c>
    </row>
    <row r="30" spans="1:12" x14ac:dyDescent="0.2">
      <c r="A30" s="159" t="s">
        <v>17</v>
      </c>
      <c r="B30" s="3" t="s">
        <v>273</v>
      </c>
      <c r="C30" s="133">
        <v>100</v>
      </c>
      <c r="D30" s="128">
        <f>'25'!S44</f>
        <v>135.05085829495903</v>
      </c>
      <c r="E30" s="169">
        <f>'25'!U44</f>
        <v>67.623940836222218</v>
      </c>
      <c r="F30" s="120">
        <f>'25'!W44</f>
        <v>3</v>
      </c>
      <c r="G30" s="172">
        <f>'25'!Y44</f>
        <v>4</v>
      </c>
      <c r="H30" s="156">
        <v>25</v>
      </c>
      <c r="I30" s="56"/>
      <c r="J30" s="200" t="s">
        <v>552</v>
      </c>
      <c r="K30" s="419">
        <v>0.71299999999999997</v>
      </c>
      <c r="L30" s="420">
        <v>0.622</v>
      </c>
    </row>
    <row r="31" spans="1:12" x14ac:dyDescent="0.2">
      <c r="A31" s="159" t="s">
        <v>18</v>
      </c>
      <c r="B31" s="3" t="s">
        <v>274</v>
      </c>
      <c r="C31" s="133">
        <v>100</v>
      </c>
      <c r="D31" s="128">
        <f>'26'!S44</f>
        <v>132.87040207162576</v>
      </c>
      <c r="E31" s="169">
        <f>'26'!U44</f>
        <v>84.476793895504841</v>
      </c>
      <c r="F31" s="120">
        <f>'26'!W44</f>
        <v>9</v>
      </c>
      <c r="G31" s="172">
        <f>'26'!Y44</f>
        <v>9</v>
      </c>
      <c r="H31" s="156">
        <v>26</v>
      </c>
      <c r="I31" s="56"/>
      <c r="J31" s="115" t="s">
        <v>553</v>
      </c>
      <c r="K31" s="427">
        <v>0.64</v>
      </c>
      <c r="L31" s="428">
        <v>0.64900000000000002</v>
      </c>
    </row>
    <row r="32" spans="1:12" x14ac:dyDescent="0.2">
      <c r="A32" s="159" t="s">
        <v>19</v>
      </c>
      <c r="B32" s="3" t="s">
        <v>275</v>
      </c>
      <c r="C32" s="133">
        <v>100</v>
      </c>
      <c r="D32" s="128">
        <f>'27'!S44</f>
        <v>129.59213177190566</v>
      </c>
      <c r="E32" s="169">
        <f>'27'!U44</f>
        <v>88.690792112083287</v>
      </c>
      <c r="F32" s="120">
        <f>'27'!W44</f>
        <v>18</v>
      </c>
      <c r="G32" s="172">
        <f>'27'!Y44</f>
        <v>14</v>
      </c>
      <c r="H32" s="156">
        <v>27</v>
      </c>
      <c r="I32" s="56"/>
      <c r="J32" s="191" t="s">
        <v>141</v>
      </c>
      <c r="K32" s="191"/>
      <c r="L32" s="47" t="s">
        <v>120</v>
      </c>
    </row>
    <row r="33" spans="1:12" x14ac:dyDescent="0.2">
      <c r="A33" s="159" t="s">
        <v>20</v>
      </c>
      <c r="B33" s="3" t="s">
        <v>37</v>
      </c>
      <c r="C33" s="133">
        <v>100</v>
      </c>
      <c r="D33" s="128">
        <f>'28'!S44</f>
        <v>129.90218117996164</v>
      </c>
      <c r="E33" s="169">
        <f>'28'!U44</f>
        <v>82.642081852297977</v>
      </c>
      <c r="F33" s="120">
        <f>'28'!W44</f>
        <v>7</v>
      </c>
      <c r="G33" s="172">
        <f>'28'!Y44</f>
        <v>6</v>
      </c>
      <c r="H33" s="156">
        <v>28</v>
      </c>
      <c r="I33" s="56"/>
      <c r="J33" s="57" t="s">
        <v>142</v>
      </c>
      <c r="K33" s="58">
        <f>AVERAGE(K29:K31)</f>
        <v>0.65033333333333332</v>
      </c>
      <c r="L33" s="58">
        <f>AVERAGE(L29:L31)</f>
        <v>0.62733333333333341</v>
      </c>
    </row>
    <row r="34" spans="1:12" x14ac:dyDescent="0.2">
      <c r="A34" s="159" t="s">
        <v>21</v>
      </c>
      <c r="B34" s="3" t="s">
        <v>38</v>
      </c>
      <c r="C34" s="133">
        <v>100</v>
      </c>
      <c r="D34" s="128">
        <f>'29'!S44</f>
        <v>116.40159379165138</v>
      </c>
      <c r="E34" s="169">
        <f>'29'!U44</f>
        <v>96.32961684137058</v>
      </c>
      <c r="F34" s="120">
        <f>'29'!W44</f>
        <v>2</v>
      </c>
      <c r="G34" s="172">
        <f>'29'!Y44</f>
        <v>1</v>
      </c>
      <c r="H34" s="156">
        <v>29</v>
      </c>
      <c r="I34" s="56"/>
    </row>
    <row r="35" spans="1:12" x14ac:dyDescent="0.2">
      <c r="A35" s="159" t="s">
        <v>22</v>
      </c>
      <c r="B35" s="3" t="s">
        <v>378</v>
      </c>
      <c r="C35" s="133">
        <v>100</v>
      </c>
      <c r="D35" s="128">
        <f>'30'!S44</f>
        <v>125.90154292670354</v>
      </c>
      <c r="E35" s="169">
        <f>'30'!U44</f>
        <v>83.22774833119108</v>
      </c>
      <c r="F35" s="120">
        <f>'30'!W44</f>
        <v>7</v>
      </c>
      <c r="G35" s="172">
        <f>'30'!Y44</f>
        <v>7</v>
      </c>
      <c r="H35" s="156">
        <v>30</v>
      </c>
      <c r="I35" s="56"/>
    </row>
    <row r="36" spans="1:12" x14ac:dyDescent="0.2">
      <c r="A36" s="159" t="s">
        <v>23</v>
      </c>
      <c r="B36" s="3" t="s">
        <v>194</v>
      </c>
      <c r="C36" s="133">
        <v>100</v>
      </c>
      <c r="D36" s="128">
        <f>'31'!S44</f>
        <v>128.05449340466004</v>
      </c>
      <c r="E36" s="169">
        <f>'31'!U44</f>
        <v>64.735243048096308</v>
      </c>
      <c r="F36" s="120">
        <f>'31'!W44</f>
        <v>19</v>
      </c>
      <c r="G36" s="172">
        <f>'31'!Y44</f>
        <v>21</v>
      </c>
      <c r="H36" s="156">
        <v>31</v>
      </c>
      <c r="I36" s="56"/>
    </row>
    <row r="37" spans="1:12" x14ac:dyDescent="0.2">
      <c r="A37" s="159" t="s">
        <v>24</v>
      </c>
      <c r="B37" s="3" t="s">
        <v>39</v>
      </c>
      <c r="C37" s="133">
        <v>100</v>
      </c>
      <c r="D37" s="128">
        <f>'32'!S44</f>
        <v>128.36886044115971</v>
      </c>
      <c r="E37" s="169">
        <f>'32'!U44</f>
        <v>87.50368180011948</v>
      </c>
      <c r="F37" s="120">
        <f>'32'!W44</f>
        <v>7</v>
      </c>
      <c r="G37" s="172">
        <f>'32'!Y44</f>
        <v>9</v>
      </c>
      <c r="H37" s="156">
        <v>32</v>
      </c>
      <c r="I37" s="56"/>
    </row>
    <row r="38" spans="1:12" x14ac:dyDescent="0.2">
      <c r="A38" s="159" t="s">
        <v>25</v>
      </c>
      <c r="B38" s="3" t="s">
        <v>40</v>
      </c>
      <c r="C38" s="133">
        <v>100</v>
      </c>
      <c r="D38" s="128">
        <f>'33'!S44</f>
        <v>132.59320539615678</v>
      </c>
      <c r="E38" s="169">
        <f>'33'!U44</f>
        <v>89.608287913859556</v>
      </c>
      <c r="F38" s="120">
        <f>'33'!W44</f>
        <v>9</v>
      </c>
      <c r="G38" s="172">
        <f>'33'!Y44</f>
        <v>6</v>
      </c>
      <c r="H38" s="156">
        <v>33</v>
      </c>
      <c r="I38" s="56"/>
    </row>
    <row r="39" spans="1:12" x14ac:dyDescent="0.2">
      <c r="A39" s="159" t="s">
        <v>26</v>
      </c>
      <c r="B39" s="3" t="s">
        <v>277</v>
      </c>
      <c r="C39" s="133">
        <v>100</v>
      </c>
      <c r="D39" s="128">
        <f>'34'!S44</f>
        <v>131.41780530738387</v>
      </c>
      <c r="E39" s="169">
        <f>'34'!U44</f>
        <v>74.404497556104857</v>
      </c>
      <c r="F39" s="120">
        <f>'34'!W44</f>
        <v>16</v>
      </c>
      <c r="G39" s="172">
        <f>'34'!Y44</f>
        <v>15</v>
      </c>
      <c r="H39" s="156">
        <v>34</v>
      </c>
      <c r="I39" s="56"/>
    </row>
    <row r="40" spans="1:12" x14ac:dyDescent="0.2">
      <c r="A40" s="159" t="s">
        <v>51</v>
      </c>
      <c r="B40" s="3" t="s">
        <v>368</v>
      </c>
      <c r="C40" s="133">
        <v>100</v>
      </c>
      <c r="D40" s="128">
        <f>'35'!S44</f>
        <v>136.92214351913711</v>
      </c>
      <c r="E40" s="169">
        <f>'35'!U44</f>
        <v>77.967486084921248</v>
      </c>
      <c r="F40" s="120">
        <f>'35'!W44</f>
        <v>7</v>
      </c>
      <c r="G40" s="172">
        <f>'35'!Y44</f>
        <v>6</v>
      </c>
      <c r="H40" s="156">
        <v>35</v>
      </c>
      <c r="I40" s="56"/>
    </row>
    <row r="41" spans="1:12" x14ac:dyDescent="0.2">
      <c r="A41" s="159" t="s">
        <v>195</v>
      </c>
      <c r="B41" s="3" t="s">
        <v>41</v>
      </c>
      <c r="C41" s="133">
        <v>100</v>
      </c>
      <c r="D41" s="128">
        <f>'36'!S44</f>
        <v>127.36574912530935</v>
      </c>
      <c r="E41" s="169">
        <f>'36'!U44</f>
        <v>74.951398257967483</v>
      </c>
      <c r="F41" s="120">
        <f>'36'!W44</f>
        <v>21</v>
      </c>
      <c r="G41" s="172">
        <f>'36'!Y44</f>
        <v>17</v>
      </c>
      <c r="H41" s="156">
        <v>36</v>
      </c>
      <c r="I41" s="56"/>
    </row>
    <row r="42" spans="1:12" x14ac:dyDescent="0.2">
      <c r="A42" s="159" t="s">
        <v>201</v>
      </c>
      <c r="B42" s="3" t="s">
        <v>346</v>
      </c>
      <c r="C42" s="133">
        <v>100</v>
      </c>
      <c r="D42" s="128">
        <f>'37'!S44</f>
        <v>126.23776687408105</v>
      </c>
      <c r="E42" s="169">
        <f>'37'!U44</f>
        <v>66.913164808624458</v>
      </c>
      <c r="F42" s="120">
        <f>'37'!W44</f>
        <v>19</v>
      </c>
      <c r="G42" s="172">
        <f>'37'!Y44</f>
        <v>15</v>
      </c>
      <c r="H42" s="156">
        <v>37</v>
      </c>
      <c r="I42" s="56"/>
    </row>
    <row r="43" spans="1:12" x14ac:dyDescent="0.2">
      <c r="A43" s="159" t="s">
        <v>202</v>
      </c>
      <c r="B43" s="3" t="s">
        <v>279</v>
      </c>
      <c r="C43" s="133">
        <v>100</v>
      </c>
      <c r="D43" s="128">
        <f>'38'!S44</f>
        <v>126.38533629867064</v>
      </c>
      <c r="E43" s="169">
        <f>'38'!U44</f>
        <v>12.968790006047991</v>
      </c>
      <c r="F43" s="120">
        <f>'38'!W44</f>
        <v>1</v>
      </c>
      <c r="G43" s="172">
        <f>'38'!Y44</f>
        <v>1</v>
      </c>
      <c r="H43" s="156">
        <v>38</v>
      </c>
      <c r="I43" s="56"/>
    </row>
    <row r="44" spans="1:12" x14ac:dyDescent="0.2">
      <c r="A44" s="159" t="s">
        <v>203</v>
      </c>
      <c r="B44" s="3" t="s">
        <v>280</v>
      </c>
      <c r="C44" s="133">
        <v>100</v>
      </c>
      <c r="D44" s="128">
        <f>'39'!S44</f>
        <v>145.09082806940177</v>
      </c>
      <c r="E44" s="169">
        <f>'39'!U44</f>
        <v>60.220433373821834</v>
      </c>
      <c r="F44" s="120">
        <f>'39'!W44</f>
        <v>3</v>
      </c>
      <c r="G44" s="172">
        <f>'39'!Y44</f>
        <v>3</v>
      </c>
      <c r="H44" s="156">
        <v>39</v>
      </c>
      <c r="I44" s="56"/>
    </row>
    <row r="45" spans="1:12" x14ac:dyDescent="0.2">
      <c r="A45" s="106"/>
      <c r="B45" s="94" t="s">
        <v>83</v>
      </c>
      <c r="C45" s="135">
        <f>SUM(C6:C44)</f>
        <v>3900</v>
      </c>
      <c r="D45" s="202">
        <f>SUM(D6:D44)</f>
        <v>4837.7720549584001</v>
      </c>
      <c r="E45" s="203">
        <f>SUM(E6:E44)</f>
        <v>2312.7990238562229</v>
      </c>
      <c r="F45" s="204">
        <f>SUM(F6:F44)</f>
        <v>380</v>
      </c>
      <c r="G45" s="205">
        <f>SUM(G6:G44)</f>
        <v>297</v>
      </c>
      <c r="H45" s="160"/>
      <c r="I45" s="56"/>
    </row>
    <row r="46" spans="1:12" x14ac:dyDescent="0.2">
      <c r="A46" s="401" t="str">
        <f>取引基本表!$E$1</f>
        <v>2015年明石市産業連関表</v>
      </c>
      <c r="B46" s="402"/>
      <c r="C46" s="60"/>
      <c r="D46" s="60"/>
      <c r="E46" s="60"/>
      <c r="F46" s="60"/>
      <c r="G46" s="60"/>
      <c r="H46" s="48"/>
      <c r="I46" s="48"/>
      <c r="J46" s="48"/>
    </row>
    <row r="47" spans="1:12" x14ac:dyDescent="0.2">
      <c r="A47" s="59" t="s">
        <v>556</v>
      </c>
      <c r="B47" s="60"/>
      <c r="C47" s="60"/>
      <c r="D47" s="60"/>
      <c r="E47" s="60"/>
      <c r="F47" s="60"/>
      <c r="G47" s="60"/>
      <c r="H47" s="48"/>
      <c r="I47" s="48"/>
      <c r="J47" s="48"/>
    </row>
    <row r="48" spans="1:12" x14ac:dyDescent="0.2">
      <c r="A48" s="59" t="s">
        <v>557</v>
      </c>
      <c r="B48" s="60"/>
      <c r="C48" s="60"/>
      <c r="D48" s="60"/>
      <c r="E48" s="60"/>
      <c r="F48" s="60"/>
      <c r="G48" s="60"/>
      <c r="H48" s="48"/>
      <c r="I48" s="48"/>
      <c r="J48" s="48"/>
    </row>
    <row r="49" spans="1:10" x14ac:dyDescent="0.2">
      <c r="A49" s="59" t="s">
        <v>252</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H8" activePane="bottomRight" state="frozen"/>
      <selection pane="topRight" activeCell="C1" sqref="C1"/>
      <selection pane="bottomLeft" activeCell="A6" sqref="A6"/>
      <selection pane="bottomRight" activeCell="M14" sqref="M14"/>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359</v>
      </c>
    </row>
    <row r="2" spans="1:18" x14ac:dyDescent="0.2">
      <c r="A2" s="43" t="s">
        <v>358</v>
      </c>
      <c r="B2" s="44"/>
      <c r="C2" s="44"/>
      <c r="D2" s="44"/>
      <c r="E2" s="44"/>
      <c r="F2" s="45"/>
      <c r="G2" s="45"/>
      <c r="O2" s="429"/>
      <c r="P2" s="437" t="s">
        <v>606</v>
      </c>
      <c r="Q2" s="430"/>
      <c r="R2" s="431" t="s">
        <v>558</v>
      </c>
    </row>
    <row r="3" spans="1:18" x14ac:dyDescent="0.2">
      <c r="A3" s="15" t="s">
        <v>397</v>
      </c>
      <c r="I3" s="15" t="s">
        <v>254</v>
      </c>
      <c r="O3" s="429"/>
      <c r="P3" s="430"/>
      <c r="Q3" s="430"/>
    </row>
    <row r="4" spans="1:18" x14ac:dyDescent="0.2">
      <c r="A4" s="50"/>
      <c r="B4" s="51"/>
      <c r="C4" s="52" t="s">
        <v>123</v>
      </c>
      <c r="D4" s="113"/>
      <c r="E4" s="122" t="s">
        <v>124</v>
      </c>
      <c r="F4" s="122"/>
      <c r="G4" s="114" t="s">
        <v>125</v>
      </c>
      <c r="I4" s="136"/>
      <c r="J4" s="137" t="s">
        <v>128</v>
      </c>
      <c r="K4" s="138" t="s">
        <v>210</v>
      </c>
      <c r="L4" s="139" t="s">
        <v>130</v>
      </c>
      <c r="M4" s="138" t="s">
        <v>255</v>
      </c>
      <c r="O4" s="49"/>
      <c r="P4" s="434" t="s">
        <v>559</v>
      </c>
      <c r="Q4" s="440" t="s">
        <v>607</v>
      </c>
      <c r="R4" s="436" t="s">
        <v>608</v>
      </c>
    </row>
    <row r="5" spans="1:18" x14ac:dyDescent="0.2">
      <c r="A5" s="54"/>
      <c r="B5" s="126"/>
      <c r="C5" s="123" t="s">
        <v>128</v>
      </c>
      <c r="D5" s="124" t="s">
        <v>129</v>
      </c>
      <c r="E5" s="125" t="s">
        <v>130</v>
      </c>
      <c r="F5" s="124" t="s">
        <v>131</v>
      </c>
      <c r="G5" s="115" t="s">
        <v>132</v>
      </c>
      <c r="I5" s="140"/>
      <c r="J5" s="141" t="s">
        <v>127</v>
      </c>
      <c r="K5" s="142" t="s">
        <v>127</v>
      </c>
      <c r="L5" s="143" t="s">
        <v>256</v>
      </c>
      <c r="M5" s="142" t="s">
        <v>256</v>
      </c>
      <c r="O5" s="49"/>
      <c r="P5" s="435" t="s">
        <v>560</v>
      </c>
      <c r="Q5" s="441">
        <v>2019</v>
      </c>
      <c r="R5" s="439">
        <v>2020</v>
      </c>
    </row>
    <row r="6" spans="1:18" x14ac:dyDescent="0.2">
      <c r="A6" s="2" t="s">
        <v>264</v>
      </c>
      <c r="B6" s="10" t="s">
        <v>265</v>
      </c>
      <c r="C6" s="175">
        <f>'1'!S5+'2'!S5+'3'!S5+'4'!S5+'5'!S5+'6'!S5+'7'!S5+'8'!S5+'9'!S5+'10'!S5+'11'!S5+'12'!S5+'13'!S5+'14'!S5+'15'!S5+'16'!S5+'17'!S5+'18'!S5+'19'!S5+'20'!S5+'21'!S5+'22'!S5+'23'!S5+'24'!S5+'25'!S5+'26'!S5+'27'!S5+'28'!S5+'29'!S5+'30'!S5+'31'!S5+'32'!S5+'33'!S5+'34'!S5+'35'!S5+'36'!S5+'37'!S5+'38'!S5+'39'!S5</f>
        <v>102.26699360190018</v>
      </c>
      <c r="D6" s="193">
        <f>'1'!U5+'2'!U5+'3'!U5+'4'!U5+'5'!U5+'6'!U5+'7'!U5+'8'!U5+'9'!U5+'10'!U5+'11'!U5+'12'!U5+'13'!U5+'14'!U5+'15'!U5+'16'!U5+'17'!U5+'18'!U5+'19'!U5+'20'!U5+'21'!U5+'22'!U5+'23'!U5+'24'!U5+'25'!U5+'26'!U5+'27'!U5+'28'!U5+'29'!U5+'30'!U5+'31'!U5+'32'!U5+'33'!U5+'34'!U5+'35'!U5+'36'!U5+'37'!U5+'38'!U5+'39'!U5</f>
        <v>46.420322313210342</v>
      </c>
      <c r="E6" s="120">
        <f>'1'!W5+'2'!W5+'3'!W5+'4'!W5+'5'!W5+'6'!W5+'7'!W5+'8'!W5+'9'!W5+'10'!W5+'11'!W5+'12'!W5+'13'!W5+'14'!W5+'15'!W5+'16'!W5+'17'!W5+'18'!W5+'19'!W5+'20'!W5+'21'!W5+'22'!W5+'23'!W5+'24'!W5+'25'!W5+'26'!W5+'27'!W5+'28'!W5+'29'!W5+'30'!W5+'31'!W5+'32'!W5+'33'!W5+'34'!W5+'35'!W5+'36'!W5+'37'!W5+'38'!W5+'39'!W5</f>
        <v>47</v>
      </c>
      <c r="F6" s="172">
        <f>'1'!Y5+'2'!Y5+'3'!Y5+'4'!Y5+'5'!Y5+'6'!Y5+'7'!Y5+'8'!Y5+'9'!Y5+'10'!Y5+'11'!Y5+'12'!Y5+'13'!Y5+'14'!Y5+'15'!Y5+'16'!Y5+'17'!Y5+'18'!Y5+'19'!Y5+'20'!Y5+'21'!Y5+'22'!Y5+'23'!Y5+'24'!Y5+'25'!Y5+'26'!Y5+'27'!Y5+'28'!Y5+'29'!Y5+'30'!Y5+'31'!Y5+'32'!Y5+'33'!Y5+'34'!Y5+'35'!Y5+'36'!Y5+'37'!Y5+'38'!Y5+'39'!Y5</f>
        <v>32</v>
      </c>
      <c r="G6" s="116">
        <v>1</v>
      </c>
      <c r="I6" s="144" t="s">
        <v>257</v>
      </c>
      <c r="J6" s="145">
        <f>C45</f>
        <v>4837.7720549583964</v>
      </c>
      <c r="K6" s="145">
        <f>D45</f>
        <v>2312.7990238562224</v>
      </c>
      <c r="L6" s="146">
        <f>E45</f>
        <v>380</v>
      </c>
      <c r="M6" s="147">
        <f>F45</f>
        <v>297</v>
      </c>
      <c r="O6" s="49"/>
      <c r="P6" s="432" t="s">
        <v>561</v>
      </c>
      <c r="Q6" s="432">
        <v>22311703</v>
      </c>
      <c r="R6" s="432">
        <v>21735871</v>
      </c>
    </row>
    <row r="7" spans="1:18" x14ac:dyDescent="0.2">
      <c r="A7" s="159" t="s">
        <v>220</v>
      </c>
      <c r="B7" s="3" t="s">
        <v>266</v>
      </c>
      <c r="C7" s="174">
        <f>'1'!S6+'2'!S6+'3'!S6+'4'!S6+'5'!S6+'6'!S6+'7'!S6+'8'!S6+'9'!S6+'10'!S6+'11'!S6+'12'!S6+'13'!S6+'14'!S6+'15'!S6+'16'!S6+'17'!S6+'18'!S6+'19'!S6+'20'!S6+'21'!S6+'22'!S6+'23'!S6+'24'!S6+'25'!S6+'26'!S6+'27'!S6+'28'!S6+'29'!S6+'30'!S6+'31'!S6+'32'!S6+'33'!S6+'34'!S6+'35'!S6+'36'!S6+'37'!S6+'38'!S6+'39'!S6</f>
        <v>102.91931644656384</v>
      </c>
      <c r="D7" s="193">
        <f>'1'!U6+'2'!U6+'3'!U6+'4'!U6+'5'!U6+'6'!U6+'7'!U6+'8'!U6+'9'!U6+'10'!U6+'11'!U6+'12'!U6+'13'!U6+'14'!U6+'15'!U6+'16'!U6+'17'!U6+'18'!U6+'19'!U6+'20'!U6+'21'!U6+'22'!U6+'23'!U6+'24'!U6+'25'!U6+'26'!U6+'27'!U6+'28'!U6+'29'!U6+'30'!U6+'31'!U6+'32'!U6+'33'!U6+'34'!U6+'35'!U6+'36'!U6+'37'!U6+'38'!U6+'39'!U6</f>
        <v>67.121293334715588</v>
      </c>
      <c r="E7" s="120">
        <f>'1'!W6+'2'!W6+'3'!W6+'4'!W6+'5'!W6+'6'!W6+'7'!W6+'8'!W6+'9'!W6+'10'!W6+'11'!W6+'12'!W6+'13'!W6+'14'!W6+'15'!W6+'16'!W6+'17'!W6+'18'!W6+'19'!W6+'20'!W6+'21'!W6+'22'!W6+'23'!W6+'24'!W6+'25'!W6+'26'!W6+'27'!W6+'28'!W6+'29'!W6+'30'!W6+'31'!W6+'32'!W6+'33'!W6+'34'!W6+'35'!W6+'36'!W6+'37'!W6+'38'!W6+'39'!W6</f>
        <v>16</v>
      </c>
      <c r="F7" s="172">
        <f>'1'!Y6+'2'!Y6+'3'!Y6+'4'!Y6+'5'!Y6+'6'!Y6+'7'!Y6+'8'!Y6+'9'!Y6+'10'!Y6+'11'!Y6+'12'!Y6+'13'!Y6+'14'!Y6+'15'!Y6+'16'!Y6+'17'!Y6+'18'!Y6+'19'!Y6+'20'!Y6+'21'!Y6+'22'!Y6+'23'!Y6+'24'!Y6+'25'!Y6+'26'!Y6+'27'!Y6+'28'!Y6+'29'!Y6+'30'!Y6+'31'!Y6+'32'!Y6+'33'!Y6+'34'!Y6+'35'!Y6+'36'!Y6+'37'!Y6+'38'!Y6+'39'!Y6</f>
        <v>0</v>
      </c>
      <c r="G7" s="117">
        <v>2</v>
      </c>
      <c r="I7" s="144" t="s">
        <v>258</v>
      </c>
      <c r="J7" s="145">
        <f>最終需要_まとめ!C45</f>
        <v>3900</v>
      </c>
      <c r="K7" s="386">
        <f>Q30</f>
        <v>1187637</v>
      </c>
      <c r="L7" s="148" t="s">
        <v>259</v>
      </c>
      <c r="M7" s="149" t="s">
        <v>259</v>
      </c>
      <c r="O7" s="49"/>
      <c r="P7" s="432" t="s">
        <v>562</v>
      </c>
      <c r="Q7" s="432">
        <v>7098009</v>
      </c>
      <c r="R7" s="432">
        <v>6903478</v>
      </c>
    </row>
    <row r="8" spans="1:18" x14ac:dyDescent="0.2">
      <c r="A8" s="159" t="s">
        <v>221</v>
      </c>
      <c r="B8" s="3" t="s">
        <v>267</v>
      </c>
      <c r="C8" s="174">
        <f>'1'!S7+'2'!S7+'3'!S7+'4'!S7+'5'!S7+'6'!S7+'7'!S7+'8'!S7+'9'!S7+'10'!S7+'11'!S7+'12'!S7+'13'!S7+'14'!S7+'15'!S7+'16'!S7+'17'!S7+'18'!S7+'19'!S7+'20'!S7+'21'!S7+'22'!S7+'23'!S7+'24'!S7+'25'!S7+'26'!S7+'27'!S7+'28'!S7+'29'!S7+'30'!S7+'31'!S7+'32'!S7+'33'!S7+'34'!S7+'35'!S7+'36'!S7+'37'!S7+'38'!S7+'39'!S7</f>
        <v>109.38759559818931</v>
      </c>
      <c r="D8" s="193">
        <f>'1'!U7+'2'!U7+'3'!U7+'4'!U7+'5'!U7+'6'!U7+'7'!U7+'8'!U7+'9'!U7+'10'!U7+'11'!U7+'12'!U7+'13'!U7+'14'!U7+'15'!U7+'16'!U7+'17'!U7+'18'!U7+'19'!U7+'20'!U7+'21'!U7+'22'!U7+'23'!U7+'24'!U7+'25'!U7+'26'!U7+'27'!U7+'28'!U7+'29'!U7+'30'!U7+'31'!U7+'32'!U7+'33'!U7+'34'!U7+'35'!U7+'36'!U7+'37'!U7+'38'!U7+'39'!U7</f>
        <v>56.654186151840491</v>
      </c>
      <c r="E8" s="120">
        <f>'1'!W7+'2'!W7+'3'!W7+'4'!W7+'5'!W7+'6'!W7+'7'!W7+'8'!W7+'9'!W7+'10'!W7+'11'!W7+'12'!W7+'13'!W7+'14'!W7+'15'!W7+'16'!W7+'17'!W7+'18'!W7+'19'!W7+'20'!W7+'21'!W7+'22'!W7+'23'!W7+'24'!W7+'25'!W7+'26'!W7+'27'!W7+'28'!W7+'29'!W7+'30'!W7+'31'!W7+'32'!W7+'33'!W7+'34'!W7+'35'!W7+'36'!W7+'37'!W7+'38'!W7+'39'!W7</f>
        <v>11</v>
      </c>
      <c r="F8" s="172">
        <f>'1'!Y7+'2'!Y7+'3'!Y7+'4'!Y7+'5'!Y7+'6'!Y7+'7'!Y7+'8'!Y7+'9'!Y7+'10'!Y7+'11'!Y7+'12'!Y7+'13'!Y7+'14'!Y7+'15'!Y7+'16'!Y7+'17'!Y7+'18'!Y7+'19'!Y7+'20'!Y7+'21'!Y7+'22'!Y7+'23'!Y7+'24'!Y7+'25'!Y7+'26'!Y7+'27'!Y7+'28'!Y7+'29'!Y7+'30'!Y7+'31'!Y7+'32'!Y7+'33'!Y7+'34'!Y7+'35'!Y7+'36'!Y7+'37'!Y7+'38'!Y7+'39'!Y7</f>
        <v>8</v>
      </c>
      <c r="G8" s="117">
        <v>3</v>
      </c>
      <c r="I8" s="144" t="s">
        <v>260</v>
      </c>
      <c r="J8" s="444">
        <f>J6/J7</f>
        <v>1.2404543730662554</v>
      </c>
      <c r="K8" s="150">
        <f>K6/K7*100</f>
        <v>0.19473955626645367</v>
      </c>
      <c r="L8" s="148" t="s">
        <v>262</v>
      </c>
      <c r="M8" s="151" t="s">
        <v>262</v>
      </c>
      <c r="O8" s="49"/>
      <c r="P8" s="432" t="s">
        <v>563</v>
      </c>
      <c r="Q8" s="432">
        <v>3587529</v>
      </c>
      <c r="R8" s="432">
        <v>3385318</v>
      </c>
    </row>
    <row r="9" spans="1:18" x14ac:dyDescent="0.2">
      <c r="A9" s="159" t="s">
        <v>222</v>
      </c>
      <c r="B9" s="3" t="s">
        <v>27</v>
      </c>
      <c r="C9" s="174">
        <f>'1'!S8+'2'!S8+'3'!S8+'4'!S8+'5'!S8+'6'!S8+'7'!S8+'8'!S8+'9'!S8+'10'!S8+'11'!S8+'12'!S8+'13'!S8+'14'!S8+'15'!S8+'16'!S8+'17'!S8+'18'!S8+'19'!S8+'20'!S8+'21'!S8+'22'!S8+'23'!S8+'24'!S8+'25'!S8+'26'!S8+'27'!S8+'28'!S8+'29'!S8+'30'!S8+'31'!S8+'32'!S8+'33'!S8+'34'!S8+'35'!S8+'36'!S8+'37'!S8+'38'!S8+'39'!S8</f>
        <v>100.79878409703542</v>
      </c>
      <c r="D9" s="193">
        <f>'1'!U8+'2'!U8+'3'!U8+'4'!U8+'5'!U8+'6'!U8+'7'!U8+'8'!U8+'9'!U8+'10'!U8+'11'!U8+'12'!U8+'13'!U8+'14'!U8+'15'!U8+'16'!U8+'17'!U8+'18'!U8+'19'!U8+'20'!U8+'21'!U8+'22'!U8+'23'!U8+'24'!U8+'25'!U8+'26'!U8+'27'!U8+'28'!U8+'29'!U8+'30'!U8+'31'!U8+'32'!U8+'33'!U8+'34'!U8+'35'!U8+'36'!U8+'37'!U8+'38'!U8+'39'!U8</f>
        <v>60.050339462063668</v>
      </c>
      <c r="E9" s="120">
        <f>'1'!W8+'2'!W8+'3'!W8+'4'!W8+'5'!W8+'6'!W8+'7'!W8+'8'!W8+'9'!W8+'10'!W8+'11'!W8+'12'!W8+'13'!W8+'14'!W8+'15'!W8+'16'!W8+'17'!W8+'18'!W8+'19'!W8+'20'!W8+'21'!W8+'22'!W8+'23'!W8+'24'!W8+'25'!W8+'26'!W8+'27'!W8+'28'!W8+'29'!W8+'30'!W8+'31'!W8+'32'!W8+'33'!W8+'34'!W8+'35'!W8+'36'!W8+'37'!W8+'38'!W8+'39'!W8</f>
        <v>11</v>
      </c>
      <c r="F9" s="172">
        <f>'1'!Y8+'2'!Y8+'3'!Y8+'4'!Y8+'5'!Y8+'6'!Y8+'7'!Y8+'8'!Y8+'9'!Y8+'10'!Y8+'11'!Y8+'12'!Y8+'13'!Y8+'14'!Y8+'15'!Y8+'16'!Y8+'17'!Y8+'18'!Y8+'19'!Y8+'20'!Y8+'21'!Y8+'22'!Y8+'23'!Y8+'24'!Y8+'25'!Y8+'26'!Y8+'27'!Y8+'28'!Y8+'29'!Y8+'30'!Y8+'31'!Y8+'32'!Y8+'33'!Y8+'34'!Y8+'35'!Y8+'36'!Y8+'37'!Y8+'38'!Y8+'39'!Y8</f>
        <v>0</v>
      </c>
      <c r="G9" s="117">
        <v>4</v>
      </c>
      <c r="I9" s="152" t="s">
        <v>125</v>
      </c>
      <c r="J9" s="455" t="s">
        <v>609</v>
      </c>
      <c r="K9" s="456"/>
      <c r="L9" s="153"/>
      <c r="M9" s="154"/>
      <c r="O9" s="49"/>
      <c r="P9" s="432" t="s">
        <v>564</v>
      </c>
      <c r="Q9" s="432">
        <v>1982260</v>
      </c>
      <c r="R9" s="432">
        <v>1908128</v>
      </c>
    </row>
    <row r="10" spans="1:18" x14ac:dyDescent="0.2">
      <c r="A10" s="2" t="s">
        <v>223</v>
      </c>
      <c r="B10" s="10" t="s">
        <v>191</v>
      </c>
      <c r="C10" s="175">
        <f>'1'!S9+'2'!S9+'3'!S9+'4'!S9+'5'!S9+'6'!S9+'7'!S9+'8'!S9+'9'!S9+'10'!S9+'11'!S9+'12'!S9+'13'!S9+'14'!S9+'15'!S9+'16'!S9+'17'!S9+'18'!S9+'19'!S9+'20'!S9+'21'!S9+'22'!S9+'23'!S9+'24'!S9+'25'!S9+'26'!S9+'27'!S9+'28'!S9+'29'!S9+'30'!S9+'31'!S9+'32'!S9+'33'!S9+'34'!S9+'35'!S9+'36'!S9+'37'!S9+'38'!S9+'39'!S9</f>
        <v>103.87317561282808</v>
      </c>
      <c r="D10" s="194">
        <f>'1'!U9+'2'!U9+'3'!U9+'4'!U9+'5'!U9+'6'!U9+'7'!U9+'8'!U9+'9'!U9+'10'!U9+'11'!U9+'12'!U9+'13'!U9+'14'!U9+'15'!U9+'16'!U9+'17'!U9+'18'!U9+'19'!U9+'20'!U9+'21'!U9+'22'!U9+'23'!U9+'24'!U9+'25'!U9+'26'!U9+'27'!U9+'28'!U9+'29'!U9+'30'!U9+'31'!U9+'32'!U9+'33'!U9+'34'!U9+'35'!U9+'36'!U9+'37'!U9+'38'!U9+'39'!U9</f>
        <v>44.44829051925705</v>
      </c>
      <c r="E10" s="119">
        <f>'1'!W9+'2'!W9+'3'!W9+'4'!W9+'5'!W9+'6'!W9+'7'!W9+'8'!W9+'9'!W9+'10'!W9+'11'!W9+'12'!W9+'13'!W9+'14'!W9+'15'!W9+'16'!W9+'17'!W9+'18'!W9+'19'!W9+'20'!W9+'21'!W9+'22'!W9+'23'!W9+'24'!W9+'25'!W9+'26'!W9+'27'!W9+'28'!W9+'29'!W9+'30'!W9+'31'!W9+'32'!W9+'33'!W9+'34'!W9+'35'!W9+'36'!W9+'37'!W9+'38'!W9+'39'!W9</f>
        <v>5</v>
      </c>
      <c r="F10" s="171">
        <f>'1'!Y9+'2'!Y9+'3'!Y9+'4'!Y9+'5'!Y9+'6'!Y9+'7'!Y9+'8'!Y9+'9'!Y9+'10'!Y9+'11'!Y9+'12'!Y9+'13'!Y9+'14'!Y9+'15'!Y9+'16'!Y9+'17'!Y9+'18'!Y9+'19'!Y9+'20'!Y9+'21'!Y9+'22'!Y9+'23'!Y9+'24'!Y9+'25'!Y9+'26'!Y9+'27'!Y9+'28'!Y9+'29'!Y9+'30'!Y9+'31'!Y9+'32'!Y9+'33'!Y9+'34'!Y9+'35'!Y9+'36'!Y9+'37'!Y9+'38'!Y9+'39'!Y9</f>
        <v>5</v>
      </c>
      <c r="G10" s="116">
        <v>5</v>
      </c>
      <c r="I10" s="26" t="s">
        <v>261</v>
      </c>
      <c r="O10" s="49"/>
      <c r="P10" s="432" t="s">
        <v>565</v>
      </c>
      <c r="Q10" s="432">
        <v>2933055</v>
      </c>
      <c r="R10" s="432">
        <v>2958496</v>
      </c>
    </row>
    <row r="11" spans="1:18" x14ac:dyDescent="0.2">
      <c r="A11" s="159" t="s">
        <v>224</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38.061465721040186</v>
      </c>
      <c r="E11" s="120">
        <f>'1'!W10+'2'!W10+'3'!W10+'4'!W10+'5'!W10+'6'!W10+'7'!W10+'8'!W10+'9'!W10+'10'!W10+'11'!W10+'12'!W10+'13'!W10+'14'!W10+'15'!W10+'16'!W10+'17'!W10+'18'!W10+'19'!W10+'20'!W10+'21'!W10+'22'!W10+'23'!W10+'24'!W10+'25'!W10+'26'!W10+'27'!W10+'28'!W10+'29'!W10+'30'!W10+'31'!W10+'32'!W10+'33'!W10+'34'!W10+'35'!W10+'36'!W10+'37'!W10+'38'!W10+'39'!W10</f>
        <v>21</v>
      </c>
      <c r="F11" s="172">
        <f>'1'!Y10+'2'!Y10+'3'!Y10+'4'!Y10+'5'!Y10+'6'!Y10+'7'!Y10+'8'!Y10+'9'!Y10+'10'!Y10+'11'!Y10+'12'!Y10+'13'!Y10+'14'!Y10+'15'!Y10+'16'!Y10+'17'!Y10+'18'!Y10+'19'!Y10+'20'!Y10+'21'!Y10+'22'!Y10+'23'!Y10+'24'!Y10+'25'!Y10+'26'!Y10+'27'!Y10+'28'!Y10+'29'!Y10+'30'!Y10+'31'!Y10+'32'!Y10+'33'!Y10+'34'!Y10+'35'!Y10+'36'!Y10+'37'!Y10+'38'!Y10+'39'!Y10</f>
        <v>15</v>
      </c>
      <c r="G11" s="117">
        <v>6</v>
      </c>
      <c r="O11" s="49"/>
      <c r="P11" s="432" t="s">
        <v>566</v>
      </c>
      <c r="Q11" s="432">
        <v>1278601</v>
      </c>
      <c r="R11" s="432">
        <v>1266442</v>
      </c>
    </row>
    <row r="12" spans="1:18" x14ac:dyDescent="0.2">
      <c r="A12" s="159" t="s">
        <v>225</v>
      </c>
      <c r="B12" s="3" t="s">
        <v>268</v>
      </c>
      <c r="C12" s="174">
        <f>'1'!S11+'2'!S11+'3'!S11+'4'!S11+'5'!S11+'6'!S11+'7'!S11+'8'!S11+'9'!S11+'10'!S11+'11'!S11+'12'!S11+'13'!S11+'14'!S11+'15'!S11+'16'!S11+'17'!S11+'18'!S11+'19'!S11+'20'!S11+'21'!S11+'22'!S11+'23'!S11+'24'!S11+'25'!S11+'26'!S11+'27'!S11+'28'!S11+'29'!S11+'30'!S11+'31'!S11+'32'!S11+'33'!S11+'34'!S11+'35'!S11+'36'!S11+'37'!S11+'38'!S11+'39'!S11</f>
        <v>127.1551995519396</v>
      </c>
      <c r="D12" s="193">
        <f>'1'!U11+'2'!U11+'3'!U11+'4'!U11+'5'!U11+'6'!U11+'7'!U11+'8'!U11+'9'!U11+'10'!U11+'11'!U11+'12'!U11+'13'!U11+'14'!U11+'15'!U11+'16'!U11+'17'!U11+'18'!U11+'19'!U11+'20'!U11+'21'!U11+'22'!U11+'23'!U11+'24'!U11+'25'!U11+'26'!U11+'27'!U11+'28'!U11+'29'!U11+'30'!U11+'31'!U11+'32'!U11+'33'!U11+'34'!U11+'35'!U11+'36'!U11+'37'!U11+'38'!U11+'39'!U11</f>
        <v>38.186166712679594</v>
      </c>
      <c r="E12" s="120">
        <f>'1'!W11+'2'!W11+'3'!W11+'4'!W11+'5'!W11+'6'!W11+'7'!W11+'8'!W11+'9'!W11+'10'!W11+'11'!W11+'12'!W11+'13'!W11+'14'!W11+'15'!W11+'16'!W11+'17'!W11+'18'!W11+'19'!W11+'20'!W11+'21'!W11+'22'!W11+'23'!W11+'24'!W11+'25'!W11+'26'!W11+'27'!W11+'28'!W11+'29'!W11+'30'!W11+'31'!W11+'32'!W11+'33'!W11+'34'!W11+'35'!W11+'36'!W11+'37'!W11+'38'!W11+'39'!W11</f>
        <v>5</v>
      </c>
      <c r="F12" s="172">
        <f>'1'!Y11+'2'!Y11+'3'!Y11+'4'!Y11+'5'!Y11+'6'!Y11+'7'!Y11+'8'!Y11+'9'!Y11+'10'!Y11+'11'!Y11+'12'!Y11+'13'!Y11+'14'!Y11+'15'!Y11+'16'!Y11+'17'!Y11+'18'!Y11+'19'!Y11+'20'!Y11+'21'!Y11+'22'!Y11+'23'!Y11+'24'!Y11+'25'!Y11+'26'!Y11+'27'!Y11+'28'!Y11+'29'!Y11+'30'!Y11+'31'!Y11+'32'!Y11+'33'!Y11+'34'!Y11+'35'!Y11+'36'!Y11+'37'!Y11+'38'!Y11+'39'!Y11</f>
        <v>5</v>
      </c>
      <c r="G12" s="117">
        <v>7</v>
      </c>
      <c r="I12" s="26" t="s">
        <v>320</v>
      </c>
      <c r="J12" s="180">
        <f>最終需要_まとめ!C45</f>
        <v>3900</v>
      </c>
      <c r="O12" s="49"/>
      <c r="P12" s="432" t="s">
        <v>567</v>
      </c>
      <c r="Q12" s="432">
        <v>2700326</v>
      </c>
      <c r="R12" s="432">
        <v>2598785</v>
      </c>
    </row>
    <row r="13" spans="1:18" x14ac:dyDescent="0.2">
      <c r="A13" s="159" t="s">
        <v>226</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30.411835265893643</v>
      </c>
      <c r="E13" s="120">
        <f>'1'!W12+'2'!W12+'3'!W12+'4'!W12+'5'!W12+'6'!W12+'7'!W12+'8'!W12+'9'!W12+'10'!W12+'11'!W12+'12'!W12+'13'!W12+'14'!W12+'15'!W12+'16'!W12+'17'!W12+'18'!W12+'19'!W12+'20'!W12+'21'!W12+'22'!W12+'23'!W12+'24'!W12+'25'!W12+'26'!W12+'27'!W12+'28'!W12+'29'!W12+'30'!W12+'31'!W12+'32'!W12+'33'!W12+'34'!W12+'35'!W12+'36'!W12+'37'!W12+'38'!W12+'39'!W12</f>
        <v>6</v>
      </c>
      <c r="F13" s="172">
        <f>'1'!Y12+'2'!Y12+'3'!Y12+'4'!Y12+'5'!Y12+'6'!Y12+'7'!Y12+'8'!Y12+'9'!Y12+'10'!Y12+'11'!Y12+'12'!Y12+'13'!Y12+'14'!Y12+'15'!Y12+'16'!Y12+'17'!Y12+'18'!Y12+'19'!Y12+'20'!Y12+'21'!Y12+'22'!Y12+'23'!Y12+'24'!Y12+'25'!Y12+'26'!Y12+'27'!Y12+'28'!Y12+'29'!Y12+'30'!Y12+'31'!Y12+'32'!Y12+'33'!Y12+'34'!Y12+'35'!Y12+'36'!Y12+'37'!Y12+'38'!Y12+'39'!Y12</f>
        <v>5</v>
      </c>
      <c r="G13" s="117">
        <v>8</v>
      </c>
      <c r="I13" s="177" t="s">
        <v>321</v>
      </c>
      <c r="J13" s="183">
        <f>'1'!H44+'2'!H44+'3'!H44+'4'!H44+'5'!H44+'6'!H44+'7'!H44+'8'!H44+'9'!H44+'10'!H44+'11'!H44+'12'!H44+'13'!H44+'14'!H44+'15'!H44+'16'!H44+'17'!H44+'18'!H44+'19'!H44+'20'!H44+'21'!H44+'22'!H44+'23'!H44+'24'!H44+'25'!H44+'26'!H44+'27'!H44+'28'!H44+'29'!H44+'30'!H44+'31'!H44+'32'!H44+'33'!H44+'34'!H44+'35'!H44+'36'!H44+'37'!H44+'38'!H44+'39'!H44</f>
        <v>572.71576865818474</v>
      </c>
      <c r="M13" t="s">
        <v>178</v>
      </c>
      <c r="O13" s="49"/>
      <c r="P13" s="432" t="s">
        <v>568</v>
      </c>
      <c r="Q13" s="432">
        <v>1115874</v>
      </c>
      <c r="R13" s="432">
        <v>1131429</v>
      </c>
    </row>
    <row r="14" spans="1:18" x14ac:dyDescent="0.2">
      <c r="A14" s="159" t="s">
        <v>227</v>
      </c>
      <c r="B14" s="3" t="s">
        <v>30</v>
      </c>
      <c r="C14" s="174">
        <f>'1'!S13+'2'!S13+'3'!S13+'4'!S13+'5'!S13+'6'!S13+'7'!S13+'8'!S13+'9'!S13+'10'!S13+'11'!S13+'12'!S13+'13'!S13+'14'!S13+'15'!S13+'16'!S13+'17'!S13+'18'!S13+'19'!S13+'20'!S13+'21'!S13+'22'!S13+'23'!S13+'24'!S13+'25'!S13+'26'!S13+'27'!S13+'28'!S13+'29'!S13+'30'!S13+'31'!S13+'32'!S13+'33'!S13+'34'!S13+'35'!S13+'36'!S13+'37'!S13+'38'!S13+'39'!S13</f>
        <v>101.76940379550689</v>
      </c>
      <c r="D14" s="193">
        <f>'1'!U13+'2'!U13+'3'!U13+'4'!U13+'5'!U13+'6'!U13+'7'!U13+'8'!U13+'9'!U13+'10'!U13+'11'!U13+'12'!U13+'13'!U13+'14'!U13+'15'!U13+'16'!U13+'17'!U13+'18'!U13+'19'!U13+'20'!U13+'21'!U13+'22'!U13+'23'!U13+'24'!U13+'25'!U13+'26'!U13+'27'!U13+'28'!U13+'29'!U13+'30'!U13+'31'!U13+'32'!U13+'33'!U13+'34'!U13+'35'!U13+'36'!U13+'37'!U13+'38'!U13+'39'!U13</f>
        <v>29.25231104071856</v>
      </c>
      <c r="E14" s="120">
        <f>'1'!W13+'2'!W13+'3'!W13+'4'!W13+'5'!W13+'6'!W13+'7'!W13+'8'!W13+'9'!W13+'10'!W13+'11'!W13+'12'!W13+'13'!W13+'14'!W13+'15'!W13+'16'!W13+'17'!W13+'18'!W13+'19'!W13+'20'!W13+'21'!W13+'22'!W13+'23'!W13+'24'!W13+'25'!W13+'26'!W13+'27'!W13+'28'!W13+'29'!W13+'30'!W13+'31'!W13+'32'!W13+'33'!W13+'34'!W13+'35'!W13+'36'!W13+'37'!W13+'38'!W13+'39'!W13</f>
        <v>3</v>
      </c>
      <c r="F14" s="172">
        <f>'1'!Y13+'2'!Y13+'3'!Y13+'4'!Y13+'5'!Y13+'6'!Y13+'7'!Y13+'8'!Y13+'9'!Y13+'10'!Y13+'11'!Y13+'12'!Y13+'13'!Y13+'14'!Y13+'15'!Y13+'16'!Y13+'17'!Y13+'18'!Y13+'19'!Y13+'20'!Y13+'21'!Y13+'22'!Y13+'23'!Y13+'24'!Y13+'25'!Y13+'26'!Y13+'27'!Y13+'28'!Y13+'29'!Y13+'30'!Y13+'31'!Y13+'32'!Y13+'33'!Y13+'34'!Y13+'35'!Y13+'36'!Y13+'37'!Y13+'38'!Y13+'39'!Y13</f>
        <v>2</v>
      </c>
      <c r="G14" s="117">
        <v>9</v>
      </c>
      <c r="I14" s="178" t="s">
        <v>322</v>
      </c>
      <c r="J14" s="184">
        <f>'1'!R44+'2'!R44+'3'!R44+'4'!R44+'5'!R44+'6'!R44+'7'!R44+'8'!R44+'9'!R44+'10'!R44+'11'!R44+'12'!R44+'13'!R44+'14'!R44+'15'!R44+'16'!R44+'17'!R44+'18'!R44+'19'!R44+'20'!R44+'21'!R44+'22'!R44+'23'!R44+'24'!R44+'25'!R44+'26'!R44+'27'!R44+'28'!R44+'29'!R44+'30'!R44+'31'!R44+'32'!R44+'33'!R44+'34'!R44+'35'!R44+'36'!R44+'37'!R44+'38'!R44+'39'!R44</f>
        <v>365.04314937554778</v>
      </c>
      <c r="O14" s="49"/>
      <c r="P14" s="432" t="s">
        <v>569</v>
      </c>
      <c r="Q14" s="432">
        <v>672561</v>
      </c>
      <c r="R14" s="432">
        <v>686870</v>
      </c>
    </row>
    <row r="15" spans="1:18" x14ac:dyDescent="0.2">
      <c r="A15" s="159" t="s">
        <v>2</v>
      </c>
      <c r="B15" s="3" t="s">
        <v>365</v>
      </c>
      <c r="C15" s="174">
        <f>'1'!S14+'2'!S14+'3'!S14+'4'!S14+'5'!S14+'6'!S14+'7'!S14+'8'!S14+'9'!S14+'10'!S14+'11'!S14+'12'!S14+'13'!S14+'14'!S14+'15'!S14+'16'!S14+'17'!S14+'18'!S14+'19'!S14+'20'!S14+'21'!S14+'22'!S14+'23'!S14+'24'!S14+'25'!S14+'26'!S14+'27'!S14+'28'!S14+'29'!S14+'30'!S14+'31'!S14+'32'!S14+'33'!S14+'34'!S14+'35'!S14+'36'!S14+'37'!S14+'38'!S14+'39'!S14</f>
        <v>104.73659944982745</v>
      </c>
      <c r="D15" s="193">
        <f>'1'!U14+'2'!U14+'3'!U14+'4'!U14+'5'!U14+'6'!U14+'7'!U14+'8'!U14+'9'!U14+'10'!U14+'11'!U14+'12'!U14+'13'!U14+'14'!U14+'15'!U14+'16'!U14+'17'!U14+'18'!U14+'19'!U14+'20'!U14+'21'!U14+'22'!U14+'23'!U14+'24'!U14+'25'!U14+'26'!U14+'27'!U14+'28'!U14+'29'!U14+'30'!U14+'31'!U14+'32'!U14+'33'!U14+'34'!U14+'35'!U14+'36'!U14+'37'!U14+'38'!U14+'39'!U14</f>
        <v>41.15004924151733</v>
      </c>
      <c r="E15" s="120">
        <f>'1'!W14+'2'!W14+'3'!W14+'4'!W14+'5'!W14+'6'!W14+'7'!W14+'8'!W14+'9'!W14+'10'!W14+'11'!W14+'12'!W14+'13'!W14+'14'!W14+'15'!W14+'16'!W14+'17'!W14+'18'!W14+'19'!W14+'20'!W14+'21'!W14+'22'!W14+'23'!W14+'24'!W14+'25'!W14+'26'!W14+'27'!W14+'28'!W14+'29'!W14+'30'!W14+'31'!W14+'32'!W14+'33'!W14+'34'!W14+'35'!W14+'36'!W14+'37'!W14+'38'!W14+'39'!W14</f>
        <v>6</v>
      </c>
      <c r="F15" s="172">
        <f>'1'!Y14+'2'!Y14+'3'!Y14+'4'!Y14+'5'!Y14+'6'!Y14+'7'!Y14+'8'!Y14+'9'!Y14+'10'!Y14+'11'!Y14+'12'!Y14+'13'!Y14+'14'!Y14+'15'!Y14+'16'!Y14+'17'!Y14+'18'!Y14+'19'!Y14+'20'!Y14+'21'!Y14+'22'!Y14+'23'!Y14+'24'!Y14+'25'!Y14+'26'!Y14+'27'!Y14+'28'!Y14+'29'!Y14+'30'!Y14+'31'!Y14+'32'!Y14+'33'!Y14+'34'!Y14+'35'!Y14+'36'!Y14+'37'!Y14+'38'!Y14+'39'!Y14</f>
        <v>6</v>
      </c>
      <c r="G15" s="117">
        <v>10</v>
      </c>
      <c r="I15" s="179" t="s">
        <v>323</v>
      </c>
      <c r="J15" s="182">
        <f>J12+J13+J14</f>
        <v>4837.7589180337327</v>
      </c>
      <c r="O15" s="49"/>
      <c r="P15" s="432" t="s">
        <v>570</v>
      </c>
      <c r="Q15" s="432">
        <v>474157</v>
      </c>
      <c r="R15" s="432">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103.51907212516242</v>
      </c>
      <c r="D16" s="193">
        <f>'1'!U15+'2'!U15+'3'!U15+'4'!U15+'5'!U15+'6'!U15+'7'!U15+'8'!U15+'9'!U15+'10'!U15+'11'!U15+'12'!U15+'13'!U15+'14'!U15+'15'!U15+'16'!U15+'17'!U15+'18'!U15+'19'!U15+'20'!U15+'21'!U15+'22'!U15+'23'!U15+'24'!U15+'25'!U15+'26'!U15+'27'!U15+'28'!U15+'29'!U15+'30'!U15+'31'!U15+'32'!U15+'33'!U15+'34'!U15+'35'!U15+'36'!U15+'37'!U15+'38'!U15+'39'!U15</f>
        <v>47.566481036370234</v>
      </c>
      <c r="E16" s="120">
        <f>'1'!W15+'2'!W15+'3'!W15+'4'!W15+'5'!W15+'6'!W15+'7'!W15+'8'!W15+'9'!W15+'10'!W15+'11'!W15+'12'!W15+'13'!W15+'14'!W15+'15'!W15+'16'!W15+'17'!W15+'18'!W15+'19'!W15+'20'!W15+'21'!W15+'22'!W15+'23'!W15+'24'!W15+'25'!W15+'26'!W15+'27'!W15+'28'!W15+'29'!W15+'30'!W15+'31'!W15+'32'!W15+'33'!W15+'34'!W15+'35'!W15+'36'!W15+'37'!W15+'38'!W15+'39'!W15</f>
        <v>6</v>
      </c>
      <c r="F16" s="172">
        <f>'1'!Y15+'2'!Y15+'3'!Y15+'4'!Y15+'5'!Y15+'6'!Y15+'7'!Y15+'8'!Y15+'9'!Y15+'10'!Y15+'11'!Y15+'12'!Y15+'13'!Y15+'14'!Y15+'15'!Y15+'16'!Y15+'17'!Y15+'18'!Y15+'19'!Y15+'20'!Y15+'21'!Y15+'22'!Y15+'23'!Y15+'24'!Y15+'25'!Y15+'26'!Y15+'27'!Y15+'28'!Y15+'29'!Y15+'30'!Y15+'31'!Y15+'32'!Y15+'33'!Y15+'34'!Y15+'35'!Y15+'36'!Y15+'37'!Y15+'38'!Y15+'39'!Y15</f>
        <v>6</v>
      </c>
      <c r="G16" s="117">
        <v>11</v>
      </c>
      <c r="J16" s="181" t="s">
        <v>355</v>
      </c>
      <c r="O16" s="49"/>
      <c r="P16" s="432" t="s">
        <v>571</v>
      </c>
      <c r="Q16" s="432">
        <v>469330</v>
      </c>
      <c r="R16" s="432">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108.67892427735677</v>
      </c>
      <c r="D17" s="193">
        <f>'1'!U16+'2'!U16+'3'!U16+'4'!U16+'5'!U16+'6'!U16+'7'!U16+'8'!U16+'9'!U16+'10'!U16+'11'!U16+'12'!U16+'13'!U16+'14'!U16+'15'!U16+'16'!U16+'17'!U16+'18'!U16+'19'!U16+'20'!U16+'21'!U16+'22'!U16+'23'!U16+'24'!U16+'25'!U16+'26'!U16+'27'!U16+'28'!U16+'29'!U16+'30'!U16+'31'!U16+'32'!U16+'33'!U16+'34'!U16+'35'!U16+'36'!U16+'37'!U16+'38'!U16+'39'!U16</f>
        <v>26.077814997152181</v>
      </c>
      <c r="E17" s="120">
        <f>'1'!W16+'2'!W16+'3'!W16+'4'!W16+'5'!W16+'6'!W16+'7'!W16+'8'!W16+'9'!W16+'10'!W16+'11'!W16+'12'!W16+'13'!W16+'14'!W16+'15'!W16+'16'!W16+'17'!W16+'18'!W16+'19'!W16+'20'!W16+'21'!W16+'22'!W16+'23'!W16+'24'!W16+'25'!W16+'26'!W16+'27'!W16+'28'!W16+'29'!W16+'30'!W16+'31'!W16+'32'!W16+'33'!W16+'34'!W16+'35'!W16+'36'!W16+'37'!W16+'38'!W16+'39'!W16</f>
        <v>1</v>
      </c>
      <c r="F17" s="172">
        <f>'1'!Y16+'2'!Y16+'3'!Y16+'4'!Y16+'5'!Y16+'6'!Y16+'7'!Y16+'8'!Y16+'9'!Y16+'10'!Y16+'11'!Y16+'12'!Y16+'13'!Y16+'14'!Y16+'15'!Y16+'16'!Y16+'17'!Y16+'18'!Y16+'19'!Y16+'20'!Y16+'21'!Y16+'22'!Y16+'23'!Y16+'24'!Y16+'25'!Y16+'26'!Y16+'27'!Y16+'28'!Y16+'29'!Y16+'30'!Y16+'31'!Y16+'32'!Y16+'33'!Y16+'34'!Y16+'35'!Y16+'36'!Y16+'37'!Y16+'38'!Y16+'39'!Y16</f>
        <v>1</v>
      </c>
      <c r="G17" s="117">
        <v>12</v>
      </c>
      <c r="O17" s="49"/>
      <c r="P17" s="432"/>
      <c r="Q17" s="432"/>
      <c r="R17" s="432"/>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110.17064862497421</v>
      </c>
      <c r="D18" s="193">
        <f>'1'!U17+'2'!U17+'3'!U17+'4'!U17+'5'!U17+'6'!U17+'7'!U17+'8'!U17+'9'!U17+'10'!U17+'11'!U17+'12'!U17+'13'!U17+'14'!U17+'15'!U17+'16'!U17+'17'!U17+'18'!U17+'19'!U17+'20'!U17+'21'!U17+'22'!U17+'23'!U17+'24'!U17+'25'!U17+'26'!U17+'27'!U17+'28'!U17+'29'!U17+'30'!U17+'31'!U17+'32'!U17+'33'!U17+'34'!U17+'35'!U17+'36'!U17+'37'!U17+'38'!U17+'39'!U17</f>
        <v>24.553042938360303</v>
      </c>
      <c r="E18" s="120">
        <f>'1'!W17+'2'!W17+'3'!W17+'4'!W17+'5'!W17+'6'!W17+'7'!W17+'8'!W17+'9'!W17+'10'!W17+'11'!W17+'12'!W17+'13'!W17+'14'!W17+'15'!W17+'16'!W17+'17'!W17+'18'!W17+'19'!W17+'20'!W17+'21'!W17+'22'!W17+'23'!W17+'24'!W17+'25'!W17+'26'!W17+'27'!W17+'28'!W17+'29'!W17+'30'!W17+'31'!W17+'32'!W17+'33'!W17+'34'!W17+'35'!W17+'36'!W17+'37'!W17+'38'!W17+'39'!W17</f>
        <v>3</v>
      </c>
      <c r="F18" s="172">
        <f>'1'!Y17+'2'!Y17+'3'!Y17+'4'!Y17+'5'!Y17+'6'!Y17+'7'!Y17+'8'!Y17+'9'!Y17+'10'!Y17+'11'!Y17+'12'!Y17+'13'!Y17+'14'!Y17+'15'!Y17+'16'!Y17+'17'!Y17+'18'!Y17+'19'!Y17+'20'!Y17+'21'!Y17+'22'!Y17+'23'!Y17+'24'!Y17+'25'!Y17+'26'!Y17+'27'!Y17+'28'!Y17+'29'!Y17+'30'!Y17+'31'!Y17+'32'!Y17+'33'!Y17+'34'!Y17+'35'!Y17+'36'!Y17+'37'!Y17+'38'!Y17+'39'!Y17</f>
        <v>3</v>
      </c>
      <c r="G18" s="117">
        <v>13</v>
      </c>
      <c r="O18" s="49">
        <v>100</v>
      </c>
      <c r="P18" s="433" t="s">
        <v>562</v>
      </c>
      <c r="Q18" s="432">
        <v>7098009</v>
      </c>
      <c r="R18" s="432">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129.52684928338473</v>
      </c>
      <c r="D19" s="193">
        <f>'1'!U18+'2'!U18+'3'!U18+'4'!U18+'5'!U18+'6'!U18+'7'!U18+'8'!U18+'9'!U18+'10'!U18+'11'!U18+'12'!U18+'13'!U18+'14'!U18+'15'!U18+'16'!U18+'17'!U18+'18'!U18+'19'!U18+'20'!U18+'21'!U18+'22'!U18+'23'!U18+'24'!U18+'25'!U18+'26'!U18+'27'!U18+'28'!U18+'29'!U18+'30'!U18+'31'!U18+'32'!U18+'33'!U18+'34'!U18+'35'!U18+'36'!U18+'37'!U18+'38'!U18+'39'!U18</f>
        <v>55.16257035277404</v>
      </c>
      <c r="E19" s="120">
        <f>'1'!W18+'2'!W18+'3'!W18+'4'!W18+'5'!W18+'6'!W18+'7'!W18+'8'!W18+'9'!W18+'10'!W18+'11'!W18+'12'!W18+'13'!W18+'14'!W18+'15'!W18+'16'!W18+'17'!W18+'18'!W18+'19'!W18+'20'!W18+'21'!W18+'22'!W18+'23'!W18+'24'!W18+'25'!W18+'26'!W18+'27'!W18+'28'!W18+'29'!W18+'30'!W18+'31'!W18+'32'!W18+'33'!W18+'34'!W18+'35'!W18+'36'!W18+'37'!W18+'38'!W18+'39'!W18</f>
        <v>3</v>
      </c>
      <c r="F19" s="172">
        <f>'1'!Y18+'2'!Y18+'3'!Y18+'4'!Y18+'5'!Y18+'6'!Y18+'7'!Y18+'8'!Y18+'9'!Y18+'10'!Y18+'11'!Y18+'12'!Y18+'13'!Y18+'14'!Y18+'15'!Y18+'16'!Y18+'17'!Y18+'18'!Y18+'19'!Y18+'20'!Y18+'21'!Y18+'22'!Y18+'23'!Y18+'24'!Y18+'25'!Y18+'26'!Y18+'27'!Y18+'28'!Y18+'29'!Y18+'30'!Y18+'31'!Y18+'32'!Y18+'33'!Y18+'34'!Y18+'35'!Y18+'36'!Y18+'37'!Y18+'38'!Y18+'39'!Y18</f>
        <v>3</v>
      </c>
      <c r="G19" s="117">
        <v>14</v>
      </c>
      <c r="L19" t="s">
        <v>611</v>
      </c>
      <c r="O19" s="49"/>
      <c r="P19" s="433" t="s">
        <v>572</v>
      </c>
      <c r="Q19" s="438">
        <v>3587529</v>
      </c>
      <c r="R19" s="432">
        <v>3385318</v>
      </c>
    </row>
    <row r="20" spans="1:18" x14ac:dyDescent="0.2">
      <c r="A20" s="159" t="s">
        <v>7</v>
      </c>
      <c r="B20" s="3" t="s">
        <v>269</v>
      </c>
      <c r="C20" s="174">
        <f>'1'!S19+'2'!S19+'3'!S19+'4'!S19+'5'!S19+'6'!S19+'7'!S19+'8'!S19+'9'!S19+'10'!S19+'11'!S19+'12'!S19+'13'!S19+'14'!S19+'15'!S19+'16'!S19+'17'!S19+'18'!S19+'19'!S19+'20'!S19+'21'!S19+'22'!S19+'23'!S19+'24'!S19+'25'!S19+'26'!S19+'27'!S19+'28'!S19+'29'!S19+'30'!S19+'31'!S19+'32'!S19+'33'!S19+'34'!S19+'35'!S19+'36'!S19+'37'!S19+'38'!S19+'39'!S19</f>
        <v>101.81816671327225</v>
      </c>
      <c r="D20" s="193">
        <f>'1'!U19+'2'!U19+'3'!U19+'4'!U19+'5'!U19+'6'!U19+'7'!U19+'8'!U19+'9'!U19+'10'!U19+'11'!U19+'12'!U19+'13'!U19+'14'!U19+'15'!U19+'16'!U19+'17'!U19+'18'!U19+'19'!U19+'20'!U19+'21'!U19+'22'!U19+'23'!U19+'24'!U19+'25'!U19+'26'!U19+'27'!U19+'28'!U19+'29'!U19+'30'!U19+'31'!U19+'32'!U19+'33'!U19+'34'!U19+'35'!U19+'36'!U19+'37'!U19+'38'!U19+'39'!U19</f>
        <v>42.055329729395048</v>
      </c>
      <c r="E20" s="120">
        <f>'1'!W19+'2'!W19+'3'!W19+'4'!W19+'5'!W19+'6'!W19+'7'!W19+'8'!W19+'9'!W19+'10'!W19+'11'!W19+'12'!W19+'13'!W19+'14'!W19+'15'!W19+'16'!W19+'17'!W19+'18'!W19+'19'!W19+'20'!W19+'21'!W19+'22'!W19+'23'!W19+'24'!W19+'25'!W19+'26'!W19+'27'!W19+'28'!W19+'29'!W19+'30'!W19+'31'!W19+'32'!W19+'33'!W19+'34'!W19+'35'!W19+'36'!W19+'37'!W19+'38'!W19+'39'!W19</f>
        <v>2</v>
      </c>
      <c r="F20" s="172">
        <f>'1'!Y19+'2'!Y19+'3'!Y19+'4'!Y19+'5'!Y19+'6'!Y19+'7'!Y19+'8'!Y19+'9'!Y19+'10'!Y19+'11'!Y19+'12'!Y19+'13'!Y19+'14'!Y19+'15'!Y19+'16'!Y19+'17'!Y19+'18'!Y19+'19'!Y19+'20'!Y19+'21'!Y19+'22'!Y19+'23'!Y19+'24'!Y19+'25'!Y19+'26'!Y19+'27'!Y19+'28'!Y19+'29'!Y19+'30'!Y19+'31'!Y19+'32'!Y19+'33'!Y19+'34'!Y19+'35'!Y19+'36'!Y19+'37'!Y19+'38'!Y19+'39'!Y19</f>
        <v>2</v>
      </c>
      <c r="G20" s="117">
        <v>15</v>
      </c>
      <c r="O20" s="49">
        <v>202</v>
      </c>
      <c r="P20" s="433" t="s">
        <v>573</v>
      </c>
      <c r="Q20" s="432">
        <v>1983439</v>
      </c>
      <c r="R20" s="432">
        <v>1820927</v>
      </c>
    </row>
    <row r="21" spans="1:18" x14ac:dyDescent="0.2">
      <c r="A21" s="159" t="s">
        <v>8</v>
      </c>
      <c r="B21" s="3" t="s">
        <v>270</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44.111133480974431</v>
      </c>
      <c r="E21" s="120">
        <f>'1'!W20+'2'!W20+'3'!W20+'4'!W20+'5'!W20+'6'!W20+'7'!W20+'8'!W20+'9'!W20+'10'!W20+'11'!W20+'12'!W20+'13'!W20+'14'!W20+'15'!W20+'16'!W20+'17'!W20+'18'!W20+'19'!W20+'20'!W20+'21'!W20+'22'!W20+'23'!W20+'24'!W20+'25'!W20+'26'!W20+'27'!W20+'28'!W20+'29'!W20+'30'!W20+'31'!W20+'32'!W20+'33'!W20+'34'!W20+'35'!W20+'36'!W20+'37'!W20+'38'!W20+'39'!W20</f>
        <v>2</v>
      </c>
      <c r="F21" s="172">
        <f>'1'!Y20+'2'!Y20+'3'!Y20+'4'!Y20+'5'!Y20+'6'!Y20+'7'!Y20+'8'!Y20+'9'!Y20+'10'!Y20+'11'!Y20+'12'!Y20+'13'!Y20+'14'!Y20+'15'!Y20+'16'!Y20+'17'!Y20+'18'!Y20+'19'!Y20+'20'!Y20+'21'!Y20+'22'!Y20+'23'!Y20+'24'!Y20+'25'!Y20+'26'!Y20+'27'!Y20+'28'!Y20+'29'!Y20+'30'!Y20+'31'!Y20+'32'!Y20+'33'!Y20+'34'!Y20+'35'!Y20+'36'!Y20+'37'!Y20+'38'!Y20+'39'!Y20</f>
        <v>2</v>
      </c>
      <c r="G21" s="117">
        <v>16</v>
      </c>
      <c r="O21" s="49">
        <v>204</v>
      </c>
      <c r="P21" s="433" t="s">
        <v>574</v>
      </c>
      <c r="Q21" s="432">
        <v>1396599</v>
      </c>
      <c r="R21" s="432">
        <v>1365527</v>
      </c>
    </row>
    <row r="22" spans="1:18" x14ac:dyDescent="0.2">
      <c r="A22" s="159" t="s">
        <v>9</v>
      </c>
      <c r="B22" s="3" t="s">
        <v>271</v>
      </c>
      <c r="C22" s="174">
        <f>'1'!S21+'2'!S21+'3'!S21+'4'!S21+'5'!S21+'6'!S21+'7'!S21+'8'!S21+'9'!S21+'10'!S21+'11'!S21+'12'!S21+'13'!S21+'14'!S21+'15'!S21+'16'!S21+'17'!S21+'18'!S21+'19'!S21+'20'!S21+'21'!S21+'22'!S21+'23'!S21+'24'!S21+'25'!S21+'26'!S21+'27'!S21+'28'!S21+'29'!S21+'30'!S21+'31'!S21+'32'!S21+'33'!S21+'34'!S21+'35'!S21+'36'!S21+'37'!S21+'38'!S21+'39'!S21</f>
        <v>113.21604833848527</v>
      </c>
      <c r="D22" s="193">
        <f>'1'!U21+'2'!U21+'3'!U21+'4'!U21+'5'!U21+'6'!U21+'7'!U21+'8'!U21+'9'!U21+'10'!U21+'11'!U21+'12'!U21+'13'!U21+'14'!U21+'15'!U21+'16'!U21+'17'!U21+'18'!U21+'19'!U21+'20'!U21+'21'!U21+'22'!U21+'23'!U21+'24'!U21+'25'!U21+'26'!U21+'27'!U21+'28'!U21+'29'!U21+'30'!U21+'31'!U21+'32'!U21+'33'!U21+'34'!U21+'35'!U21+'36'!U21+'37'!U21+'38'!U21+'39'!U21</f>
        <v>44.422343819699215</v>
      </c>
      <c r="E22" s="120">
        <f>'1'!W21+'2'!W21+'3'!W21+'4'!W21+'5'!W21+'6'!W21+'7'!W21+'8'!W21+'9'!W21+'10'!W21+'11'!W21+'12'!W21+'13'!W21+'14'!W21+'15'!W21+'16'!W21+'17'!W21+'18'!W21+'19'!W21+'20'!W21+'21'!W21+'22'!W21+'23'!W21+'24'!W21+'25'!W21+'26'!W21+'27'!W21+'28'!W21+'29'!W21+'30'!W21+'31'!W21+'32'!W21+'33'!W21+'34'!W21+'35'!W21+'36'!W21+'37'!W21+'38'!W21+'39'!W21</f>
        <v>5</v>
      </c>
      <c r="F22" s="172">
        <f>'1'!Y21+'2'!Y21+'3'!Y21+'4'!Y21+'5'!Y21+'6'!Y21+'7'!Y21+'8'!Y21+'9'!Y21+'10'!Y21+'11'!Y21+'12'!Y21+'13'!Y21+'14'!Y21+'15'!Y21+'16'!Y21+'17'!Y21+'18'!Y21+'19'!Y21+'20'!Y21+'21'!Y21+'22'!Y21+'23'!Y21+'24'!Y21+'25'!Y21+'26'!Y21+'27'!Y21+'28'!Y21+'29'!Y21+'30'!Y21+'31'!Y21+'32'!Y21+'33'!Y21+'34'!Y21+'35'!Y21+'36'!Y21+'37'!Y21+'38'!Y21+'39'!Y21</f>
        <v>5</v>
      </c>
      <c r="G22" s="117">
        <v>17</v>
      </c>
      <c r="O22" s="49">
        <v>206</v>
      </c>
      <c r="P22" s="433" t="s">
        <v>575</v>
      </c>
      <c r="Q22" s="432">
        <v>207491</v>
      </c>
      <c r="R22" s="432">
        <v>198864</v>
      </c>
    </row>
    <row r="23" spans="1:18" x14ac:dyDescent="0.2">
      <c r="A23" s="159" t="s">
        <v>10</v>
      </c>
      <c r="B23" s="3" t="s">
        <v>272</v>
      </c>
      <c r="C23" s="174">
        <f>'1'!S22+'2'!S22+'3'!S22+'4'!S22+'5'!S22+'6'!S22+'7'!S22+'8'!S22+'9'!S22+'10'!S22+'11'!S22+'12'!S22+'13'!S22+'14'!S22+'15'!S22+'16'!S22+'17'!S22+'18'!S22+'19'!S22+'20'!S22+'21'!S22+'22'!S22+'23'!S22+'24'!S22+'25'!S22+'26'!S22+'27'!S22+'28'!S22+'29'!S22+'30'!S22+'31'!S22+'32'!S22+'33'!S22+'34'!S22+'35'!S22+'36'!S22+'37'!S22+'38'!S22+'39'!S22</f>
        <v>101.06494140787898</v>
      </c>
      <c r="D23" s="193">
        <f>'1'!U22+'2'!U22+'3'!U22+'4'!U22+'5'!U22+'6'!U22+'7'!U22+'8'!U22+'9'!U22+'10'!U22+'11'!U22+'12'!U22+'13'!U22+'14'!U22+'15'!U22+'16'!U22+'17'!U22+'18'!U22+'19'!U22+'20'!U22+'21'!U22+'22'!U22+'23'!U22+'24'!U22+'25'!U22+'26'!U22+'27'!U22+'28'!U22+'29'!U22+'30'!U22+'31'!U22+'32'!U22+'33'!U22+'34'!U22+'35'!U22+'36'!U22+'37'!U22+'38'!U22+'39'!U22</f>
        <v>35.454621961963248</v>
      </c>
      <c r="E23" s="120">
        <f>'1'!W22+'2'!W22+'3'!W22+'4'!W22+'5'!W22+'6'!W22+'7'!W22+'8'!W22+'9'!W22+'10'!W22+'11'!W22+'12'!W22+'13'!W22+'14'!W22+'15'!W22+'16'!W22+'17'!W22+'18'!W22+'19'!W22+'20'!W22+'21'!W22+'22'!W22+'23'!W22+'24'!W22+'25'!W22+'26'!W22+'27'!W22+'28'!W22+'29'!W22+'30'!W22+'31'!W22+'32'!W22+'33'!W22+'34'!W22+'35'!W22+'36'!W22+'37'!W22+'38'!W22+'39'!W22</f>
        <v>25</v>
      </c>
      <c r="F23" s="172">
        <f>'1'!Y22+'2'!Y22+'3'!Y22+'4'!Y22+'5'!Y22+'6'!Y22+'7'!Y22+'8'!Y22+'9'!Y22+'10'!Y22+'11'!Y22+'12'!Y22+'13'!Y22+'14'!Y22+'15'!Y22+'16'!Y22+'17'!Y22+'18'!Y22+'19'!Y22+'20'!Y22+'21'!Y22+'22'!Y22+'23'!Y22+'24'!Y22+'25'!Y22+'26'!Y22+'27'!Y22+'28'!Y22+'29'!Y22+'30'!Y22+'31'!Y22+'32'!Y22+'33'!Y22+'34'!Y22+'35'!Y22+'36'!Y22+'37'!Y22+'38'!Y22+'39'!Y22</f>
        <v>23</v>
      </c>
      <c r="G23" s="117">
        <v>18</v>
      </c>
      <c r="O23" s="49"/>
      <c r="P23" s="433" t="s">
        <v>564</v>
      </c>
      <c r="Q23" s="432">
        <v>1982260</v>
      </c>
      <c r="R23" s="432">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106.2433904746168</v>
      </c>
      <c r="D24" s="193">
        <f>'1'!U23+'2'!U23+'3'!U23+'4'!U23+'5'!U23+'6'!U23+'7'!U23+'8'!U23+'9'!U23+'10'!U23+'11'!U23+'12'!U23+'13'!U23+'14'!U23+'15'!U23+'16'!U23+'17'!U23+'18'!U23+'19'!U23+'20'!U23+'21'!U23+'22'!U23+'23'!U23+'24'!U23+'25'!U23+'26'!U23+'27'!U23+'28'!U23+'29'!U23+'30'!U23+'31'!U23+'32'!U23+'33'!U23+'34'!U23+'35'!U23+'36'!U23+'37'!U23+'38'!U23+'39'!U23</f>
        <v>35.578971333881903</v>
      </c>
      <c r="E24" s="120">
        <f>'1'!W23+'2'!W23+'3'!W23+'4'!W23+'5'!W23+'6'!W23+'7'!W23+'8'!W23+'9'!W23+'10'!W23+'11'!W23+'12'!W23+'13'!W23+'14'!W23+'15'!W23+'16'!W23+'17'!W23+'18'!W23+'19'!W23+'20'!W23+'21'!W23+'22'!W23+'23'!W23+'24'!W23+'25'!W23+'26'!W23+'27'!W23+'28'!W23+'29'!W23+'30'!W23+'31'!W23+'32'!W23+'33'!W23+'34'!W23+'35'!W23+'36'!W23+'37'!W23+'38'!W23+'39'!W23</f>
        <v>6</v>
      </c>
      <c r="F24" s="172">
        <f>'1'!Y23+'2'!Y23+'3'!Y23+'4'!Y23+'5'!Y23+'6'!Y23+'7'!Y23+'8'!Y23+'9'!Y23+'10'!Y23+'11'!Y23+'12'!Y23+'13'!Y23+'14'!Y23+'15'!Y23+'16'!Y23+'17'!Y23+'18'!Y23+'19'!Y23+'20'!Y23+'21'!Y23+'22'!Y23+'23'!Y23+'24'!Y23+'25'!Y23+'26'!Y23+'27'!Y23+'28'!Y23+'29'!Y23+'30'!Y23+'31'!Y23+'32'!Y23+'33'!Y23+'34'!Y23+'35'!Y23+'36'!Y23+'37'!Y23+'38'!Y23+'39'!Y23</f>
        <v>6</v>
      </c>
      <c r="G24" s="117">
        <v>19</v>
      </c>
      <c r="O24" s="49">
        <v>207</v>
      </c>
      <c r="P24" s="433" t="s">
        <v>576</v>
      </c>
      <c r="Q24" s="432">
        <v>654478</v>
      </c>
      <c r="R24" s="432">
        <v>639533</v>
      </c>
    </row>
    <row r="25" spans="1:18" x14ac:dyDescent="0.2">
      <c r="A25" s="159" t="s">
        <v>12</v>
      </c>
      <c r="B25" s="3" t="s">
        <v>367</v>
      </c>
      <c r="C25" s="174">
        <f>'1'!S24+'2'!S24+'3'!S24+'4'!S24+'5'!S24+'6'!S24+'7'!S24+'8'!S24+'9'!S24+'10'!S24+'11'!S24+'12'!S24+'13'!S24+'14'!S24+'15'!S24+'16'!S24+'17'!S24+'18'!S24+'19'!S24+'20'!S24+'21'!S24+'22'!S24+'23'!S24+'24'!S24+'25'!S24+'26'!S24+'27'!S24+'28'!S24+'29'!S24+'30'!S24+'31'!S24+'32'!S24+'33'!S24+'34'!S24+'35'!S24+'36'!S24+'37'!S24+'38'!S24+'39'!S24</f>
        <v>102.42578731779078</v>
      </c>
      <c r="D25" s="193">
        <f>'1'!U24+'2'!U24+'3'!U24+'4'!U24+'5'!U24+'6'!U24+'7'!U24+'8'!U24+'9'!U24+'10'!U24+'11'!U24+'12'!U24+'13'!U24+'14'!U24+'15'!U24+'16'!U24+'17'!U24+'18'!U24+'19'!U24+'20'!U24+'21'!U24+'22'!U24+'23'!U24+'24'!U24+'25'!U24+'26'!U24+'27'!U24+'28'!U24+'29'!U24+'30'!U24+'31'!U24+'32'!U24+'33'!U24+'34'!U24+'35'!U24+'36'!U24+'37'!U24+'38'!U24+'39'!U24</f>
        <v>33.003729784686172</v>
      </c>
      <c r="E25" s="120">
        <f>'1'!W24+'2'!W24+'3'!W24+'4'!W24+'5'!W24+'6'!W24+'7'!W24+'8'!W24+'9'!W24+'10'!W24+'11'!W24+'12'!W24+'13'!W24+'14'!W24+'15'!W24+'16'!W24+'17'!W24+'18'!W24+'19'!W24+'20'!W24+'21'!W24+'22'!W24+'23'!W24+'24'!W24+'25'!W24+'26'!W24+'27'!W24+'28'!W24+'29'!W24+'30'!W24+'31'!W24+'32'!W24+'33'!W24+'34'!W24+'35'!W24+'36'!W24+'37'!W24+'38'!W24+'39'!W24</f>
        <v>6</v>
      </c>
      <c r="F25" s="172">
        <f>'1'!Y24+'2'!Y24+'3'!Y24+'4'!Y24+'5'!Y24+'6'!Y24+'7'!Y24+'8'!Y24+'9'!Y24+'10'!Y24+'11'!Y24+'12'!Y24+'13'!Y24+'14'!Y24+'15'!Y24+'16'!Y24+'17'!Y24+'18'!Y24+'19'!Y24+'20'!Y24+'21'!Y24+'22'!Y24+'23'!Y24+'24'!Y24+'25'!Y24+'26'!Y24+'27'!Y24+'28'!Y24+'29'!Y24+'30'!Y24+'31'!Y24+'32'!Y24+'33'!Y24+'34'!Y24+'35'!Y24+'36'!Y24+'37'!Y24+'38'!Y24+'39'!Y24</f>
        <v>7</v>
      </c>
      <c r="G25" s="117">
        <v>20</v>
      </c>
      <c r="O25" s="49">
        <v>214</v>
      </c>
      <c r="P25" s="433" t="s">
        <v>577</v>
      </c>
      <c r="Q25" s="432">
        <v>470475</v>
      </c>
      <c r="R25" s="432">
        <v>449216</v>
      </c>
    </row>
    <row r="26" spans="1:18" x14ac:dyDescent="0.2">
      <c r="A26" s="159" t="s">
        <v>13</v>
      </c>
      <c r="B26" s="3" t="s">
        <v>192</v>
      </c>
      <c r="C26" s="174">
        <f>'1'!S25+'2'!S25+'3'!S25+'4'!S25+'5'!S25+'6'!S25+'7'!S25+'8'!S25+'9'!S25+'10'!S25+'11'!S25+'12'!S25+'13'!S25+'14'!S25+'15'!S25+'16'!S25+'17'!S25+'18'!S25+'19'!S25+'20'!S25+'21'!S25+'22'!S25+'23'!S25+'24'!S25+'25'!S25+'26'!S25+'27'!S25+'28'!S25+'29'!S25+'30'!S25+'31'!S25+'32'!S25+'33'!S25+'34'!S25+'35'!S25+'36'!S25+'37'!S25+'38'!S25+'39'!S25</f>
        <v>120.11791382549877</v>
      </c>
      <c r="D26" s="193">
        <f>'1'!U25+'2'!U25+'3'!U25+'4'!U25+'5'!U25+'6'!U25+'7'!U25+'8'!U25+'9'!U25+'10'!U25+'11'!U25+'12'!U25+'13'!U25+'14'!U25+'15'!U25+'16'!U25+'17'!U25+'18'!U25+'19'!U25+'20'!U25+'21'!U25+'22'!U25+'23'!U25+'24'!U25+'25'!U25+'26'!U25+'27'!U25+'28'!U25+'29'!U25+'30'!U25+'31'!U25+'32'!U25+'33'!U25+'34'!U25+'35'!U25+'36'!U25+'37'!U25+'38'!U25+'39'!U25</f>
        <v>25.644339732048678</v>
      </c>
      <c r="E26" s="120">
        <f>'1'!W25+'2'!W25+'3'!W25+'4'!W25+'5'!W25+'6'!W25+'7'!W25+'8'!W25+'9'!W25+'10'!W25+'11'!W25+'12'!W25+'13'!W25+'14'!W25+'15'!W25+'16'!W25+'17'!W25+'18'!W25+'19'!W25+'20'!W25+'21'!W25+'22'!W25+'23'!W25+'24'!W25+'25'!W25+'26'!W25+'27'!W25+'28'!W25+'29'!W25+'30'!W25+'31'!W25+'32'!W25+'33'!W25+'34'!W25+'35'!W25+'36'!W25+'37'!W25+'38'!W25+'39'!W25</f>
        <v>3</v>
      </c>
      <c r="F26" s="172">
        <f>'1'!Y25+'2'!Y25+'3'!Y25+'4'!Y25+'5'!Y25+'6'!Y25+'7'!Y25+'8'!Y25+'9'!Y25+'10'!Y25+'11'!Y25+'12'!Y25+'13'!Y25+'14'!Y25+'15'!Y25+'16'!Y25+'17'!Y25+'18'!Y25+'19'!Y25+'20'!Y25+'21'!Y25+'22'!Y25+'23'!Y25+'24'!Y25+'25'!Y25+'26'!Y25+'27'!Y25+'28'!Y25+'29'!Y25+'30'!Y25+'31'!Y25+'32'!Y25+'33'!Y25+'34'!Y25+'35'!Y25+'36'!Y25+'37'!Y25+'38'!Y25+'39'!Y25</f>
        <v>3</v>
      </c>
      <c r="G26" s="117">
        <v>21</v>
      </c>
      <c r="O26" s="49">
        <v>217</v>
      </c>
      <c r="P26" s="433" t="s">
        <v>578</v>
      </c>
      <c r="Q26" s="432">
        <v>331657</v>
      </c>
      <c r="R26" s="432">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128.95989011267903</v>
      </c>
      <c r="D27" s="195">
        <f>'1'!U26+'2'!U26+'3'!U26+'4'!U26+'5'!U26+'6'!U26+'7'!U26+'8'!U26+'9'!U26+'10'!U26+'11'!U26+'12'!U26+'13'!U26+'14'!U26+'15'!U26+'16'!U26+'17'!U26+'18'!U26+'19'!U26+'20'!U26+'21'!U26+'22'!U26+'23'!U26+'24'!U26+'25'!U26+'26'!U26+'27'!U26+'28'!U26+'29'!U26+'30'!U26+'31'!U26+'32'!U26+'33'!U26+'34'!U26+'35'!U26+'36'!U26+'37'!U26+'38'!U26+'39'!U26</f>
        <v>48.495406362148209</v>
      </c>
      <c r="E27" s="121">
        <f>'1'!W26+'2'!W26+'3'!W26+'4'!W26+'5'!W26+'6'!W26+'7'!W26+'8'!W26+'9'!W26+'10'!W26+'11'!W26+'12'!W26+'13'!W26+'14'!W26+'15'!W26+'16'!W26+'17'!W26+'18'!W26+'19'!W26+'20'!W26+'21'!W26+'22'!W26+'23'!W26+'24'!W26+'25'!W26+'26'!W26+'27'!W26+'28'!W26+'29'!W26+'30'!W26+'31'!W26+'32'!W26+'33'!W26+'34'!W26+'35'!W26+'36'!W26+'37'!W26+'38'!W26+'39'!W26</f>
        <v>2</v>
      </c>
      <c r="F27" s="173">
        <f>'1'!Y26+'2'!Y26+'3'!Y26+'4'!Y26+'5'!Y26+'6'!Y26+'7'!Y26+'8'!Y26+'9'!Y26+'10'!Y26+'11'!Y26+'12'!Y26+'13'!Y26+'14'!Y26+'15'!Y26+'16'!Y26+'17'!Y26+'18'!Y26+'19'!Y26+'20'!Y26+'21'!Y26+'22'!Y26+'23'!Y26+'24'!Y26+'25'!Y26+'26'!Y26+'27'!Y26+'28'!Y26+'29'!Y26+'30'!Y26+'31'!Y26+'32'!Y26+'33'!Y26+'34'!Y26+'35'!Y26+'36'!Y26+'37'!Y26+'38'!Y26+'39'!Y26</f>
        <v>1</v>
      </c>
      <c r="G27" s="55">
        <v>22</v>
      </c>
      <c r="O27" s="49">
        <v>219</v>
      </c>
      <c r="P27" s="433" t="s">
        <v>579</v>
      </c>
      <c r="Q27" s="432">
        <v>462755</v>
      </c>
      <c r="R27" s="432">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118.75119393814674</v>
      </c>
      <c r="D28" s="193">
        <f>'1'!U27+'2'!U27+'3'!U27+'4'!U27+'5'!U27+'6'!U27+'7'!U27+'8'!U27+'9'!U27+'10'!U27+'11'!U27+'12'!U27+'13'!U27+'14'!U27+'15'!U27+'16'!U27+'17'!U27+'18'!U27+'19'!U27+'20'!U27+'21'!U27+'22'!U27+'23'!U27+'24'!U27+'25'!U27+'26'!U27+'27'!U27+'28'!U27+'29'!U27+'30'!U27+'31'!U27+'32'!U27+'33'!U27+'34'!U27+'35'!U27+'36'!U27+'37'!U27+'38'!U27+'39'!U27</f>
        <v>52.31269679851161</v>
      </c>
      <c r="E28" s="120">
        <f>'1'!W27+'2'!W27+'3'!W27+'4'!W27+'5'!W27+'6'!W27+'7'!W27+'8'!W27+'9'!W27+'10'!W27+'11'!W27+'12'!W27+'13'!W27+'14'!W27+'15'!W27+'16'!W27+'17'!W27+'18'!W27+'19'!W27+'20'!W27+'21'!W27+'22'!W27+'23'!W27+'24'!W27+'25'!W27+'26'!W27+'27'!W27+'28'!W27+'29'!W27+'30'!W27+'31'!W27+'32'!W27+'33'!W27+'34'!W27+'35'!W27+'36'!W27+'37'!W27+'38'!W27+'39'!W27</f>
        <v>12</v>
      </c>
      <c r="F28" s="172">
        <f>'1'!Y27+'2'!Y27+'3'!Y27+'4'!Y27+'5'!Y27+'6'!Y27+'7'!Y27+'8'!Y27+'9'!Y27+'10'!Y27+'11'!Y27+'12'!Y27+'13'!Y27+'14'!Y27+'15'!Y27+'16'!Y27+'17'!Y27+'18'!Y27+'19'!Y27+'20'!Y27+'21'!Y27+'22'!Y27+'23'!Y27+'24'!Y27+'25'!Y27+'26'!Y27+'27'!Y27+'28'!Y27+'29'!Y27+'30'!Y27+'31'!Y27+'32'!Y27+'33'!Y27+'34'!Y27+'35'!Y27+'36'!Y27+'37'!Y27+'38'!Y27+'39'!Y27</f>
        <v>9</v>
      </c>
      <c r="G28" s="117">
        <v>23</v>
      </c>
      <c r="O28" s="49">
        <v>301</v>
      </c>
      <c r="P28" s="433" t="s">
        <v>580</v>
      </c>
      <c r="Q28" s="432">
        <v>62895</v>
      </c>
      <c r="R28" s="432">
        <v>61899</v>
      </c>
    </row>
    <row r="29" spans="1:18" x14ac:dyDescent="0.2">
      <c r="A29" s="159" t="s">
        <v>16</v>
      </c>
      <c r="B29" s="3" t="s">
        <v>193</v>
      </c>
      <c r="C29" s="174">
        <f>'1'!S28+'2'!S28+'3'!S28+'4'!S28+'5'!S28+'6'!S28+'7'!S28+'8'!S28+'9'!S28+'10'!S28+'11'!S28+'12'!S28+'13'!S28+'14'!S28+'15'!S28+'16'!S28+'17'!S28+'18'!S28+'19'!S28+'20'!S28+'21'!S28+'22'!S28+'23'!S28+'24'!S28+'25'!S28+'26'!S28+'27'!S28+'28'!S28+'29'!S28+'30'!S28+'31'!S28+'32'!S28+'33'!S28+'34'!S28+'35'!S28+'36'!S28+'37'!S28+'38'!S28+'39'!S28</f>
        <v>107.9528128872024</v>
      </c>
      <c r="D29" s="193">
        <f>'1'!U28+'2'!U28+'3'!U28+'4'!U28+'5'!U28+'6'!U28+'7'!U28+'8'!U28+'9'!U28+'10'!U28+'11'!U28+'12'!U28+'13'!U28+'14'!U28+'15'!U28+'16'!U28+'17'!U28+'18'!U28+'19'!U28+'20'!U28+'21'!U28+'22'!U28+'23'!U28+'24'!U28+'25'!U28+'26'!U28+'27'!U28+'28'!U28+'29'!U28+'30'!U28+'31'!U28+'32'!U28+'33'!U28+'34'!U28+'35'!U28+'36'!U28+'37'!U28+'38'!U28+'39'!U28</f>
        <v>32.480184651455382</v>
      </c>
      <c r="E29" s="120">
        <f>'1'!W28+'2'!W28+'3'!W28+'4'!W28+'5'!W28+'6'!W28+'7'!W28+'8'!W28+'9'!W28+'10'!W28+'11'!W28+'12'!W28+'13'!W28+'14'!W28+'15'!W28+'16'!W28+'17'!W28+'18'!W28+'19'!W28+'20'!W28+'21'!W28+'22'!W28+'23'!W28+'24'!W28+'25'!W28+'26'!W28+'27'!W28+'28'!W28+'29'!W28+'30'!W28+'31'!W28+'32'!W28+'33'!W28+'34'!W28+'35'!W28+'36'!W28+'37'!W28+'38'!W28+'39'!W28</f>
        <v>7</v>
      </c>
      <c r="F29" s="172">
        <f>'1'!Y28+'2'!Y28+'3'!Y28+'4'!Y28+'5'!Y28+'6'!Y28+'7'!Y28+'8'!Y28+'9'!Y28+'10'!Y28+'11'!Y28+'12'!Y28+'13'!Y28+'14'!Y28+'15'!Y28+'16'!Y28+'17'!Y28+'18'!Y28+'19'!Y28+'20'!Y28+'21'!Y28+'22'!Y28+'23'!Y28+'24'!Y28+'25'!Y28+'26'!Y28+'27'!Y28+'28'!Y28+'29'!Y28+'30'!Y28+'31'!Y28+'32'!Y28+'33'!Y28+'34'!Y28+'35'!Y28+'36'!Y28+'37'!Y28+'38'!Y28+'39'!Y28</f>
        <v>6</v>
      </c>
      <c r="G29" s="117">
        <v>24</v>
      </c>
      <c r="O29" s="49"/>
      <c r="P29" s="433" t="s">
        <v>565</v>
      </c>
      <c r="Q29" s="432">
        <v>2933055</v>
      </c>
      <c r="R29" s="432">
        <v>2958496</v>
      </c>
    </row>
    <row r="30" spans="1:18" x14ac:dyDescent="0.2">
      <c r="A30" s="159" t="s">
        <v>17</v>
      </c>
      <c r="B30" s="3" t="s">
        <v>273</v>
      </c>
      <c r="C30" s="174">
        <f>'1'!S29+'2'!S29+'3'!S29+'4'!S29+'5'!S29+'6'!S29+'7'!S29+'8'!S29+'9'!S29+'10'!S29+'11'!S29+'12'!S29+'13'!S29+'14'!S29+'15'!S29+'16'!S29+'17'!S29+'18'!S29+'19'!S29+'20'!S29+'21'!S29+'22'!S29+'23'!S29+'24'!S29+'25'!S29+'26'!S29+'27'!S29+'28'!S29+'29'!S29+'30'!S29+'31'!S29+'32'!S29+'33'!S29+'34'!S29+'35'!S29+'36'!S29+'37'!S29+'38'!S29+'39'!S29</f>
        <v>121.44693214437522</v>
      </c>
      <c r="D30" s="193">
        <f>'1'!U29+'2'!U29+'3'!U29+'4'!U29+'5'!U29+'6'!U29+'7'!U29+'8'!U29+'9'!U29+'10'!U29+'11'!U29+'12'!U29+'13'!U29+'14'!U29+'15'!U29+'16'!U29+'17'!U29+'18'!U29+'19'!U29+'20'!U29+'21'!U29+'22'!U29+'23'!U29+'24'!U29+'25'!U29+'26'!U29+'27'!U29+'28'!U29+'29'!U29+'30'!U29+'31'!U29+'32'!U29+'33'!U29+'34'!U29+'35'!U29+'36'!U29+'37'!U29+'38'!U29+'39'!U29</f>
        <v>58.654698986318813</v>
      </c>
      <c r="E30" s="120">
        <f>'1'!W29+'2'!W29+'3'!W29+'4'!W29+'5'!W29+'6'!W29+'7'!W29+'8'!W29+'9'!W29+'10'!W29+'11'!W29+'12'!W29+'13'!W29+'14'!W29+'15'!W29+'16'!W29+'17'!W29+'18'!W29+'19'!W29+'20'!W29+'21'!W29+'22'!W29+'23'!W29+'24'!W29+'25'!W29+'26'!W29+'27'!W29+'28'!W29+'29'!W29+'30'!W29+'31'!W29+'32'!W29+'33'!W29+'34'!W29+'35'!W29+'36'!W29+'37'!W29+'38'!W29+'39'!W29</f>
        <v>2</v>
      </c>
      <c r="F30" s="172">
        <f>'1'!Y29+'2'!Y29+'3'!Y29+'4'!Y29+'5'!Y29+'6'!Y29+'7'!Y29+'8'!Y29+'9'!Y29+'10'!Y29+'11'!Y29+'12'!Y29+'13'!Y29+'14'!Y29+'15'!Y29+'16'!Y29+'17'!Y29+'18'!Y29+'19'!Y29+'20'!Y29+'21'!Y29+'22'!Y29+'23'!Y29+'24'!Y29+'25'!Y29+'26'!Y29+'27'!Y29+'28'!Y29+'29'!Y29+'30'!Y29+'31'!Y29+'32'!Y29+'33'!Y29+'34'!Y29+'35'!Y29+'36'!Y29+'37'!Y29+'38'!Y29+'39'!Y29</f>
        <v>3</v>
      </c>
      <c r="G30" s="117">
        <v>25</v>
      </c>
      <c r="O30" s="49">
        <v>203</v>
      </c>
      <c r="P30" s="433" t="s">
        <v>581</v>
      </c>
      <c r="Q30" s="432">
        <v>1187637</v>
      </c>
      <c r="R30" s="432">
        <v>1167801</v>
      </c>
    </row>
    <row r="31" spans="1:18" x14ac:dyDescent="0.2">
      <c r="A31" s="159" t="s">
        <v>18</v>
      </c>
      <c r="B31" s="3" t="s">
        <v>274</v>
      </c>
      <c r="C31" s="174">
        <f>'1'!S30+'2'!S30+'3'!S30+'4'!S30+'5'!S30+'6'!S30+'7'!S30+'8'!S30+'9'!S30+'10'!S30+'11'!S30+'12'!S30+'13'!S30+'14'!S30+'15'!S30+'16'!S30+'17'!S30+'18'!S30+'19'!S30+'20'!S30+'21'!S30+'22'!S30+'23'!S30+'24'!S30+'25'!S30+'26'!S30+'27'!S30+'28'!S30+'29'!S30+'30'!S30+'31'!S30+'32'!S30+'33'!S30+'34'!S30+'35'!S30+'36'!S30+'37'!S30+'38'!S30+'39'!S30</f>
        <v>110.72599114838249</v>
      </c>
      <c r="D31" s="193">
        <f>'1'!U30+'2'!U30+'3'!U30+'4'!U30+'5'!U30+'6'!U30+'7'!U30+'8'!U30+'9'!U30+'10'!U30+'11'!U30+'12'!U30+'13'!U30+'14'!U30+'15'!U30+'16'!U30+'17'!U30+'18'!U30+'19'!U30+'20'!U30+'21'!U30+'22'!U30+'23'!U30+'24'!U30+'25'!U30+'26'!U30+'27'!U30+'28'!U30+'29'!U30+'30'!U30+'31'!U30+'32'!U30+'33'!U30+'34'!U30+'35'!U30+'36'!U30+'37'!U30+'38'!U30+'39'!U30</f>
        <v>71.468594286683285</v>
      </c>
      <c r="E31" s="120">
        <f>'1'!W30+'2'!W30+'3'!W30+'4'!W30+'5'!W30+'6'!W30+'7'!W30+'8'!W30+'9'!W30+'10'!W30+'11'!W30+'12'!W30+'13'!W30+'14'!W30+'15'!W30+'16'!W30+'17'!W30+'18'!W30+'19'!W30+'20'!W30+'21'!W30+'22'!W30+'23'!W30+'24'!W30+'25'!W30+'26'!W30+'27'!W30+'28'!W30+'29'!W30+'30'!W30+'31'!W30+'32'!W30+'33'!W30+'34'!W30+'35'!W30+'36'!W30+'37'!W30+'38'!W30+'39'!W30</f>
        <v>8</v>
      </c>
      <c r="F31" s="172">
        <f>'1'!Y30+'2'!Y30+'3'!Y30+'4'!Y30+'5'!Y30+'6'!Y30+'7'!Y30+'8'!Y30+'9'!Y30+'10'!Y30+'11'!Y30+'12'!Y30+'13'!Y30+'14'!Y30+'15'!Y30+'16'!Y30+'17'!Y30+'18'!Y30+'19'!Y30+'20'!Y30+'21'!Y30+'22'!Y30+'23'!Y30+'24'!Y30+'25'!Y30+'26'!Y30+'27'!Y30+'28'!Y30+'29'!Y30+'30'!Y30+'31'!Y30+'32'!Y30+'33'!Y30+'34'!Y30+'35'!Y30+'36'!Y30+'37'!Y30+'38'!Y30+'39'!Y30</f>
        <v>8</v>
      </c>
      <c r="G31" s="117">
        <v>26</v>
      </c>
      <c r="O31" s="49">
        <v>210</v>
      </c>
      <c r="P31" s="433" t="s">
        <v>582</v>
      </c>
      <c r="Q31" s="432">
        <v>868757</v>
      </c>
      <c r="R31" s="432">
        <v>843054</v>
      </c>
    </row>
    <row r="32" spans="1:18" x14ac:dyDescent="0.2">
      <c r="A32" s="159" t="s">
        <v>19</v>
      </c>
      <c r="B32" s="3" t="s">
        <v>275</v>
      </c>
      <c r="C32" s="174">
        <f>'1'!S31+'2'!S31+'3'!S31+'4'!S31+'5'!S31+'6'!S31+'7'!S31+'8'!S31+'9'!S31+'10'!S31+'11'!S31+'12'!S31+'13'!S31+'14'!S31+'15'!S31+'16'!S31+'17'!S31+'18'!S31+'19'!S31+'20'!S31+'21'!S31+'22'!S31+'23'!S31+'24'!S31+'25'!S31+'26'!S31+'27'!S31+'28'!S31+'29'!S31+'30'!S31+'31'!S31+'32'!S31+'33'!S31+'34'!S31+'35'!S31+'36'!S31+'37'!S31+'38'!S31+'39'!S31</f>
        <v>211.00536977277534</v>
      </c>
      <c r="D32" s="193">
        <f>'1'!U31+'2'!U31+'3'!U31+'4'!U31+'5'!U31+'6'!U31+'7'!U31+'8'!U31+'9'!U31+'10'!U31+'11'!U31+'12'!U31+'13'!U31+'14'!U31+'15'!U31+'16'!U31+'17'!U31+'18'!U31+'19'!U31+'20'!U31+'21'!U31+'22'!U31+'23'!U31+'24'!U31+'25'!U31+'26'!U31+'27'!U31+'28'!U31+'29'!U31+'30'!U31+'31'!U31+'32'!U31+'33'!U31+'34'!U31+'35'!U31+'36'!U31+'37'!U31+'38'!U31+'39'!U31</f>
        <v>147.6134135695988</v>
      </c>
      <c r="E32" s="120">
        <f>'1'!W31+'2'!W31+'3'!W31+'4'!W31+'5'!W31+'6'!W31+'7'!W31+'8'!W31+'9'!W31+'10'!W31+'11'!W31+'12'!W31+'13'!W31+'14'!W31+'15'!W31+'16'!W31+'17'!W31+'18'!W31+'19'!W31+'20'!W31+'21'!W31+'22'!W31+'23'!W31+'24'!W31+'25'!W31+'26'!W31+'27'!W31+'28'!W31+'29'!W31+'30'!W31+'31'!W31+'32'!W31+'33'!W31+'34'!W31+'35'!W31+'36'!W31+'37'!W31+'38'!W31+'39'!W31</f>
        <v>35</v>
      </c>
      <c r="F32" s="172">
        <f>'1'!Y31+'2'!Y31+'3'!Y31+'4'!Y31+'5'!Y31+'6'!Y31+'7'!Y31+'8'!Y31+'9'!Y31+'10'!Y31+'11'!Y31+'12'!Y31+'13'!Y31+'14'!Y31+'15'!Y31+'16'!Y31+'17'!Y31+'18'!Y31+'19'!Y31+'20'!Y31+'21'!Y31+'22'!Y31+'23'!Y31+'24'!Y31+'25'!Y31+'26'!Y31+'27'!Y31+'28'!Y31+'29'!Y31+'30'!Y31+'31'!Y31+'32'!Y31+'33'!Y31+'34'!Y31+'35'!Y31+'36'!Y31+'37'!Y31+'38'!Y31+'39'!Y31</f>
        <v>20</v>
      </c>
      <c r="G32" s="117">
        <v>27</v>
      </c>
      <c r="O32" s="49">
        <v>216</v>
      </c>
      <c r="P32" s="433" t="s">
        <v>583</v>
      </c>
      <c r="Q32" s="432">
        <v>536118</v>
      </c>
      <c r="R32" s="432">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179.63266006767913</v>
      </c>
      <c r="D33" s="193">
        <f>'1'!U32+'2'!U32+'3'!U32+'4'!U32+'5'!U32+'6'!U32+'7'!U32+'8'!U32+'9'!U32+'10'!U32+'11'!U32+'12'!U32+'13'!U32+'14'!U32+'15'!U32+'16'!U32+'17'!U32+'18'!U32+'19'!U32+'20'!U32+'21'!U32+'22'!U32+'23'!U32+'24'!U32+'25'!U32+'26'!U32+'27'!U32+'28'!U32+'29'!U32+'30'!U32+'31'!U32+'32'!U32+'33'!U32+'34'!U32+'35'!U32+'36'!U32+'37'!U32+'38'!U32+'39'!U32</f>
        <v>115.62415175053314</v>
      </c>
      <c r="E33" s="120">
        <f>'1'!W32+'2'!W32+'3'!W32+'4'!W32+'5'!W32+'6'!W32+'7'!W32+'8'!W32+'9'!W32+'10'!W32+'11'!W32+'12'!W32+'13'!W32+'14'!W32+'15'!W32+'16'!W32+'17'!W32+'18'!W32+'19'!W32+'20'!W32+'21'!W32+'22'!W32+'23'!W32+'24'!W32+'25'!W32+'26'!W32+'27'!W32+'28'!W32+'29'!W32+'30'!W32+'31'!W32+'32'!W32+'33'!W32+'34'!W32+'35'!W32+'36'!W32+'37'!W32+'38'!W32+'39'!W32</f>
        <v>6</v>
      </c>
      <c r="F33" s="172">
        <f>'1'!Y32+'2'!Y32+'3'!Y32+'4'!Y32+'5'!Y32+'6'!Y32+'7'!Y32+'8'!Y32+'9'!Y32+'10'!Y32+'11'!Y32+'12'!Y32+'13'!Y32+'14'!Y32+'15'!Y32+'16'!Y32+'17'!Y32+'18'!Y32+'19'!Y32+'20'!Y32+'21'!Y32+'22'!Y32+'23'!Y32+'24'!Y32+'25'!Y32+'26'!Y32+'27'!Y32+'28'!Y32+'29'!Y32+'30'!Y32+'31'!Y32+'32'!Y32+'33'!Y32+'34'!Y32+'35'!Y32+'36'!Y32+'37'!Y32+'38'!Y32+'39'!Y32</f>
        <v>5</v>
      </c>
      <c r="G33" s="117">
        <v>28</v>
      </c>
      <c r="O33" s="49">
        <v>381</v>
      </c>
      <c r="P33" s="433" t="s">
        <v>584</v>
      </c>
      <c r="Q33" s="432">
        <v>162441</v>
      </c>
      <c r="R33" s="432">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242.5720836716807</v>
      </c>
      <c r="D34" s="193">
        <f>'1'!U33+'2'!U33+'3'!U33+'4'!U33+'5'!U33+'6'!U33+'7'!U33+'8'!U33+'9'!U33+'10'!U33+'11'!U33+'12'!U33+'13'!U33+'14'!U33+'15'!U33+'16'!U33+'17'!U33+'18'!U33+'19'!U33+'20'!U33+'21'!U33+'22'!U33+'23'!U33+'24'!U33+'25'!U33+'26'!U33+'27'!U33+'28'!U33+'29'!U33+'30'!U33+'31'!U33+'32'!U33+'33'!U33+'34'!U33+'35'!U33+'36'!U33+'37'!U33+'38'!U33+'39'!U33</f>
        <v>207.38338290065062</v>
      </c>
      <c r="E34" s="120">
        <f>'1'!W33+'2'!W33+'3'!W33+'4'!W33+'5'!W33+'6'!W33+'7'!W33+'8'!W33+'9'!W33+'10'!W33+'11'!W33+'12'!W33+'13'!W33+'14'!W33+'15'!W33+'16'!W33+'17'!W33+'18'!W33+'19'!W33+'20'!W33+'21'!W33+'22'!W33+'23'!W33+'24'!W33+'25'!W33+'26'!W33+'27'!W33+'28'!W33+'29'!W33+'30'!W33+'31'!W33+'32'!W33+'33'!W33+'34'!W33+'35'!W33+'36'!W33+'37'!W33+'38'!W33+'39'!W33</f>
        <v>2</v>
      </c>
      <c r="F34" s="172">
        <f>'1'!Y33+'2'!Y33+'3'!Y33+'4'!Y33+'5'!Y33+'6'!Y33+'7'!Y33+'8'!Y33+'9'!Y33+'10'!Y33+'11'!Y33+'12'!Y33+'13'!Y33+'14'!Y33+'15'!Y33+'16'!Y33+'17'!Y33+'18'!Y33+'19'!Y33+'20'!Y33+'21'!Y33+'22'!Y33+'23'!Y33+'24'!Y33+'25'!Y33+'26'!Y33+'27'!Y33+'28'!Y33+'29'!Y33+'30'!Y33+'31'!Y33+'32'!Y33+'33'!Y33+'34'!Y33+'35'!Y33+'36'!Y33+'37'!Y33+'38'!Y33+'39'!Y33</f>
        <v>1</v>
      </c>
      <c r="G34" s="117">
        <v>29</v>
      </c>
      <c r="O34" s="49">
        <v>382</v>
      </c>
      <c r="P34" s="433" t="s">
        <v>585</v>
      </c>
      <c r="Q34" s="432">
        <v>178102</v>
      </c>
      <c r="R34" s="432">
        <v>194975</v>
      </c>
    </row>
    <row r="35" spans="1:18" x14ac:dyDescent="0.2">
      <c r="A35" s="159" t="s">
        <v>22</v>
      </c>
      <c r="B35" s="3" t="s">
        <v>378</v>
      </c>
      <c r="C35" s="174">
        <f>'1'!S34+'2'!S34+'3'!S34+'4'!S34+'5'!S34+'6'!S34+'7'!S34+'8'!S34+'9'!S34+'10'!S34+'11'!S34+'12'!S34+'13'!S34+'14'!S34+'15'!S34+'16'!S34+'17'!S34+'18'!S34+'19'!S34+'20'!S34+'21'!S34+'22'!S34+'23'!S34+'24'!S34+'25'!S34+'26'!S34+'27'!S34+'28'!S34+'29'!S34+'30'!S34+'31'!S34+'32'!S34+'33'!S34+'34'!S34+'35'!S34+'36'!S34+'37'!S34+'38'!S34+'39'!S34</f>
        <v>170.29299738736191</v>
      </c>
      <c r="D35" s="193">
        <f>'1'!U34+'2'!U34+'3'!U34+'4'!U34+'5'!U34+'6'!U34+'7'!U34+'8'!U34+'9'!U34+'10'!U34+'11'!U34+'12'!U34+'13'!U34+'14'!U34+'15'!U34+'16'!U34+'17'!U34+'18'!U34+'19'!U34+'20'!U34+'21'!U34+'22'!U34+'23'!U34+'24'!U34+'25'!U34+'26'!U34+'27'!U34+'28'!U34+'29'!U34+'30'!U34+'31'!U34+'32'!U34+'33'!U34+'34'!U34+'35'!U34+'36'!U34+'37'!U34+'38'!U34+'39'!U34</f>
        <v>114.36857277976195</v>
      </c>
      <c r="E35" s="120">
        <f>'1'!W34+'2'!W34+'3'!W34+'4'!W34+'5'!W34+'6'!W34+'7'!W34+'8'!W34+'9'!W34+'10'!W34+'11'!W34+'12'!W34+'13'!W34+'14'!W34+'15'!W34+'16'!W34+'17'!W34+'18'!W34+'19'!W34+'20'!W34+'21'!W34+'22'!W34+'23'!W34+'24'!W34+'25'!W34+'26'!W34+'27'!W34+'28'!W34+'29'!W34+'30'!W34+'31'!W34+'32'!W34+'33'!W34+'34'!W34+'35'!W34+'36'!W34+'37'!W34+'38'!W34+'39'!W34</f>
        <v>6</v>
      </c>
      <c r="F35" s="172">
        <f>'1'!Y34+'2'!Y34+'3'!Y34+'4'!Y34+'5'!Y34+'6'!Y34+'7'!Y34+'8'!Y34+'9'!Y34+'10'!Y34+'11'!Y34+'12'!Y34+'13'!Y34+'14'!Y34+'15'!Y34+'16'!Y34+'17'!Y34+'18'!Y34+'19'!Y34+'20'!Y34+'21'!Y34+'22'!Y34+'23'!Y34+'24'!Y34+'25'!Y34+'26'!Y34+'27'!Y34+'28'!Y34+'29'!Y34+'30'!Y34+'31'!Y34+'32'!Y34+'33'!Y34+'34'!Y34+'35'!Y34+'36'!Y34+'37'!Y34+'38'!Y34+'39'!Y34</f>
        <v>6</v>
      </c>
      <c r="G35" s="117">
        <v>30</v>
      </c>
      <c r="O35" s="49"/>
      <c r="P35" s="433" t="s">
        <v>566</v>
      </c>
      <c r="Q35" s="432">
        <v>1278601</v>
      </c>
      <c r="R35" s="432">
        <v>1266442</v>
      </c>
    </row>
    <row r="36" spans="1:18" x14ac:dyDescent="0.2">
      <c r="A36" s="159" t="s">
        <v>23</v>
      </c>
      <c r="B36" s="3" t="s">
        <v>194</v>
      </c>
      <c r="C36" s="174">
        <f>'1'!S35+'2'!S35+'3'!S35+'4'!S35+'5'!S35+'6'!S35+'7'!S35+'8'!S35+'9'!S35+'10'!S35+'11'!S35+'12'!S35+'13'!S35+'14'!S35+'15'!S35+'16'!S35+'17'!S35+'18'!S35+'19'!S35+'20'!S35+'21'!S35+'22'!S35+'23'!S35+'24'!S35+'25'!S35+'26'!S35+'27'!S35+'28'!S35+'29'!S35+'30'!S35+'31'!S35+'32'!S35+'33'!S35+'34'!S35+'35'!S35+'36'!S35+'37'!S35+'38'!S35+'39'!S35</f>
        <v>113.90864579540637</v>
      </c>
      <c r="D36" s="193">
        <f>'1'!U35+'2'!U35+'3'!U35+'4'!U35+'5'!U35+'6'!U35+'7'!U35+'8'!U35+'9'!U35+'10'!U35+'11'!U35+'12'!U35+'13'!U35+'14'!U35+'15'!U35+'16'!U35+'17'!U35+'18'!U35+'19'!U35+'20'!U35+'21'!U35+'22'!U35+'23'!U35+'24'!U35+'25'!U35+'26'!U35+'27'!U35+'28'!U35+'29'!U35+'30'!U35+'31'!U35+'32'!U35+'33'!U35+'34'!U35+'35'!U35+'36'!U35+'37'!U35+'38'!U35+'39'!U35</f>
        <v>54.938883927544303</v>
      </c>
      <c r="E36" s="120">
        <f>'1'!W35+'2'!W35+'3'!W35+'4'!W35+'5'!W35+'6'!W35+'7'!W35+'8'!W35+'9'!W35+'10'!W35+'11'!W35+'12'!W35+'13'!W35+'14'!W35+'15'!W35+'16'!W35+'17'!W35+'18'!W35+'19'!W35+'20'!W35+'21'!W35+'22'!W35+'23'!W35+'24'!W35+'25'!W35+'26'!W35+'27'!W35+'28'!W35+'29'!W35+'30'!W35+'31'!W35+'32'!W35+'33'!W35+'34'!W35+'35'!W35+'36'!W35+'37'!W35+'38'!W35+'39'!W35</f>
        <v>18</v>
      </c>
      <c r="F36" s="172">
        <f>'1'!Y35+'2'!Y35+'3'!Y35+'4'!Y35+'5'!Y35+'6'!Y35+'7'!Y35+'8'!Y35+'9'!Y35+'10'!Y35+'11'!Y35+'12'!Y35+'13'!Y35+'14'!Y35+'15'!Y35+'16'!Y35+'17'!Y35+'18'!Y35+'19'!Y35+'20'!Y35+'21'!Y35+'22'!Y35+'23'!Y35+'24'!Y35+'25'!Y35+'26'!Y35+'27'!Y35+'28'!Y35+'29'!Y35+'30'!Y35+'31'!Y35+'32'!Y35+'33'!Y35+'34'!Y35+'35'!Y35+'36'!Y35+'37'!Y35+'38'!Y35+'39'!Y35</f>
        <v>20</v>
      </c>
      <c r="G36" s="117">
        <v>31</v>
      </c>
      <c r="O36" s="49">
        <v>213</v>
      </c>
      <c r="P36" s="433" t="s">
        <v>586</v>
      </c>
      <c r="Q36" s="432">
        <v>145212</v>
      </c>
      <c r="R36" s="432">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126.80983030193899</v>
      </c>
      <c r="D37" s="193">
        <f>'1'!U36+'2'!U36+'3'!U36+'4'!U36+'5'!U36+'6'!U36+'7'!U36+'8'!U36+'9'!U36+'10'!U36+'11'!U36+'12'!U36+'13'!U36+'14'!U36+'15'!U36+'16'!U36+'17'!U36+'18'!U36+'19'!U36+'20'!U36+'21'!U36+'22'!U36+'23'!U36+'24'!U36+'25'!U36+'26'!U36+'27'!U36+'28'!U36+'29'!U36+'30'!U36+'31'!U36+'32'!U36+'33'!U36+'34'!U36+'35'!U36+'36'!U36+'37'!U36+'38'!U36+'39'!U36</f>
        <v>89.235053252293909</v>
      </c>
      <c r="E37" s="120">
        <f>'1'!W36+'2'!W36+'3'!W36+'4'!W36+'5'!W36+'6'!W36+'7'!W36+'8'!W36+'9'!W36+'10'!W36+'11'!W36+'12'!W36+'13'!W36+'14'!W36+'15'!W36+'16'!W36+'17'!W36+'18'!W36+'19'!W36+'20'!W36+'21'!W36+'22'!W36+'23'!W36+'24'!W36+'25'!W36+'26'!W36+'27'!W36+'28'!W36+'29'!W36+'30'!W36+'31'!W36+'32'!W36+'33'!W36+'34'!W36+'35'!W36+'36'!W36+'37'!W36+'38'!W36+'39'!W36</f>
        <v>7</v>
      </c>
      <c r="F37" s="172">
        <f>'1'!Y36+'2'!Y36+'3'!Y36+'4'!Y36+'5'!Y36+'6'!Y36+'7'!Y36+'8'!Y36+'9'!Y36+'10'!Y36+'11'!Y36+'12'!Y36+'13'!Y36+'14'!Y36+'15'!Y36+'16'!Y36+'17'!Y36+'18'!Y36+'19'!Y36+'20'!Y36+'21'!Y36+'22'!Y36+'23'!Y36+'24'!Y36+'25'!Y36+'26'!Y36+'27'!Y36+'28'!Y36+'29'!Y36+'30'!Y36+'31'!Y36+'32'!Y36+'33'!Y36+'34'!Y36+'35'!Y36+'36'!Y36+'37'!Y36+'38'!Y36+'39'!Y36</f>
        <v>10</v>
      </c>
      <c r="G37" s="117">
        <v>32</v>
      </c>
      <c r="O37" s="49">
        <v>215</v>
      </c>
      <c r="P37" s="433" t="s">
        <v>587</v>
      </c>
      <c r="Q37" s="432">
        <v>296081</v>
      </c>
      <c r="R37" s="432">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119.9115966226107</v>
      </c>
      <c r="D38" s="193">
        <f>'1'!U37+'2'!U37+'3'!U37+'4'!U37+'5'!U37+'6'!U37+'7'!U37+'8'!U37+'9'!U37+'10'!U37+'11'!U37+'12'!U37+'13'!U37+'14'!U37+'15'!U37+'16'!U37+'17'!U37+'18'!U37+'19'!U37+'20'!U37+'21'!U37+'22'!U37+'23'!U37+'24'!U37+'25'!U37+'26'!U37+'27'!U37+'28'!U37+'29'!U37+'30'!U37+'31'!U37+'32'!U37+'33'!U37+'34'!U37+'35'!U37+'36'!U37+'37'!U37+'38'!U37+'39'!U37</f>
        <v>83.850834311222826</v>
      </c>
      <c r="E38" s="120">
        <f>'1'!W37+'2'!W37+'3'!W37+'4'!W37+'5'!W37+'6'!W37+'7'!W37+'8'!W37+'9'!W37+'10'!W37+'11'!W37+'12'!W37+'13'!W37+'14'!W37+'15'!W37+'16'!W37+'17'!W37+'18'!W37+'19'!W37+'20'!W37+'21'!W37+'22'!W37+'23'!W37+'24'!W37+'25'!W37+'26'!W37+'27'!W37+'28'!W37+'29'!W37+'30'!W37+'31'!W37+'32'!W37+'33'!W37+'34'!W37+'35'!W37+'36'!W37+'37'!W37+'38'!W37+'39'!W37</f>
        <v>7</v>
      </c>
      <c r="F38" s="172">
        <f>'1'!Y37+'2'!Y37+'3'!Y37+'4'!Y37+'5'!Y37+'6'!Y37+'7'!Y37+'8'!Y37+'9'!Y37+'10'!Y37+'11'!Y37+'12'!Y37+'13'!Y37+'14'!Y37+'15'!Y37+'16'!Y37+'17'!Y37+'18'!Y37+'19'!Y37+'20'!Y37+'21'!Y37+'22'!Y37+'23'!Y37+'24'!Y37+'25'!Y37+'26'!Y37+'27'!Y37+'28'!Y37+'29'!Y37+'30'!Y37+'31'!Y37+'32'!Y37+'33'!Y37+'34'!Y37+'35'!Y37+'36'!Y37+'37'!Y37+'38'!Y37+'39'!Y37</f>
        <v>5</v>
      </c>
      <c r="G38" s="117">
        <v>33</v>
      </c>
      <c r="O38" s="49">
        <v>218</v>
      </c>
      <c r="P38" s="433" t="s">
        <v>588</v>
      </c>
      <c r="Q38" s="432">
        <v>258553</v>
      </c>
      <c r="R38" s="432">
        <v>243824</v>
      </c>
    </row>
    <row r="39" spans="1:18" x14ac:dyDescent="0.2">
      <c r="A39" s="159" t="s">
        <v>26</v>
      </c>
      <c r="B39" s="3" t="s">
        <v>277</v>
      </c>
      <c r="C39" s="174">
        <f>'1'!S38+'2'!S38+'3'!S38+'4'!S38+'5'!S38+'6'!S38+'7'!S38+'8'!S38+'9'!S38+'10'!S38+'11'!S38+'12'!S38+'13'!S38+'14'!S38+'15'!S38+'16'!S38+'17'!S38+'18'!S38+'19'!S38+'20'!S38+'21'!S38+'22'!S38+'23'!S38+'24'!S38+'25'!S38+'26'!S38+'27'!S38+'28'!S38+'29'!S38+'30'!S38+'31'!S38+'32'!S38+'33'!S38+'34'!S38+'35'!S38+'36'!S38+'37'!S38+'38'!S38+'39'!S38</f>
        <v>129.17303369125358</v>
      </c>
      <c r="D39" s="193">
        <f>'1'!U38+'2'!U38+'3'!U38+'4'!U38+'5'!U38+'6'!U38+'7'!U38+'8'!U38+'9'!U38+'10'!U38+'11'!U38+'12'!U38+'13'!U38+'14'!U38+'15'!U38+'16'!U38+'17'!U38+'18'!U38+'19'!U38+'20'!U38+'21'!U38+'22'!U38+'23'!U38+'24'!U38+'25'!U38+'26'!U38+'27'!U38+'28'!U38+'29'!U38+'30'!U38+'31'!U38+'32'!U38+'33'!U38+'34'!U38+'35'!U38+'36'!U38+'37'!U38+'38'!U38+'39'!U38</f>
        <v>70.569920369190953</v>
      </c>
      <c r="E39" s="120">
        <f>'1'!W38+'2'!W38+'3'!W38+'4'!W38+'5'!W38+'6'!W38+'7'!W38+'8'!W38+'9'!W38+'10'!W38+'11'!W38+'12'!W38+'13'!W38+'14'!W38+'15'!W38+'16'!W38+'17'!W38+'18'!W38+'19'!W38+'20'!W38+'21'!W38+'22'!W38+'23'!W38+'24'!W38+'25'!W38+'26'!W38+'27'!W38+'28'!W38+'29'!W38+'30'!W38+'31'!W38+'32'!W38+'33'!W38+'34'!W38+'35'!W38+'36'!W38+'37'!W38+'38'!W38+'39'!W38</f>
        <v>14</v>
      </c>
      <c r="F39" s="172">
        <f>'1'!Y38+'2'!Y38+'3'!Y38+'4'!Y38+'5'!Y38+'6'!Y38+'7'!Y38+'8'!Y38+'9'!Y38+'10'!Y38+'11'!Y38+'12'!Y38+'13'!Y38+'14'!Y38+'15'!Y38+'16'!Y38+'17'!Y38+'18'!Y38+'19'!Y38+'20'!Y38+'21'!Y38+'22'!Y38+'23'!Y38+'24'!Y38+'25'!Y38+'26'!Y38+'27'!Y38+'28'!Y38+'29'!Y38+'30'!Y38+'31'!Y38+'32'!Y38+'33'!Y38+'34'!Y38+'35'!Y38+'36'!Y38+'37'!Y38+'38'!Y38+'39'!Y38</f>
        <v>13</v>
      </c>
      <c r="G39" s="117">
        <v>34</v>
      </c>
      <c r="O39" s="49">
        <v>220</v>
      </c>
      <c r="P39" s="433" t="s">
        <v>589</v>
      </c>
      <c r="Q39" s="432">
        <v>236199</v>
      </c>
      <c r="R39" s="432">
        <v>216961</v>
      </c>
    </row>
    <row r="40" spans="1:18" x14ac:dyDescent="0.2">
      <c r="A40" s="159" t="s">
        <v>51</v>
      </c>
      <c r="B40" s="3" t="s">
        <v>368</v>
      </c>
      <c r="C40" s="174">
        <f>'1'!S39+'2'!S39+'3'!S39+'4'!S39+'5'!S39+'6'!S39+'7'!S39+'8'!S39+'9'!S39+'10'!S39+'11'!S39+'12'!S39+'13'!S39+'14'!S39+'15'!S39+'16'!S39+'17'!S39+'18'!S39+'19'!S39+'20'!S39+'21'!S39+'22'!S39+'23'!S39+'24'!S39+'25'!S39+'26'!S39+'27'!S39+'28'!S39+'29'!S39+'30'!S39+'31'!S39+'32'!S39+'33'!S39+'34'!S39+'35'!S39+'36'!S39+'37'!S39+'38'!S39+'39'!S39</f>
        <v>113.247968537124</v>
      </c>
      <c r="D40" s="193">
        <f>'1'!U39+'2'!U39+'3'!U39+'4'!U39+'5'!U39+'6'!U39+'7'!U39+'8'!U39+'9'!U39+'10'!U39+'11'!U39+'12'!U39+'13'!U39+'14'!U39+'15'!U39+'16'!U39+'17'!U39+'18'!U39+'19'!U39+'20'!U39+'21'!U39+'22'!U39+'23'!U39+'24'!U39+'25'!U39+'26'!U39+'27'!U39+'28'!U39+'29'!U39+'30'!U39+'31'!U39+'32'!U39+'33'!U39+'34'!U39+'35'!U39+'36'!U39+'37'!U39+'38'!U39+'39'!U39</f>
        <v>63.098024965709541</v>
      </c>
      <c r="E40" s="120">
        <f>'1'!W39+'2'!W39+'3'!W39+'4'!W39+'5'!W39+'6'!W39+'7'!W39+'8'!W39+'9'!W39+'10'!W39+'11'!W39+'12'!W39+'13'!W39+'14'!W39+'15'!W39+'16'!W39+'17'!W39+'18'!W39+'19'!W39+'20'!W39+'21'!W39+'22'!W39+'23'!W39+'24'!W39+'25'!W39+'26'!W39+'27'!W39+'28'!W39+'29'!W39+'30'!W39+'31'!W39+'32'!W39+'33'!W39+'34'!W39+'35'!W39+'36'!W39+'37'!W39+'38'!W39+'39'!W39</f>
        <v>5</v>
      </c>
      <c r="F40" s="172">
        <f>'1'!Y39+'2'!Y39+'3'!Y39+'4'!Y39+'5'!Y39+'6'!Y39+'7'!Y39+'8'!Y39+'9'!Y39+'10'!Y39+'11'!Y39+'12'!Y39+'13'!Y39+'14'!Y39+'15'!Y39+'16'!Y39+'17'!Y39+'18'!Y39+'19'!Y39+'20'!Y39+'21'!Y39+'22'!Y39+'23'!Y39+'24'!Y39+'25'!Y39+'26'!Y39+'27'!Y39+'28'!Y39+'29'!Y39+'30'!Y39+'31'!Y39+'32'!Y39+'33'!Y39+'34'!Y39+'35'!Y39+'36'!Y39+'37'!Y39+'38'!Y39+'39'!Y39</f>
        <v>5</v>
      </c>
      <c r="G40" s="117">
        <v>35</v>
      </c>
      <c r="O40" s="49">
        <v>228</v>
      </c>
      <c r="P40" s="433" t="s">
        <v>519</v>
      </c>
      <c r="Q40" s="432">
        <v>278667</v>
      </c>
      <c r="R40" s="432">
        <v>294992</v>
      </c>
    </row>
    <row r="41" spans="1:18" x14ac:dyDescent="0.2">
      <c r="A41" s="159" t="s">
        <v>195</v>
      </c>
      <c r="B41" s="3" t="s">
        <v>41</v>
      </c>
      <c r="C41" s="174">
        <f>'1'!S40+'2'!S40+'3'!S40+'4'!S40+'5'!S40+'6'!S40+'7'!S40+'8'!S40+'9'!S40+'10'!S40+'11'!S40+'12'!S40+'13'!S40+'14'!S40+'15'!S40+'16'!S40+'17'!S40+'18'!S40+'19'!S40+'20'!S40+'21'!S40+'22'!S40+'23'!S40+'24'!S40+'25'!S40+'26'!S40+'27'!S40+'28'!S40+'29'!S40+'30'!S40+'31'!S40+'32'!S40+'33'!S40+'34'!S40+'35'!S40+'36'!S40+'37'!S40+'38'!S40+'39'!S40</f>
        <v>217.91651602323267</v>
      </c>
      <c r="D41" s="193">
        <f>'1'!U40+'2'!U40+'3'!U40+'4'!U40+'5'!U40+'6'!U40+'7'!U40+'8'!U40+'9'!U40+'10'!U40+'11'!U40+'12'!U40+'13'!U40+'14'!U40+'15'!U40+'16'!U40+'17'!U40+'18'!U40+'19'!U40+'20'!U40+'21'!U40+'22'!U40+'23'!U40+'24'!U40+'25'!U40+'26'!U40+'27'!U40+'28'!U40+'29'!U40+'30'!U40+'31'!U40+'32'!U40+'33'!U40+'34'!U40+'35'!U40+'36'!U40+'37'!U40+'38'!U40+'39'!U40</f>
        <v>127.80117350247868</v>
      </c>
      <c r="E41" s="120">
        <f>'1'!W40+'2'!W40+'3'!W40+'4'!W40+'5'!W40+'6'!W40+'7'!W40+'8'!W40+'9'!W40+'10'!W40+'11'!W40+'12'!W40+'13'!W40+'14'!W40+'15'!W40+'16'!W40+'17'!W40+'18'!W40+'19'!W40+'20'!W40+'21'!W40+'22'!W40+'23'!W40+'24'!W40+'25'!W40+'26'!W40+'27'!W40+'28'!W40+'29'!W40+'30'!W40+'31'!W40+'32'!W40+'33'!W40+'34'!W40+'35'!W40+'36'!W40+'37'!W40+'38'!W40+'39'!W40</f>
        <v>38</v>
      </c>
      <c r="F41" s="172">
        <f>'1'!Y40+'2'!Y40+'3'!Y40+'4'!Y40+'5'!Y40+'6'!Y40+'7'!Y40+'8'!Y40+'9'!Y40+'10'!Y40+'11'!Y40+'12'!Y40+'13'!Y40+'14'!Y40+'15'!Y40+'16'!Y40+'17'!Y40+'18'!Y40+'19'!Y40+'20'!Y40+'21'!Y40+'22'!Y40+'23'!Y40+'24'!Y40+'25'!Y40+'26'!Y40+'27'!Y40+'28'!Y40+'29'!Y40+'30'!Y40+'31'!Y40+'32'!Y40+'33'!Y40+'34'!Y40+'35'!Y40+'36'!Y40+'37'!Y40+'38'!Y40+'39'!Y40</f>
        <v>32</v>
      </c>
      <c r="G41" s="117">
        <v>36</v>
      </c>
      <c r="O41" s="49">
        <v>365</v>
      </c>
      <c r="P41" s="433" t="s">
        <v>522</v>
      </c>
      <c r="Q41" s="432">
        <v>63889</v>
      </c>
      <c r="R41" s="432">
        <v>64190</v>
      </c>
    </row>
    <row r="42" spans="1:18" x14ac:dyDescent="0.2">
      <c r="A42" s="159" t="s">
        <v>372</v>
      </c>
      <c r="B42" s="3" t="s">
        <v>346</v>
      </c>
      <c r="C42" s="174">
        <f>'1'!S41+'2'!S41+'3'!S41+'4'!S41+'5'!S41+'6'!S41+'7'!S41+'8'!S41+'9'!S41+'10'!S41+'11'!S41+'12'!S41+'13'!S41+'14'!S41+'15'!S41+'16'!S41+'17'!S41+'18'!S41+'19'!S41+'20'!S41+'21'!S41+'22'!S41+'23'!S41+'24'!S41+'25'!S41+'26'!S41+'27'!S41+'28'!S41+'29'!S41+'30'!S41+'31'!S41+'32'!S41+'33'!S41+'34'!S41+'35'!S41+'36'!S41+'37'!S41+'38'!S41+'39'!S41</f>
        <v>136.72687475872442</v>
      </c>
      <c r="D42" s="193">
        <f>'1'!U41+'2'!U41+'3'!U41+'4'!U41+'5'!U41+'6'!U41+'7'!U41+'8'!U41+'9'!U41+'10'!U41+'11'!U41+'12'!U41+'13'!U41+'14'!U41+'15'!U41+'16'!U41+'17'!U41+'18'!U41+'19'!U41+'20'!U41+'21'!U41+'22'!U41+'23'!U41+'24'!U41+'25'!U41+'26'!U41+'27'!U41+'28'!U41+'29'!U41+'30'!U41+'31'!U41+'32'!U41+'33'!U41+'34'!U41+'35'!U41+'36'!U41+'37'!U41+'38'!U41+'39'!U41</f>
        <v>69.291666598411581</v>
      </c>
      <c r="E42" s="120">
        <f>'1'!W41+'2'!W41+'3'!W41+'4'!W41+'5'!W41+'6'!W41+'7'!W41+'8'!W41+'9'!W41+'10'!W41+'11'!W41+'12'!W41+'13'!W41+'14'!W41+'15'!W41+'16'!W41+'17'!W41+'18'!W41+'19'!W41+'20'!W41+'21'!W41+'22'!W41+'23'!W41+'24'!W41+'25'!W41+'26'!W41+'27'!W41+'28'!W41+'29'!W41+'30'!W41+'31'!W41+'32'!W41+'33'!W41+'34'!W41+'35'!W41+'36'!W41+'37'!W41+'38'!W41+'39'!W41</f>
        <v>18</v>
      </c>
      <c r="F42" s="172">
        <f>'1'!Y41+'2'!Y41+'3'!Y41+'4'!Y41+'5'!Y41+'6'!Y41+'7'!Y41+'8'!Y41+'9'!Y41+'10'!Y41+'11'!Y41+'12'!Y41+'13'!Y41+'14'!Y41+'15'!Y41+'16'!Y41+'17'!Y41+'18'!Y41+'19'!Y41+'20'!Y41+'21'!Y41+'22'!Y41+'23'!Y41+'24'!Y41+'25'!Y41+'26'!Y41+'27'!Y41+'28'!Y41+'29'!Y41+'30'!Y41+'31'!Y41+'32'!Y41+'33'!Y41+'34'!Y41+'35'!Y41+'36'!Y41+'37'!Y41+'38'!Y41+'39'!Y41</f>
        <v>14</v>
      </c>
      <c r="G42" s="117">
        <v>37</v>
      </c>
      <c r="O42" s="49"/>
      <c r="P42" s="433" t="s">
        <v>590</v>
      </c>
      <c r="Q42" s="432">
        <v>2700326</v>
      </c>
      <c r="R42" s="432">
        <v>2598785</v>
      </c>
    </row>
    <row r="43" spans="1:18" x14ac:dyDescent="0.2">
      <c r="A43" s="159" t="s">
        <v>373</v>
      </c>
      <c r="B43" s="3" t="s">
        <v>279</v>
      </c>
      <c r="C43" s="174">
        <f>'1'!S42+'2'!S42+'3'!S42+'4'!S42+'5'!S42+'6'!S42+'7'!S42+'8'!S42+'9'!S42+'10'!S42+'11'!S42+'12'!S42+'13'!S42+'14'!S42+'15'!S42+'16'!S42+'17'!S42+'18'!S42+'19'!S42+'20'!S42+'21'!S42+'22'!S42+'23'!S42+'24'!S42+'25'!S42+'26'!S42+'27'!S42+'28'!S42+'29'!S42+'30'!S42+'31'!S42+'32'!S42+'33'!S42+'34'!S42+'35'!S42+'36'!S42+'37'!S42+'38'!S42+'39'!S42</f>
        <v>110.76642886859496</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3" t="s">
        <v>493</v>
      </c>
      <c r="Q43" s="432">
        <v>2444385</v>
      </c>
      <c r="R43" s="432">
        <v>2355693</v>
      </c>
    </row>
    <row r="44" spans="1:18" x14ac:dyDescent="0.2">
      <c r="A44" s="159" t="s">
        <v>374</v>
      </c>
      <c r="B44" s="3" t="s">
        <v>280</v>
      </c>
      <c r="C44" s="176">
        <f>'1'!S43+'2'!S43+'3'!S43+'4'!S43+'5'!S43+'6'!S43+'7'!S43+'8'!S43+'9'!S43+'10'!S43+'11'!S43+'12'!S43+'13'!S43+'14'!S43+'15'!S43+'16'!S43+'17'!S43+'18'!S43+'19'!S43+'20'!S43+'21'!S43+'22'!S43+'23'!S43+'24'!S43+'25'!S43+'26'!S43+'27'!S43+'28'!S43+'29'!S43+'30'!S43+'31'!S43+'32'!S43+'33'!S43+'34'!S43+'35'!S43+'36'!S43+'37'!S43+'38'!S43+'39'!S43</f>
        <v>128.28241868701701</v>
      </c>
      <c r="D44" s="193">
        <f>'1'!U43+'2'!U43+'3'!U43+'4'!U43+'5'!U43+'6'!U43+'7'!U43+'8'!U43+'9'!U43+'10'!U43+'11'!U43+'12'!U43+'13'!U43+'14'!U43+'15'!U43+'16'!U43+'17'!U43+'18'!U43+'19'!U43+'20'!U43+'21'!U43+'22'!U43+'23'!U43+'24'!U43+'25'!U43+'26'!U43+'27'!U43+'28'!U43+'29'!U43+'30'!U43+'31'!U43+'32'!U43+'33'!U43+'34'!U43+'35'!U43+'36'!U43+'37'!U43+'38'!U43+'39'!U43</f>
        <v>40.225725913467201</v>
      </c>
      <c r="E44" s="120">
        <f>'1'!W43+'2'!W43+'3'!W43+'4'!W43+'5'!W43+'6'!W43+'7'!W43+'8'!W43+'9'!W43+'10'!W43+'11'!W43+'12'!W43+'13'!W43+'14'!W43+'15'!W43+'16'!W43+'17'!W43+'18'!W43+'19'!W43+'20'!W43+'21'!W43+'22'!W43+'23'!W43+'24'!W43+'25'!W43+'26'!W43+'27'!W43+'28'!W43+'29'!W43+'30'!W43+'31'!W43+'32'!W43+'33'!W43+'34'!W43+'35'!W43+'36'!W43+'37'!W43+'38'!W43+'39'!W43</f>
        <v>0</v>
      </c>
      <c r="F44" s="172">
        <f>'1'!Y43+'2'!Y43+'3'!Y43+'4'!Y43+'5'!Y43+'6'!Y43+'7'!Y43+'8'!Y43+'9'!Y43+'10'!Y43+'11'!Y43+'12'!Y43+'13'!Y43+'14'!Y43+'15'!Y43+'16'!Y43+'17'!Y43+'18'!Y43+'19'!Y43+'20'!Y43+'21'!Y43+'22'!Y43+'23'!Y43+'24'!Y43+'25'!Y43+'26'!Y43+'27'!Y43+'28'!Y43+'29'!Y43+'30'!Y43+'31'!Y43+'32'!Y43+'33'!Y43+'34'!Y43+'35'!Y43+'36'!Y43+'37'!Y43+'38'!Y43+'39'!Y43</f>
        <v>0</v>
      </c>
      <c r="G44" s="117">
        <v>39</v>
      </c>
      <c r="O44" s="49">
        <v>442</v>
      </c>
      <c r="P44" s="433" t="s">
        <v>591</v>
      </c>
      <c r="Q44" s="432">
        <v>38269</v>
      </c>
      <c r="R44" s="432">
        <v>35368</v>
      </c>
    </row>
    <row r="45" spans="1:18" x14ac:dyDescent="0.2">
      <c r="A45" s="106"/>
      <c r="B45" s="94" t="s">
        <v>83</v>
      </c>
      <c r="C45" s="206">
        <f>SUM(C6:C44)</f>
        <v>4837.7720549583964</v>
      </c>
      <c r="D45" s="207">
        <f>SUM(D6:D44)</f>
        <v>2312.7990238562224</v>
      </c>
      <c r="E45" s="204">
        <f>SUM(E6:E44)</f>
        <v>380</v>
      </c>
      <c r="F45" s="205">
        <f>SUM(F6:F44)</f>
        <v>297</v>
      </c>
      <c r="G45" s="118"/>
      <c r="O45" s="49">
        <v>443</v>
      </c>
      <c r="P45" s="433" t="s">
        <v>592</v>
      </c>
      <c r="Q45" s="432">
        <v>183066</v>
      </c>
      <c r="R45" s="432">
        <v>173284</v>
      </c>
    </row>
    <row r="46" spans="1:18" x14ac:dyDescent="0.2">
      <c r="A46" s="401" t="str">
        <f>取引基本表!$E$1</f>
        <v>2015年明石市産業連関表</v>
      </c>
      <c r="B46" s="403"/>
      <c r="C46" s="48"/>
      <c r="D46" s="48"/>
      <c r="E46" s="48"/>
      <c r="F46" s="48"/>
      <c r="G46" s="48"/>
      <c r="O46" s="49">
        <v>446</v>
      </c>
      <c r="P46" s="433" t="s">
        <v>527</v>
      </c>
      <c r="Q46" s="432">
        <v>34606</v>
      </c>
      <c r="R46" s="432">
        <v>34440</v>
      </c>
    </row>
    <row r="47" spans="1:18" x14ac:dyDescent="0.2">
      <c r="C47" s="208"/>
      <c r="D47" s="208"/>
      <c r="E47" s="208"/>
      <c r="F47" s="208"/>
      <c r="G47" s="48"/>
      <c r="O47" s="49"/>
      <c r="P47" s="433" t="s">
        <v>568</v>
      </c>
      <c r="Q47" s="432">
        <v>1115874</v>
      </c>
      <c r="R47" s="432">
        <v>1131429</v>
      </c>
    </row>
    <row r="48" spans="1:18" x14ac:dyDescent="0.2">
      <c r="C48" s="48"/>
      <c r="D48" s="48"/>
      <c r="E48" s="48"/>
      <c r="F48" s="48"/>
      <c r="G48" s="48"/>
      <c r="O48" s="49">
        <v>208</v>
      </c>
      <c r="P48" s="433" t="s">
        <v>593</v>
      </c>
      <c r="Q48" s="432">
        <v>178175</v>
      </c>
      <c r="R48" s="432">
        <v>205903</v>
      </c>
    </row>
    <row r="49" spans="3:18" x14ac:dyDescent="0.2">
      <c r="C49" s="48"/>
      <c r="D49" s="48"/>
      <c r="E49" s="48"/>
      <c r="F49" s="48"/>
      <c r="G49" s="48"/>
      <c r="O49" s="49">
        <v>212</v>
      </c>
      <c r="P49" s="433" t="s">
        <v>594</v>
      </c>
      <c r="Q49" s="432">
        <v>264770</v>
      </c>
      <c r="R49" s="432">
        <v>271944</v>
      </c>
    </row>
    <row r="50" spans="3:18" x14ac:dyDescent="0.2">
      <c r="O50" s="49">
        <v>227</v>
      </c>
      <c r="P50" s="433" t="s">
        <v>518</v>
      </c>
      <c r="Q50" s="432">
        <v>120665</v>
      </c>
      <c r="R50" s="432">
        <v>111832</v>
      </c>
    </row>
    <row r="51" spans="3:18" x14ac:dyDescent="0.2">
      <c r="O51" s="49">
        <v>229</v>
      </c>
      <c r="P51" s="433" t="s">
        <v>520</v>
      </c>
      <c r="Q51" s="432">
        <v>348616</v>
      </c>
      <c r="R51" s="432">
        <v>341914</v>
      </c>
    </row>
    <row r="52" spans="3:18" x14ac:dyDescent="0.2">
      <c r="O52" s="49">
        <v>464</v>
      </c>
      <c r="P52" s="433" t="s">
        <v>595</v>
      </c>
      <c r="Q52" s="432">
        <v>93387</v>
      </c>
      <c r="R52" s="432">
        <v>97242</v>
      </c>
    </row>
    <row r="53" spans="3:18" x14ac:dyDescent="0.2">
      <c r="O53" s="49">
        <v>481</v>
      </c>
      <c r="P53" s="433" t="s">
        <v>596</v>
      </c>
      <c r="Q53" s="432">
        <v>50484</v>
      </c>
      <c r="R53" s="432">
        <v>48645</v>
      </c>
    </row>
    <row r="54" spans="3:18" x14ac:dyDescent="0.2">
      <c r="O54" s="49">
        <v>501</v>
      </c>
      <c r="P54" s="433" t="s">
        <v>597</v>
      </c>
      <c r="Q54" s="432">
        <v>59777</v>
      </c>
      <c r="R54" s="432">
        <v>53949</v>
      </c>
    </row>
    <row r="55" spans="3:18" x14ac:dyDescent="0.2">
      <c r="O55" s="49"/>
      <c r="P55" s="433" t="s">
        <v>569</v>
      </c>
      <c r="Q55" s="432">
        <v>672561</v>
      </c>
      <c r="R55" s="432">
        <v>686870</v>
      </c>
    </row>
    <row r="56" spans="3:18" x14ac:dyDescent="0.2">
      <c r="O56" s="49">
        <v>209</v>
      </c>
      <c r="P56" s="433" t="s">
        <v>598</v>
      </c>
      <c r="Q56" s="432">
        <v>314928</v>
      </c>
      <c r="R56" s="432">
        <v>299944</v>
      </c>
    </row>
    <row r="57" spans="3:18" x14ac:dyDescent="0.2">
      <c r="O57" s="49">
        <v>222</v>
      </c>
      <c r="P57" s="433" t="s">
        <v>599</v>
      </c>
      <c r="Q57" s="432">
        <v>83428</v>
      </c>
      <c r="R57" s="432">
        <v>79818</v>
      </c>
    </row>
    <row r="58" spans="3:18" x14ac:dyDescent="0.2">
      <c r="O58" s="49">
        <v>225</v>
      </c>
      <c r="P58" s="433" t="s">
        <v>600</v>
      </c>
      <c r="Q58" s="432">
        <v>171979</v>
      </c>
      <c r="R58" s="432">
        <v>211181</v>
      </c>
    </row>
    <row r="59" spans="3:18" x14ac:dyDescent="0.2">
      <c r="O59" s="49">
        <v>585</v>
      </c>
      <c r="P59" s="433" t="s">
        <v>531</v>
      </c>
      <c r="Q59" s="432">
        <v>56592</v>
      </c>
      <c r="R59" s="432">
        <v>53759</v>
      </c>
    </row>
    <row r="60" spans="3:18" x14ac:dyDescent="0.2">
      <c r="O60" s="49">
        <v>586</v>
      </c>
      <c r="P60" s="433" t="s">
        <v>601</v>
      </c>
      <c r="Q60" s="432">
        <v>45634</v>
      </c>
      <c r="R60" s="432">
        <v>42168</v>
      </c>
    </row>
    <row r="61" spans="3:18" x14ac:dyDescent="0.2">
      <c r="O61" s="49"/>
      <c r="P61" s="433" t="s">
        <v>570</v>
      </c>
      <c r="Q61" s="432">
        <v>474157</v>
      </c>
      <c r="R61" s="432">
        <v>451615</v>
      </c>
    </row>
    <row r="62" spans="3:18" x14ac:dyDescent="0.2">
      <c r="O62" s="49">
        <v>221</v>
      </c>
      <c r="P62" s="433" t="s">
        <v>602</v>
      </c>
      <c r="Q62" s="432">
        <v>216783</v>
      </c>
      <c r="R62" s="432">
        <v>209488</v>
      </c>
    </row>
    <row r="63" spans="3:18" x14ac:dyDescent="0.2">
      <c r="O63" s="49">
        <v>223</v>
      </c>
      <c r="P63" s="433" t="s">
        <v>603</v>
      </c>
      <c r="Q63" s="432">
        <v>257374</v>
      </c>
      <c r="R63" s="432">
        <v>242127</v>
      </c>
    </row>
    <row r="64" spans="3:18" x14ac:dyDescent="0.2">
      <c r="O64" s="49"/>
      <c r="P64" s="433" t="s">
        <v>571</v>
      </c>
      <c r="Q64" s="432">
        <v>469330</v>
      </c>
      <c r="R64" s="432">
        <v>445310</v>
      </c>
    </row>
    <row r="65" spans="15:18" x14ac:dyDescent="0.2">
      <c r="O65" s="49">
        <v>205</v>
      </c>
      <c r="P65" s="433" t="s">
        <v>604</v>
      </c>
      <c r="Q65" s="432">
        <v>160450</v>
      </c>
      <c r="R65" s="432">
        <v>151566</v>
      </c>
    </row>
    <row r="66" spans="15:18" x14ac:dyDescent="0.2">
      <c r="O66" s="49">
        <v>224</v>
      </c>
      <c r="P66" s="433" t="s">
        <v>515</v>
      </c>
      <c r="Q66" s="432">
        <v>161691</v>
      </c>
      <c r="R66" s="432">
        <v>152961</v>
      </c>
    </row>
    <row r="67" spans="15:18" x14ac:dyDescent="0.2">
      <c r="O67" s="442">
        <v>226</v>
      </c>
      <c r="P67" s="443" t="s">
        <v>605</v>
      </c>
      <c r="Q67" s="435">
        <v>147189</v>
      </c>
      <c r="R67" s="435">
        <v>140783</v>
      </c>
    </row>
    <row r="68" spans="15:18" x14ac:dyDescent="0.2">
      <c r="O68" t="s">
        <v>610</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306</v>
      </c>
      <c r="S2" s="3" t="s">
        <v>153</v>
      </c>
      <c r="U2" s="64" t="s">
        <v>210</v>
      </c>
      <c r="W2" s="3" t="s">
        <v>130</v>
      </c>
      <c r="Y2" s="3" t="s">
        <v>154</v>
      </c>
    </row>
    <row r="3" spans="1:25" ht="44" x14ac:dyDescent="0.2">
      <c r="B3" s="65"/>
      <c r="C3" s="66" t="s">
        <v>228</v>
      </c>
      <c r="D3" s="66" t="s">
        <v>307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75">
        <f>最終需要_まとめ!C6</f>
        <v>100</v>
      </c>
      <c r="D5" s="76">
        <f>投入係数表!C5</f>
        <v>0.14162348877374784</v>
      </c>
      <c r="E5" s="77">
        <f>$C$5*D5</f>
        <v>14.162348877374784</v>
      </c>
      <c r="F5" s="76">
        <f>分析係数表!C8</f>
        <v>4.9243777539597522E-2</v>
      </c>
      <c r="G5" s="77">
        <f t="shared" ref="G5:G38" si="0">E5*F5</f>
        <v>0.69740755755561257</v>
      </c>
      <c r="H5" s="77">
        <f t="array" ref="H5:H43">MMULT(逆行列係数!C5:AO43,'1'!G5:G43)</f>
        <v>0.69981009483943235</v>
      </c>
      <c r="I5" s="77">
        <f t="shared" ref="I5:I38" si="1">C5+H5</f>
        <v>100.69981009483944</v>
      </c>
      <c r="J5" s="76">
        <f>分析係数表!G8</f>
        <v>0.12057971014492753</v>
      </c>
      <c r="K5" s="78">
        <f t="shared" ref="K5:K38" si="2">I5*J5</f>
        <v>12.142353912884987</v>
      </c>
      <c r="L5" s="79" t="s">
        <v>178</v>
      </c>
      <c r="M5" s="80" t="s">
        <v>178</v>
      </c>
      <c r="N5" s="81">
        <f>分析係数表!H8</f>
        <v>1.1023937613586077E-2</v>
      </c>
      <c r="O5" s="82">
        <f t="shared" ref="O5:O43" si="3">$M$44*N5</f>
        <v>0.10160755476973445</v>
      </c>
      <c r="P5" s="76">
        <f>分析係数表!C8</f>
        <v>4.9243777539597522E-2</v>
      </c>
      <c r="Q5" s="82">
        <f t="shared" ref="Q5:Q38" si="4">O5*P5</f>
        <v>5.0035398234232744E-3</v>
      </c>
      <c r="R5" s="83">
        <f t="array" ref="R5:R43">MMULT(逆行列係数!C5:AO43,'1'!Q5:Q43)</f>
        <v>5.2318563468416734E-3</v>
      </c>
      <c r="S5" s="84">
        <f t="shared" ref="S5:S38" si="5">I5+R5</f>
        <v>100.70504195118627</v>
      </c>
      <c r="T5" s="85">
        <f>分析係数表!F8</f>
        <v>0.45391304347826089</v>
      </c>
      <c r="U5" s="86">
        <f t="shared" ref="U5:U43" si="6">S5*T5</f>
        <v>45.7113320856689</v>
      </c>
      <c r="V5" s="87">
        <f>分析係数表!D8</f>
        <v>0.46202898550724636</v>
      </c>
      <c r="W5" s="167">
        <f t="shared" ref="W5:W43" si="7">ROUND(S5*V5,0)</f>
        <v>47</v>
      </c>
      <c r="X5" s="76">
        <f>分析係数表!E8</f>
        <v>0.31362318840579712</v>
      </c>
      <c r="Y5" s="166">
        <f t="shared" ref="Y5:Y43" si="8">ROUND(S5*X5,0)</f>
        <v>32</v>
      </c>
    </row>
    <row r="6" spans="1:25" x14ac:dyDescent="0.2">
      <c r="A6" s="6" t="s">
        <v>220</v>
      </c>
      <c r="B6" s="5" t="s">
        <v>266</v>
      </c>
      <c r="C6" s="90"/>
      <c r="D6" s="76">
        <f>投入係数表!C6</f>
        <v>0</v>
      </c>
      <c r="E6" s="77">
        <f t="shared" ref="E6:E38" si="9">$C$5*D6</f>
        <v>0</v>
      </c>
      <c r="F6" s="76">
        <f>分析係数表!C9</f>
        <v>0.18610421836228286</v>
      </c>
      <c r="G6" s="77">
        <f t="shared" si="0"/>
        <v>0</v>
      </c>
      <c r="H6" s="77">
        <v>4.6541409504297104E-5</v>
      </c>
      <c r="I6" s="77">
        <f t="shared" si="1"/>
        <v>4.6541409504297104E-5</v>
      </c>
      <c r="J6" s="76">
        <f>分析係数表!G9</f>
        <v>0.24223602484472051</v>
      </c>
      <c r="K6" s="78">
        <f t="shared" si="2"/>
        <v>1.1274006028991224E-5</v>
      </c>
      <c r="L6" s="79"/>
      <c r="M6" s="80"/>
      <c r="N6" s="81">
        <f>分析係数表!H9</f>
        <v>5.8167204272645549E-4</v>
      </c>
      <c r="O6" s="82">
        <f t="shared" si="3"/>
        <v>5.3612670908544562E-3</v>
      </c>
      <c r="P6" s="76">
        <f>分析係数表!C9</f>
        <v>0.18610421836228286</v>
      </c>
      <c r="Q6" s="82">
        <f t="shared" si="4"/>
        <v>9.9775442137489873E-4</v>
      </c>
      <c r="R6" s="83">
        <v>1.0211181817548385E-3</v>
      </c>
      <c r="S6" s="84">
        <f t="shared" si="5"/>
        <v>1.0676595912591357E-3</v>
      </c>
      <c r="T6" s="85">
        <f>分析係数表!F9</f>
        <v>0.65217391304347827</v>
      </c>
      <c r="U6" s="86">
        <f t="shared" si="6"/>
        <v>6.9629973342987114E-4</v>
      </c>
      <c r="V6" s="87">
        <f>分析係数表!D9</f>
        <v>0.15527950310559005</v>
      </c>
      <c r="W6" s="167">
        <f t="shared" si="7"/>
        <v>0</v>
      </c>
      <c r="X6" s="76">
        <f>分析係数表!E9</f>
        <v>0</v>
      </c>
      <c r="Y6" s="166">
        <f t="shared" si="8"/>
        <v>0</v>
      </c>
    </row>
    <row r="7" spans="1:25" x14ac:dyDescent="0.2">
      <c r="A7" s="6" t="s">
        <v>221</v>
      </c>
      <c r="B7" s="5" t="s">
        <v>267</v>
      </c>
      <c r="C7" s="90"/>
      <c r="D7" s="76">
        <f>投入係数表!C7</f>
        <v>0</v>
      </c>
      <c r="E7" s="77">
        <f t="shared" si="9"/>
        <v>0</v>
      </c>
      <c r="F7" s="76">
        <f>分析係数表!C10</f>
        <v>1</v>
      </c>
      <c r="G7" s="77">
        <f t="shared" si="0"/>
        <v>0</v>
      </c>
      <c r="H7" s="77">
        <v>1.1532018604488864E-4</v>
      </c>
      <c r="I7" s="77">
        <f t="shared" si="1"/>
        <v>1.1532018604488864E-4</v>
      </c>
      <c r="J7" s="76">
        <f>分析係数表!G10</f>
        <v>0.17902522283330172</v>
      </c>
      <c r="K7" s="78">
        <f t="shared" si="2"/>
        <v>2.0645222003863999E-5</v>
      </c>
      <c r="L7" s="79"/>
      <c r="M7" s="80"/>
      <c r="N7" s="81">
        <f>分析係数表!H10</f>
        <v>1.093766089911469E-3</v>
      </c>
      <c r="O7" s="82">
        <f t="shared" si="3"/>
        <v>1.0081234290458379E-2</v>
      </c>
      <c r="P7" s="76">
        <f>分析係数表!C10</f>
        <v>1</v>
      </c>
      <c r="Q7" s="82">
        <f t="shared" si="4"/>
        <v>1.0081234290458379E-2</v>
      </c>
      <c r="R7" s="83">
        <v>1.0110203583548728E-2</v>
      </c>
      <c r="S7" s="84">
        <f t="shared" si="5"/>
        <v>1.0225523769593617E-2</v>
      </c>
      <c r="T7" s="85">
        <f>分析係数表!F10</f>
        <v>0.51792148681964723</v>
      </c>
      <c r="U7" s="86">
        <f t="shared" si="6"/>
        <v>5.2960184742575694E-3</v>
      </c>
      <c r="V7" s="87">
        <f>分析係数表!D10</f>
        <v>0.10677033946520008</v>
      </c>
      <c r="W7" s="167">
        <f t="shared" si="7"/>
        <v>0</v>
      </c>
      <c r="X7" s="76">
        <f>分析係数表!E10</f>
        <v>8.173715152664518E-2</v>
      </c>
      <c r="Y7" s="166">
        <f t="shared" si="8"/>
        <v>0</v>
      </c>
    </row>
    <row r="8" spans="1:25" x14ac:dyDescent="0.2">
      <c r="A8" s="6" t="s">
        <v>222</v>
      </c>
      <c r="B8" s="5" t="s">
        <v>27</v>
      </c>
      <c r="C8" s="90"/>
      <c r="D8" s="76">
        <f>投入係数表!C8</f>
        <v>0</v>
      </c>
      <c r="E8" s="77">
        <f t="shared" si="9"/>
        <v>0</v>
      </c>
      <c r="F8" s="76">
        <f>分析係数表!C11</f>
        <v>6.160954948016939E-3</v>
      </c>
      <c r="G8" s="77">
        <f t="shared" si="0"/>
        <v>0</v>
      </c>
      <c r="H8" s="77">
        <v>5.1136177909011035E-4</v>
      </c>
      <c r="I8" s="77">
        <f t="shared" si="1"/>
        <v>5.1136177909011035E-4</v>
      </c>
      <c r="J8" s="76">
        <f>分析係数表!G11</f>
        <v>0.34042553191489361</v>
      </c>
      <c r="K8" s="78">
        <f t="shared" si="2"/>
        <v>1.7408060564769713E-4</v>
      </c>
      <c r="L8" s="79"/>
      <c r="M8" s="80"/>
      <c r="N8" s="81">
        <f>分析係数表!H11</f>
        <v>-1.9481838751603774E-5</v>
      </c>
      <c r="O8" s="82">
        <f t="shared" si="3"/>
        <v>-1.7956396955014925E-4</v>
      </c>
      <c r="P8" s="76">
        <f>分析係数表!C11</f>
        <v>6.160954948016939E-3</v>
      </c>
      <c r="Q8" s="82">
        <f t="shared" si="4"/>
        <v>-1.1062855266855549E-6</v>
      </c>
      <c r="R8" s="83">
        <v>1.2650694643585099E-4</v>
      </c>
      <c r="S8" s="84">
        <f t="shared" si="5"/>
        <v>6.3786872552596134E-4</v>
      </c>
      <c r="T8" s="85">
        <f>分析係数表!F11</f>
        <v>0.5957446808510638</v>
      </c>
      <c r="U8" s="86">
        <f t="shared" si="6"/>
        <v>3.8000690031333864E-4</v>
      </c>
      <c r="V8" s="87">
        <f>分析係数表!D11</f>
        <v>0.10638297872340426</v>
      </c>
      <c r="W8" s="167">
        <f t="shared" si="7"/>
        <v>0</v>
      </c>
      <c r="X8" s="76">
        <f>分析係数表!E11</f>
        <v>0</v>
      </c>
      <c r="Y8" s="166">
        <f t="shared" si="8"/>
        <v>0</v>
      </c>
    </row>
    <row r="9" spans="1:25" x14ac:dyDescent="0.2">
      <c r="A9" s="6" t="s">
        <v>223</v>
      </c>
      <c r="B9" s="5" t="s">
        <v>191</v>
      </c>
      <c r="C9" s="90"/>
      <c r="D9" s="76">
        <f>投入係数表!C9</f>
        <v>0.13298791018998274</v>
      </c>
      <c r="E9" s="77">
        <f t="shared" si="9"/>
        <v>13.298791018998275</v>
      </c>
      <c r="F9" s="76">
        <f>分析係数表!C12</f>
        <v>3.0196065121225524E-2</v>
      </c>
      <c r="G9" s="77">
        <f t="shared" si="0"/>
        <v>0.40157115964324103</v>
      </c>
      <c r="H9" s="77">
        <v>0.4050490866944228</v>
      </c>
      <c r="I9" s="77">
        <f t="shared" si="1"/>
        <v>0.4050490866944228</v>
      </c>
      <c r="J9" s="76">
        <f>分析係数表!G12</f>
        <v>0.12354134956874682</v>
      </c>
      <c r="K9" s="78">
        <f t="shared" si="2"/>
        <v>5.0040310811817326E-2</v>
      </c>
      <c r="L9" s="79"/>
      <c r="M9" s="80"/>
      <c r="N9" s="81">
        <f>分析係数表!H12</f>
        <v>9.1223709954384669E-2</v>
      </c>
      <c r="O9" s="82">
        <f t="shared" si="3"/>
        <v>0.84080828741857383</v>
      </c>
      <c r="P9" s="76">
        <f>分析係数表!C12</f>
        <v>3.0196065121225524E-2</v>
      </c>
      <c r="Q9" s="82">
        <f t="shared" si="4"/>
        <v>2.5389101801357363E-2</v>
      </c>
      <c r="R9" s="83">
        <v>2.7029888403320781E-2</v>
      </c>
      <c r="S9" s="84">
        <f t="shared" si="5"/>
        <v>0.43207897509774357</v>
      </c>
      <c r="T9" s="85">
        <f>分析係数表!F12</f>
        <v>0.42790922927909231</v>
      </c>
      <c r="U9" s="86">
        <f t="shared" si="6"/>
        <v>0.18489058122177557</v>
      </c>
      <c r="V9" s="87">
        <f>分析係数表!D12</f>
        <v>5.0712605507126057E-2</v>
      </c>
      <c r="W9" s="167">
        <f t="shared" si="7"/>
        <v>0</v>
      </c>
      <c r="X9" s="76">
        <f>分析係数表!E12</f>
        <v>5.3041833863751671E-2</v>
      </c>
      <c r="Y9" s="166">
        <f t="shared" si="8"/>
        <v>0</v>
      </c>
    </row>
    <row r="10" spans="1:25" x14ac:dyDescent="0.2">
      <c r="A10" s="6" t="s">
        <v>224</v>
      </c>
      <c r="B10" s="5" t="s">
        <v>28</v>
      </c>
      <c r="C10" s="90"/>
      <c r="D10" s="76">
        <f>投入係数表!C10</f>
        <v>3.4542314335060447E-3</v>
      </c>
      <c r="E10" s="77">
        <f t="shared" si="9"/>
        <v>0.34542314335060448</v>
      </c>
      <c r="F10" s="76">
        <f>分析係数表!C13</f>
        <v>0</v>
      </c>
      <c r="G10" s="77">
        <f t="shared" si="0"/>
        <v>0</v>
      </c>
      <c r="H10" s="77">
        <v>0</v>
      </c>
      <c r="I10" s="77">
        <f t="shared" si="1"/>
        <v>0</v>
      </c>
      <c r="J10" s="76">
        <f>分析係数表!G13</f>
        <v>0.24349881796690306</v>
      </c>
      <c r="K10" s="78">
        <f t="shared" si="2"/>
        <v>0</v>
      </c>
      <c r="L10" s="79"/>
      <c r="M10" s="80"/>
      <c r="N10" s="81">
        <f>分析係数表!H13</f>
        <v>1.4342808000912864E-2</v>
      </c>
      <c r="O10" s="82">
        <f t="shared" si="3"/>
        <v>0.13219755958238488</v>
      </c>
      <c r="P10" s="76">
        <f>分析係数表!C13</f>
        <v>0</v>
      </c>
      <c r="Q10" s="82">
        <f t="shared" si="4"/>
        <v>0</v>
      </c>
      <c r="R10" s="83">
        <v>0</v>
      </c>
      <c r="S10" s="84">
        <f t="shared" si="5"/>
        <v>0</v>
      </c>
      <c r="T10" s="85">
        <f>分析係数表!F13</f>
        <v>0.38061465721040189</v>
      </c>
      <c r="U10" s="86">
        <f t="shared" si="6"/>
        <v>0</v>
      </c>
      <c r="V10" s="87">
        <f>分析係数表!D13</f>
        <v>0.21040189125295508</v>
      </c>
      <c r="W10" s="167">
        <f t="shared" si="7"/>
        <v>0</v>
      </c>
      <c r="X10" s="76">
        <f>分析係数表!E13</f>
        <v>0.14893617021276595</v>
      </c>
      <c r="Y10" s="166">
        <f t="shared" si="8"/>
        <v>0</v>
      </c>
    </row>
    <row r="11" spans="1:25" x14ac:dyDescent="0.2">
      <c r="A11" s="6" t="s">
        <v>225</v>
      </c>
      <c r="B11" s="5" t="s">
        <v>268</v>
      </c>
      <c r="C11" s="90"/>
      <c r="D11" s="76">
        <f>投入係数表!C11</f>
        <v>2.7633851468048358E-2</v>
      </c>
      <c r="E11" s="77">
        <f t="shared" si="9"/>
        <v>2.7633851468048358</v>
      </c>
      <c r="F11" s="76">
        <f>分析係数表!C14</f>
        <v>0.14745822605886216</v>
      </c>
      <c r="G11" s="77">
        <f t="shared" si="0"/>
        <v>0.40748387166524946</v>
      </c>
      <c r="H11" s="77">
        <v>0.4618584343526338</v>
      </c>
      <c r="I11" s="77">
        <f t="shared" si="1"/>
        <v>0.4618584343526338</v>
      </c>
      <c r="J11" s="76">
        <f>分析係数表!G14</f>
        <v>0.16000812567713976</v>
      </c>
      <c r="K11" s="78">
        <f t="shared" si="2"/>
        <v>7.3901102408943237E-2</v>
      </c>
      <c r="L11" s="79"/>
      <c r="M11" s="80"/>
      <c r="N11" s="81">
        <f>分析係数表!H14</f>
        <v>1.1744765647395416E-3</v>
      </c>
      <c r="O11" s="82">
        <f t="shared" si="3"/>
        <v>1.0825142164308996E-2</v>
      </c>
      <c r="P11" s="76">
        <f>分析係数表!C14</f>
        <v>0.14745822605886216</v>
      </c>
      <c r="Q11" s="82">
        <f t="shared" si="4"/>
        <v>1.5962562603839964E-3</v>
      </c>
      <c r="R11" s="83">
        <v>1.231528234022854E-2</v>
      </c>
      <c r="S11" s="84">
        <f t="shared" si="5"/>
        <v>0.47417371669286235</v>
      </c>
      <c r="T11" s="85">
        <f>分析係数表!F14</f>
        <v>0.30031148429035753</v>
      </c>
      <c r="U11" s="86">
        <f t="shared" si="6"/>
        <v>0.14239981267150897</v>
      </c>
      <c r="V11" s="87">
        <f>分析係数表!D14</f>
        <v>4.401408450704225E-2</v>
      </c>
      <c r="W11" s="167">
        <f t="shared" si="7"/>
        <v>0</v>
      </c>
      <c r="X11" s="76">
        <f>分析係数表!E14</f>
        <v>4.2998374864572045E-2</v>
      </c>
      <c r="Y11" s="166">
        <f t="shared" si="8"/>
        <v>0</v>
      </c>
    </row>
    <row r="12" spans="1:25" x14ac:dyDescent="0.2">
      <c r="A12" s="6" t="s">
        <v>226</v>
      </c>
      <c r="B12" s="5" t="s">
        <v>29</v>
      </c>
      <c r="C12" s="90"/>
      <c r="D12" s="76">
        <f>投入係数表!C12</f>
        <v>6.7357512953367879E-2</v>
      </c>
      <c r="E12" s="77">
        <f t="shared" si="9"/>
        <v>6.7357512953367875</v>
      </c>
      <c r="F12" s="76">
        <f>分析係数表!C15</f>
        <v>0</v>
      </c>
      <c r="G12" s="77">
        <f t="shared" si="0"/>
        <v>0</v>
      </c>
      <c r="H12" s="77">
        <v>0</v>
      </c>
      <c r="I12" s="77">
        <f t="shared" si="1"/>
        <v>0</v>
      </c>
      <c r="J12" s="76">
        <f>分析係数表!G15</f>
        <v>9.5721711315473815E-2</v>
      </c>
      <c r="K12" s="78">
        <f t="shared" si="2"/>
        <v>0</v>
      </c>
      <c r="L12" s="79"/>
      <c r="M12" s="80"/>
      <c r="N12" s="81">
        <f>分析係数表!H15</f>
        <v>8.3618835041705045E-3</v>
      </c>
      <c r="O12" s="82">
        <f t="shared" si="3"/>
        <v>7.7071420930489049E-2</v>
      </c>
      <c r="P12" s="76">
        <f>分析係数表!C15</f>
        <v>0</v>
      </c>
      <c r="Q12" s="82">
        <f t="shared" si="4"/>
        <v>0</v>
      </c>
      <c r="R12" s="83">
        <v>0</v>
      </c>
      <c r="S12" s="84">
        <f t="shared" si="5"/>
        <v>0</v>
      </c>
      <c r="T12" s="85">
        <f>分析係数表!F15</f>
        <v>0.30411835265893644</v>
      </c>
      <c r="U12" s="86">
        <f t="shared" si="6"/>
        <v>0</v>
      </c>
      <c r="V12" s="87">
        <f>分析係数表!D15</f>
        <v>5.8056777289084364E-2</v>
      </c>
      <c r="W12" s="167">
        <f t="shared" si="7"/>
        <v>0</v>
      </c>
      <c r="X12" s="76">
        <f>分析係数表!E15</f>
        <v>5.2139144342263098E-2</v>
      </c>
      <c r="Y12" s="166">
        <f t="shared" si="8"/>
        <v>0</v>
      </c>
    </row>
    <row r="13" spans="1:25" x14ac:dyDescent="0.2">
      <c r="A13" s="6" t="s">
        <v>227</v>
      </c>
      <c r="B13" s="5" t="s">
        <v>30</v>
      </c>
      <c r="C13" s="90"/>
      <c r="D13" s="76">
        <f>投入係数表!C13</f>
        <v>6.9084628670120895E-3</v>
      </c>
      <c r="E13" s="77">
        <f t="shared" si="9"/>
        <v>0.69084628670120896</v>
      </c>
      <c r="F13" s="76">
        <f>分析係数表!C16</f>
        <v>2.2508198350392528E-2</v>
      </c>
      <c r="G13" s="77">
        <f t="shared" si="0"/>
        <v>1.5549705250702955E-2</v>
      </c>
      <c r="H13" s="77">
        <v>2.0045956953220243E-2</v>
      </c>
      <c r="I13" s="77">
        <f t="shared" si="1"/>
        <v>2.0045956953220243E-2</v>
      </c>
      <c r="J13" s="76">
        <f>分析係数表!G16</f>
        <v>3.3165829145728645E-2</v>
      </c>
      <c r="K13" s="78">
        <f t="shared" si="2"/>
        <v>6.6484078337313371E-4</v>
      </c>
      <c r="L13" s="79"/>
      <c r="M13" s="80"/>
      <c r="N13" s="81">
        <f>分析係数表!H16</f>
        <v>1.6828134001653172E-2</v>
      </c>
      <c r="O13" s="82">
        <f t="shared" si="3"/>
        <v>0.15510479169785391</v>
      </c>
      <c r="P13" s="76">
        <f>分析係数表!C16</f>
        <v>2.2508198350392528E-2</v>
      </c>
      <c r="Q13" s="82">
        <f t="shared" si="4"/>
        <v>3.491129416631612E-3</v>
      </c>
      <c r="R13" s="83">
        <v>4.7784898503928572E-3</v>
      </c>
      <c r="S13" s="84">
        <f t="shared" si="5"/>
        <v>2.48244468036131E-2</v>
      </c>
      <c r="T13" s="85">
        <f>分析係数表!F16</f>
        <v>0.28743718592964823</v>
      </c>
      <c r="U13" s="86">
        <f t="shared" si="6"/>
        <v>7.1354691314908002E-3</v>
      </c>
      <c r="V13" s="87">
        <f>分析係数表!D16</f>
        <v>2.5125628140703519E-2</v>
      </c>
      <c r="W13" s="167">
        <f t="shared" si="7"/>
        <v>0</v>
      </c>
      <c r="X13" s="76">
        <f>分析係数表!E16</f>
        <v>2.3115577889447236E-2</v>
      </c>
      <c r="Y13" s="166">
        <f t="shared" si="8"/>
        <v>0</v>
      </c>
    </row>
    <row r="14" spans="1:25" x14ac:dyDescent="0.2">
      <c r="A14" s="6" t="s">
        <v>2</v>
      </c>
      <c r="B14" s="5" t="s">
        <v>365</v>
      </c>
      <c r="C14" s="90"/>
      <c r="D14" s="76">
        <f>投入係数表!C14</f>
        <v>6.9084628670120895E-3</v>
      </c>
      <c r="E14" s="77">
        <f t="shared" si="9"/>
        <v>0.69084628670120896</v>
      </c>
      <c r="F14" s="76">
        <f>分析係数表!C17</f>
        <v>3.7433661865049261E-2</v>
      </c>
      <c r="G14" s="77">
        <f t="shared" si="0"/>
        <v>2.5860906297097936E-2</v>
      </c>
      <c r="H14" s="77">
        <v>3.931392795094657E-2</v>
      </c>
      <c r="I14" s="77">
        <f t="shared" si="1"/>
        <v>3.931392795094657E-2</v>
      </c>
      <c r="J14" s="76">
        <f>分析係数表!G17</f>
        <v>0.23414289082763498</v>
      </c>
      <c r="K14" s="78">
        <f t="shared" si="2"/>
        <v>9.2050767402239893E-3</v>
      </c>
      <c r="L14" s="79"/>
      <c r="M14" s="80"/>
      <c r="N14" s="81">
        <f>分析係数表!H17</f>
        <v>3.0252512461419003E-3</v>
      </c>
      <c r="O14" s="82">
        <f t="shared" si="3"/>
        <v>2.7883719271573178E-2</v>
      </c>
      <c r="P14" s="76">
        <f>分析係数表!C17</f>
        <v>3.7433661865049261E-2</v>
      </c>
      <c r="Q14" s="82">
        <f t="shared" si="4"/>
        <v>1.043789718752028E-3</v>
      </c>
      <c r="R14" s="83">
        <v>5.8675006236312598E-3</v>
      </c>
      <c r="S14" s="84">
        <f t="shared" si="5"/>
        <v>4.5181428574577832E-2</v>
      </c>
      <c r="T14" s="85">
        <f>分析係数表!F17</f>
        <v>0.39289082763499172</v>
      </c>
      <c r="U14" s="86">
        <f t="shared" si="6"/>
        <v>1.7751368866397148E-2</v>
      </c>
      <c r="V14" s="87">
        <f>分析係数表!D17</f>
        <v>5.6649375147370902E-2</v>
      </c>
      <c r="W14" s="167">
        <f t="shared" si="7"/>
        <v>0</v>
      </c>
      <c r="X14" s="76">
        <f>分析係数表!E17</f>
        <v>5.6885168592313136E-2</v>
      </c>
      <c r="Y14" s="166">
        <f t="shared" si="8"/>
        <v>0</v>
      </c>
    </row>
    <row r="15" spans="1:25" x14ac:dyDescent="0.2">
      <c r="A15" s="6" t="s">
        <v>3</v>
      </c>
      <c r="B15" s="5" t="s">
        <v>31</v>
      </c>
      <c r="C15" s="90"/>
      <c r="D15" s="76">
        <f>投入係数表!C15</f>
        <v>3.4542314335060447E-3</v>
      </c>
      <c r="E15" s="77">
        <f t="shared" si="9"/>
        <v>0.34542314335060448</v>
      </c>
      <c r="F15" s="76">
        <f>分析係数表!C18</f>
        <v>0.10097309673726385</v>
      </c>
      <c r="G15" s="77">
        <f t="shared" si="0"/>
        <v>3.4878444468830344E-2</v>
      </c>
      <c r="H15" s="77">
        <v>4.1285537126855301E-2</v>
      </c>
      <c r="I15" s="77">
        <f t="shared" si="1"/>
        <v>4.1285537126855301E-2</v>
      </c>
      <c r="J15" s="76">
        <f>分析係数表!G18</f>
        <v>0.21571562207670719</v>
      </c>
      <c r="K15" s="78">
        <f t="shared" si="2"/>
        <v>8.905935324090581E-3</v>
      </c>
      <c r="L15" s="79"/>
      <c r="M15" s="80"/>
      <c r="N15" s="81">
        <f>分析係数表!H18</f>
        <v>4.4529917146522908E-4</v>
      </c>
      <c r="O15" s="82">
        <f t="shared" si="3"/>
        <v>4.1043193040034114E-3</v>
      </c>
      <c r="P15" s="76">
        <f>分析係数表!C18</f>
        <v>0.10097309673726385</v>
      </c>
      <c r="Q15" s="82">
        <f t="shared" si="4"/>
        <v>4.1442583012375587E-4</v>
      </c>
      <c r="R15" s="83">
        <v>1.5933715686252607E-3</v>
      </c>
      <c r="S15" s="84">
        <f t="shared" si="5"/>
        <v>4.2878908695480562E-2</v>
      </c>
      <c r="T15" s="85">
        <f>分析係数表!F18</f>
        <v>0.45949485500467729</v>
      </c>
      <c r="U15" s="86">
        <f t="shared" si="6"/>
        <v>1.9702637933788639E-2</v>
      </c>
      <c r="V15" s="87">
        <f>分析係数表!D18</f>
        <v>5.5378858746492052E-2</v>
      </c>
      <c r="W15" s="167">
        <f t="shared" si="7"/>
        <v>0</v>
      </c>
      <c r="X15" s="76">
        <f>分析係数表!E18</f>
        <v>5.5378858746492052E-2</v>
      </c>
      <c r="Y15" s="166">
        <f t="shared" si="8"/>
        <v>0</v>
      </c>
    </row>
    <row r="16" spans="1:25" x14ac:dyDescent="0.2">
      <c r="A16" s="6" t="s">
        <v>4</v>
      </c>
      <c r="B16" s="5" t="s">
        <v>32</v>
      </c>
      <c r="C16" s="90"/>
      <c r="D16" s="76">
        <f>投入係数表!C16</f>
        <v>0</v>
      </c>
      <c r="E16" s="77">
        <f t="shared" si="9"/>
        <v>0</v>
      </c>
      <c r="F16" s="76">
        <f>分析係数表!C19</f>
        <v>3.134831743474864E-2</v>
      </c>
      <c r="G16" s="77">
        <f t="shared" si="0"/>
        <v>0</v>
      </c>
      <c r="H16" s="77">
        <v>1.7302062208182915E-2</v>
      </c>
      <c r="I16" s="77">
        <f t="shared" si="1"/>
        <v>1.7302062208182915E-2</v>
      </c>
      <c r="J16" s="76">
        <f>分析係数表!G19</f>
        <v>5.7606822099247029E-2</v>
      </c>
      <c r="K16" s="78">
        <f t="shared" si="2"/>
        <v>9.9671681957689846E-4</v>
      </c>
      <c r="L16" s="79"/>
      <c r="M16" s="80"/>
      <c r="N16" s="81">
        <f>分析係数表!H19</f>
        <v>-1.1410791268796496E-4</v>
      </c>
      <c r="O16" s="82">
        <f t="shared" si="3"/>
        <v>-1.0517318216508741E-3</v>
      </c>
      <c r="P16" s="76">
        <f>分析係数表!C19</f>
        <v>3.134831743474864E-2</v>
      </c>
      <c r="Q16" s="82">
        <f t="shared" si="4"/>
        <v>-3.2970023001338042E-5</v>
      </c>
      <c r="R16" s="83">
        <v>3.1630808009855352E-3</v>
      </c>
      <c r="S16" s="84">
        <f t="shared" si="5"/>
        <v>2.0465143009168449E-2</v>
      </c>
      <c r="T16" s="85">
        <f>分析係数表!F19</f>
        <v>0.23995282590946204</v>
      </c>
      <c r="U16" s="86">
        <f t="shared" si="6"/>
        <v>4.9106688976912408E-3</v>
      </c>
      <c r="V16" s="87">
        <f>分析係数表!D19</f>
        <v>5.8967613172457587E-3</v>
      </c>
      <c r="W16" s="167">
        <f t="shared" si="7"/>
        <v>0</v>
      </c>
      <c r="X16" s="76">
        <f>分析係数表!E19</f>
        <v>5.1710060782001266E-3</v>
      </c>
      <c r="Y16" s="166">
        <f t="shared" si="8"/>
        <v>0</v>
      </c>
    </row>
    <row r="17" spans="1:25" x14ac:dyDescent="0.2">
      <c r="A17" s="6" t="s">
        <v>5</v>
      </c>
      <c r="B17" s="5" t="s">
        <v>33</v>
      </c>
      <c r="C17" s="90"/>
      <c r="D17" s="76">
        <f>投入係数表!C17</f>
        <v>0</v>
      </c>
      <c r="E17" s="77">
        <f t="shared" si="9"/>
        <v>0</v>
      </c>
      <c r="F17" s="76">
        <f>分析係数表!C20</f>
        <v>9.3978580907996712E-2</v>
      </c>
      <c r="G17" s="77">
        <f t="shared" si="0"/>
        <v>0</v>
      </c>
      <c r="H17" s="77">
        <v>5.1766443368660387E-3</v>
      </c>
      <c r="I17" s="77">
        <f t="shared" si="1"/>
        <v>5.1766443368660387E-3</v>
      </c>
      <c r="J17" s="76">
        <f>分析係数表!G20</f>
        <v>0.1000543404428746</v>
      </c>
      <c r="K17" s="78">
        <f t="shared" si="2"/>
        <v>5.1794573483247353E-4</v>
      </c>
      <c r="L17" s="79"/>
      <c r="M17" s="80"/>
      <c r="N17" s="81">
        <f>分析係数表!H20</f>
        <v>5.5523240442070755E-4</v>
      </c>
      <c r="O17" s="82">
        <f t="shared" si="3"/>
        <v>5.1175731321792539E-3</v>
      </c>
      <c r="P17" s="76">
        <f>分析係数表!C20</f>
        <v>9.3978580907996712E-2</v>
      </c>
      <c r="Q17" s="82">
        <f t="shared" si="4"/>
        <v>4.8094226065509819E-4</v>
      </c>
      <c r="R17" s="83">
        <v>2.5955784828143673E-3</v>
      </c>
      <c r="S17" s="84">
        <f t="shared" si="5"/>
        <v>7.7722228196804057E-3</v>
      </c>
      <c r="T17" s="85">
        <f>分析係数表!F20</f>
        <v>0.22286374133949191</v>
      </c>
      <c r="U17" s="86">
        <f t="shared" si="6"/>
        <v>1.7321466561181504E-3</v>
      </c>
      <c r="V17" s="87">
        <f>分析係数表!D20</f>
        <v>2.7577774758864283E-2</v>
      </c>
      <c r="W17" s="167">
        <f t="shared" si="7"/>
        <v>0</v>
      </c>
      <c r="X17" s="76">
        <f>分析係数表!E20</f>
        <v>2.9955169134628448E-2</v>
      </c>
      <c r="Y17" s="166">
        <f t="shared" si="8"/>
        <v>0</v>
      </c>
    </row>
    <row r="18" spans="1:25" x14ac:dyDescent="0.2">
      <c r="A18" s="6" t="s">
        <v>6</v>
      </c>
      <c r="B18" s="5" t="s">
        <v>34</v>
      </c>
      <c r="C18" s="90"/>
      <c r="D18" s="76">
        <f>投入係数表!C18</f>
        <v>1.7271157167530224E-3</v>
      </c>
      <c r="E18" s="77">
        <f t="shared" si="9"/>
        <v>0.17271157167530224</v>
      </c>
      <c r="F18" s="76">
        <f>分析係数表!C21</f>
        <v>0.58730312732447199</v>
      </c>
      <c r="G18" s="77">
        <f t="shared" si="0"/>
        <v>0.1014340461700297</v>
      </c>
      <c r="H18" s="77">
        <v>0.11430230892496443</v>
      </c>
      <c r="I18" s="77">
        <f t="shared" si="1"/>
        <v>0.11430230892496443</v>
      </c>
      <c r="J18" s="76">
        <f>分析係数表!G21</f>
        <v>0.28517251912946945</v>
      </c>
      <c r="K18" s="78">
        <f t="shared" si="2"/>
        <v>3.2595877378446943E-2</v>
      </c>
      <c r="L18" s="79"/>
      <c r="M18" s="80"/>
      <c r="N18" s="81">
        <f>分析係数表!H21</f>
        <v>9.2956202043366571E-4</v>
      </c>
      <c r="O18" s="82">
        <f t="shared" si="3"/>
        <v>8.567766547107121E-3</v>
      </c>
      <c r="P18" s="76">
        <f>分析係数表!C21</f>
        <v>0.58730312732447199</v>
      </c>
      <c r="Q18" s="82">
        <f t="shared" si="4"/>
        <v>5.0318760873020053E-3</v>
      </c>
      <c r="R18" s="83">
        <v>7.3064233003193573E-3</v>
      </c>
      <c r="S18" s="84">
        <f t="shared" si="5"/>
        <v>0.12160873222528379</v>
      </c>
      <c r="T18" s="85">
        <f>分析係数表!F21</f>
        <v>0.42587749688936571</v>
      </c>
      <c r="U18" s="86">
        <f t="shared" si="6"/>
        <v>5.1790422479993006E-2</v>
      </c>
      <c r="V18" s="87">
        <f>分析係数表!D21</f>
        <v>3.1732194878443115E-2</v>
      </c>
      <c r="W18" s="167">
        <f t="shared" si="7"/>
        <v>0</v>
      </c>
      <c r="X18" s="76">
        <f>分析係数表!E21</f>
        <v>3.0689107937146562E-2</v>
      </c>
      <c r="Y18" s="166">
        <f t="shared" si="8"/>
        <v>0</v>
      </c>
    </row>
    <row r="19" spans="1:25" x14ac:dyDescent="0.2">
      <c r="A19" s="6" t="s">
        <v>7</v>
      </c>
      <c r="B19" s="5" t="s">
        <v>269</v>
      </c>
      <c r="C19" s="90"/>
      <c r="D19" s="76">
        <f>投入係数表!C19</f>
        <v>0</v>
      </c>
      <c r="E19" s="77">
        <f t="shared" si="9"/>
        <v>0</v>
      </c>
      <c r="F19" s="76">
        <f>分析係数表!C22</f>
        <v>5.627746538770495E-2</v>
      </c>
      <c r="G19" s="77">
        <f t="shared" si="0"/>
        <v>0</v>
      </c>
      <c r="H19" s="77">
        <v>1.3677465268360351E-3</v>
      </c>
      <c r="I19" s="77">
        <f t="shared" si="1"/>
        <v>1.3677465268360351E-3</v>
      </c>
      <c r="J19" s="76">
        <f>分析係数表!G22</f>
        <v>0.19467293380336859</v>
      </c>
      <c r="K19" s="78">
        <f t="shared" si="2"/>
        <v>2.6626322907853873E-4</v>
      </c>
      <c r="L19" s="79"/>
      <c r="M19" s="80"/>
      <c r="N19" s="81">
        <f>分析係数表!H22</f>
        <v>4.3138357235694069E-5</v>
      </c>
      <c r="O19" s="82">
        <f t="shared" si="3"/>
        <v>3.9760593257533048E-4</v>
      </c>
      <c r="P19" s="76">
        <f>分析係数表!C22</f>
        <v>5.627746538770495E-2</v>
      </c>
      <c r="Q19" s="82">
        <f t="shared" si="4"/>
        <v>2.2376254108454307E-5</v>
      </c>
      <c r="R19" s="83">
        <v>4.7535630773197176E-4</v>
      </c>
      <c r="S19" s="84">
        <f t="shared" si="5"/>
        <v>1.8431028345680068E-3</v>
      </c>
      <c r="T19" s="85">
        <f>分析係数表!F22</f>
        <v>0.41304347826086957</v>
      </c>
      <c r="U19" s="86">
        <f t="shared" si="6"/>
        <v>7.6128160558243765E-4</v>
      </c>
      <c r="V19" s="87">
        <f>分析係数表!D22</f>
        <v>1.7561039300169733E-2</v>
      </c>
      <c r="W19" s="167">
        <f t="shared" si="7"/>
        <v>0</v>
      </c>
      <c r="X19" s="76">
        <f>分析係数表!E22</f>
        <v>1.6190103146624887E-2</v>
      </c>
      <c r="Y19" s="166">
        <f t="shared" si="8"/>
        <v>0</v>
      </c>
    </row>
    <row r="20" spans="1:25" x14ac:dyDescent="0.2">
      <c r="A20" s="6" t="s">
        <v>8</v>
      </c>
      <c r="B20" s="5" t="s">
        <v>270</v>
      </c>
      <c r="C20" s="90"/>
      <c r="D20" s="76">
        <f>投入係数表!C20</f>
        <v>0</v>
      </c>
      <c r="E20" s="77">
        <f t="shared" si="9"/>
        <v>0</v>
      </c>
      <c r="F20" s="76">
        <f>分析係数表!C23</f>
        <v>0</v>
      </c>
      <c r="G20" s="77">
        <f t="shared" si="0"/>
        <v>0</v>
      </c>
      <c r="H20" s="77">
        <v>0</v>
      </c>
      <c r="I20" s="77">
        <f t="shared" si="1"/>
        <v>0</v>
      </c>
      <c r="J20" s="76">
        <f>分析係数表!G23</f>
        <v>0.21585320256550375</v>
      </c>
      <c r="K20" s="78">
        <f t="shared" si="2"/>
        <v>0</v>
      </c>
      <c r="L20" s="79"/>
      <c r="M20" s="80"/>
      <c r="N20" s="81">
        <f>分析係数表!H23</f>
        <v>2.5048078394919135E-5</v>
      </c>
      <c r="O20" s="82">
        <f t="shared" si="3"/>
        <v>2.3086796085019186E-4</v>
      </c>
      <c r="P20" s="76">
        <f>分析係数表!C23</f>
        <v>0</v>
      </c>
      <c r="Q20" s="82">
        <f t="shared" si="4"/>
        <v>0</v>
      </c>
      <c r="R20" s="83">
        <v>0</v>
      </c>
      <c r="S20" s="84">
        <f t="shared" si="5"/>
        <v>0</v>
      </c>
      <c r="T20" s="85">
        <f>分析係数表!F23</f>
        <v>0.44111133480974429</v>
      </c>
      <c r="U20" s="86">
        <f t="shared" si="6"/>
        <v>0</v>
      </c>
      <c r="V20" s="87">
        <f>分析係数表!D23</f>
        <v>2.2822054128677844E-2</v>
      </c>
      <c r="W20" s="167">
        <f t="shared" si="7"/>
        <v>0</v>
      </c>
      <c r="X20" s="76">
        <f>分析係数表!E23</f>
        <v>2.3934155905164563E-2</v>
      </c>
      <c r="Y20" s="166">
        <f t="shared" si="8"/>
        <v>0</v>
      </c>
    </row>
    <row r="21" spans="1:25" x14ac:dyDescent="0.2">
      <c r="A21" s="6" t="s">
        <v>9</v>
      </c>
      <c r="B21" s="5" t="s">
        <v>271</v>
      </c>
      <c r="C21" s="90"/>
      <c r="D21" s="76">
        <f>投入係数表!C21</f>
        <v>0</v>
      </c>
      <c r="E21" s="77">
        <f t="shared" si="9"/>
        <v>0</v>
      </c>
      <c r="F21" s="76">
        <f>分析係数表!C24</f>
        <v>0.81842301633363734</v>
      </c>
      <c r="G21" s="77">
        <f t="shared" si="0"/>
        <v>0</v>
      </c>
      <c r="H21" s="77">
        <v>5.518327754512586E-3</v>
      </c>
      <c r="I21" s="77">
        <f t="shared" si="1"/>
        <v>5.518327754512586E-3</v>
      </c>
      <c r="J21" s="76">
        <f>分析係数表!G24</f>
        <v>0.20829256360078277</v>
      </c>
      <c r="K21" s="78">
        <f t="shared" si="2"/>
        <v>1.1494266347767776E-3</v>
      </c>
      <c r="L21" s="79"/>
      <c r="M21" s="80"/>
      <c r="N21" s="81">
        <f>分析係数表!H24</f>
        <v>3.3536593850975067E-4</v>
      </c>
      <c r="O21" s="82">
        <f t="shared" si="3"/>
        <v>3.0910654758275692E-3</v>
      </c>
      <c r="P21" s="76">
        <f>分析係数表!C24</f>
        <v>0.81842301633363734</v>
      </c>
      <c r="Q21" s="82">
        <f t="shared" si="4"/>
        <v>2.5297991304115692E-3</v>
      </c>
      <c r="R21" s="83">
        <v>6.9957898720010613E-3</v>
      </c>
      <c r="S21" s="84">
        <f t="shared" si="5"/>
        <v>1.2514117626513648E-2</v>
      </c>
      <c r="T21" s="85">
        <f>分析係数表!F24</f>
        <v>0.39236790606653621</v>
      </c>
      <c r="U21" s="86">
        <f t="shared" si="6"/>
        <v>4.9101381293854924E-3</v>
      </c>
      <c r="V21" s="87">
        <f>分析係数表!D24</f>
        <v>4.4337084148727987E-2</v>
      </c>
      <c r="W21" s="167">
        <f t="shared" si="7"/>
        <v>0</v>
      </c>
      <c r="X21" s="76">
        <f>分析係数表!E24</f>
        <v>4.5009784735812131E-2</v>
      </c>
      <c r="Y21" s="166">
        <f t="shared" si="8"/>
        <v>0</v>
      </c>
    </row>
    <row r="22" spans="1:25" x14ac:dyDescent="0.2">
      <c r="A22" s="6" t="s">
        <v>10</v>
      </c>
      <c r="B22" s="5" t="s">
        <v>272</v>
      </c>
      <c r="C22" s="90"/>
      <c r="D22" s="76">
        <f>投入係数表!C22</f>
        <v>0</v>
      </c>
      <c r="E22" s="77">
        <f t="shared" si="9"/>
        <v>0</v>
      </c>
      <c r="F22" s="76">
        <f>分析係数表!C25</f>
        <v>9.2155281649579646E-3</v>
      </c>
      <c r="G22" s="77">
        <f t="shared" si="0"/>
        <v>0</v>
      </c>
      <c r="H22" s="77">
        <v>5.6584724010601793E-4</v>
      </c>
      <c r="I22" s="77">
        <f t="shared" si="1"/>
        <v>5.6584724010601793E-4</v>
      </c>
      <c r="J22" s="76">
        <f>分析係数表!G25</f>
        <v>0.19733079122974262</v>
      </c>
      <c r="K22" s="78">
        <f t="shared" si="2"/>
        <v>1.1165908360528667E-4</v>
      </c>
      <c r="L22" s="79"/>
      <c r="M22" s="80"/>
      <c r="N22" s="81">
        <f>分析係数表!H25</f>
        <v>5.1487716700667114E-4</v>
      </c>
      <c r="O22" s="82">
        <f t="shared" si="3"/>
        <v>4.7456191952539445E-3</v>
      </c>
      <c r="P22" s="76">
        <f>分析係数表!C25</f>
        <v>9.2155281649579646E-3</v>
      </c>
      <c r="Q22" s="82">
        <f t="shared" si="4"/>
        <v>4.3733387354027878E-5</v>
      </c>
      <c r="R22" s="83">
        <v>4.295212121998994E-4</v>
      </c>
      <c r="S22" s="84">
        <f t="shared" si="5"/>
        <v>9.9536845230591728E-4</v>
      </c>
      <c r="T22" s="85">
        <f>分析係数表!F25</f>
        <v>0.3508102955195424</v>
      </c>
      <c r="U22" s="86">
        <f t="shared" si="6"/>
        <v>3.4918550090426838E-4</v>
      </c>
      <c r="V22" s="87">
        <f>分析係数表!D25</f>
        <v>0.24499523355576741</v>
      </c>
      <c r="W22" s="167">
        <f t="shared" si="7"/>
        <v>0</v>
      </c>
      <c r="X22" s="76">
        <f>分析係数表!E25</f>
        <v>0.2330791229742612</v>
      </c>
      <c r="Y22" s="166">
        <f t="shared" si="8"/>
        <v>0</v>
      </c>
    </row>
    <row r="23" spans="1:25" x14ac:dyDescent="0.2">
      <c r="A23" s="6" t="s">
        <v>11</v>
      </c>
      <c r="B23" s="5" t="s">
        <v>35</v>
      </c>
      <c r="C23" s="90"/>
      <c r="D23" s="76">
        <f>投入係数表!C23</f>
        <v>0</v>
      </c>
      <c r="E23" s="77">
        <f t="shared" si="9"/>
        <v>0</v>
      </c>
      <c r="F23" s="76">
        <f>分析係数表!C26</f>
        <v>0.13136940169326161</v>
      </c>
      <c r="G23" s="77">
        <f t="shared" si="0"/>
        <v>0</v>
      </c>
      <c r="H23" s="77">
        <v>8.2914270950897092E-3</v>
      </c>
      <c r="I23" s="77">
        <f t="shared" si="1"/>
        <v>8.2914270950897092E-3</v>
      </c>
      <c r="J23" s="76">
        <f>分析係数表!G26</f>
        <v>0.19642020029831664</v>
      </c>
      <c r="K23" s="78">
        <f t="shared" si="2"/>
        <v>1.6286037707764103E-3</v>
      </c>
      <c r="L23" s="79"/>
      <c r="M23" s="80"/>
      <c r="N23" s="81">
        <f>分析係数表!H26</f>
        <v>1.0429741531662163E-2</v>
      </c>
      <c r="O23" s="82">
        <f t="shared" si="3"/>
        <v>9.6130853698454907E-2</v>
      </c>
      <c r="P23" s="76">
        <f>分析係数表!C26</f>
        <v>0.13136940169326161</v>
      </c>
      <c r="Q23" s="82">
        <f t="shared" si="4"/>
        <v>1.2628652734628487E-2</v>
      </c>
      <c r="R23" s="83">
        <v>1.6656551663848187E-2</v>
      </c>
      <c r="S23" s="84">
        <f t="shared" si="5"/>
        <v>2.4947978758937894E-2</v>
      </c>
      <c r="T23" s="85">
        <f>分析係数表!F26</f>
        <v>0.33488173875985511</v>
      </c>
      <c r="U23" s="86">
        <f t="shared" si="6"/>
        <v>8.3546225053370542E-3</v>
      </c>
      <c r="V23" s="87">
        <f>分析係数表!D26</f>
        <v>5.817174515235457E-2</v>
      </c>
      <c r="W23" s="167">
        <f t="shared" si="7"/>
        <v>0</v>
      </c>
      <c r="X23" s="76">
        <f>分析係数表!E26</f>
        <v>6.1453228212230981E-2</v>
      </c>
      <c r="Y23" s="166">
        <f t="shared" si="8"/>
        <v>0</v>
      </c>
    </row>
    <row r="24" spans="1:25" x14ac:dyDescent="0.2">
      <c r="A24" s="6" t="s">
        <v>12</v>
      </c>
      <c r="B24" s="5" t="s">
        <v>367</v>
      </c>
      <c r="C24" s="90"/>
      <c r="D24" s="76">
        <f>投入係数表!C24</f>
        <v>0</v>
      </c>
      <c r="E24" s="77">
        <f t="shared" si="9"/>
        <v>0</v>
      </c>
      <c r="F24" s="76">
        <f>分析係数表!C27</f>
        <v>0.16712141882673948</v>
      </c>
      <c r="G24" s="77">
        <f t="shared" si="0"/>
        <v>0</v>
      </c>
      <c r="H24" s="77">
        <v>3.8378779445747426E-3</v>
      </c>
      <c r="I24" s="77">
        <f t="shared" si="1"/>
        <v>3.8378779445747426E-3</v>
      </c>
      <c r="J24" s="76">
        <f>分析係数表!G27</f>
        <v>0.17095740894530786</v>
      </c>
      <c r="K24" s="78">
        <f t="shared" si="2"/>
        <v>6.5611366925284189E-4</v>
      </c>
      <c r="L24" s="79"/>
      <c r="M24" s="80"/>
      <c r="N24" s="81">
        <f>分析係数表!H27</f>
        <v>1.1119955247433267E-2</v>
      </c>
      <c r="O24" s="82">
        <f t="shared" si="3"/>
        <v>0.10249254861966019</v>
      </c>
      <c r="P24" s="76">
        <f>分析係数表!C27</f>
        <v>0.16712141882673948</v>
      </c>
      <c r="Q24" s="82">
        <f t="shared" si="4"/>
        <v>1.7128700144486191E-2</v>
      </c>
      <c r="R24" s="83">
        <v>1.9171399537171594E-2</v>
      </c>
      <c r="S24" s="84">
        <f t="shared" si="5"/>
        <v>2.3009277481746335E-2</v>
      </c>
      <c r="T24" s="85">
        <f>分析係数表!F27</f>
        <v>0.3222209040218294</v>
      </c>
      <c r="U24" s="86">
        <f t="shared" si="6"/>
        <v>7.4140701910574269E-3</v>
      </c>
      <c r="V24" s="87">
        <f>分析係数表!D27</f>
        <v>6.0268121959900341E-2</v>
      </c>
      <c r="W24" s="167">
        <f t="shared" si="7"/>
        <v>0</v>
      </c>
      <c r="X24" s="76">
        <f>分析係数表!E27</f>
        <v>7.1420097283188988E-2</v>
      </c>
      <c r="Y24" s="166">
        <f t="shared" si="8"/>
        <v>0</v>
      </c>
    </row>
    <row r="25" spans="1:25" x14ac:dyDescent="0.2">
      <c r="A25" s="6" t="s">
        <v>13</v>
      </c>
      <c r="B25" s="5" t="s">
        <v>192</v>
      </c>
      <c r="C25" s="90"/>
      <c r="D25" s="76">
        <f>投入係数表!C25</f>
        <v>0</v>
      </c>
      <c r="E25" s="77">
        <f t="shared" si="9"/>
        <v>0</v>
      </c>
      <c r="F25" s="76">
        <f>分析係数表!C28</f>
        <v>0.25171335744498258</v>
      </c>
      <c r="G25" s="77">
        <f t="shared" si="0"/>
        <v>0</v>
      </c>
      <c r="H25" s="77">
        <v>1.0923903848924122E-2</v>
      </c>
      <c r="I25" s="77">
        <f t="shared" si="1"/>
        <v>1.0923903848924122E-2</v>
      </c>
      <c r="J25" s="76">
        <f>分析係数表!G28</f>
        <v>0.12482787671548065</v>
      </c>
      <c r="K25" s="78">
        <f t="shared" si="2"/>
        <v>1.3636077229052649E-3</v>
      </c>
      <c r="L25" s="79"/>
      <c r="M25" s="80"/>
      <c r="N25" s="81">
        <f>分析係数表!H28</f>
        <v>2.0288943499884502E-2</v>
      </c>
      <c r="O25" s="82">
        <f t="shared" si="3"/>
        <v>0.18700304828865544</v>
      </c>
      <c r="P25" s="76">
        <f>分析係数表!C28</f>
        <v>0.25171335744498258</v>
      </c>
      <c r="Q25" s="82">
        <f t="shared" si="4"/>
        <v>4.7071165137183665E-2</v>
      </c>
      <c r="R25" s="83">
        <v>5.3909550571588659E-2</v>
      </c>
      <c r="S25" s="84">
        <f t="shared" si="5"/>
        <v>6.4833454420512776E-2</v>
      </c>
      <c r="T25" s="85">
        <f>分析係数表!F28</f>
        <v>0.21349304958212537</v>
      </c>
      <c r="U25" s="86">
        <f t="shared" si="6"/>
        <v>1.3841491899179E-2</v>
      </c>
      <c r="V25" s="87">
        <f>分析係数表!D28</f>
        <v>2.3582217408079972E-2</v>
      </c>
      <c r="W25" s="167">
        <f t="shared" si="7"/>
        <v>0</v>
      </c>
      <c r="X25" s="76">
        <f>分析係数表!E28</f>
        <v>2.4555665289680392E-2</v>
      </c>
      <c r="Y25" s="166">
        <f t="shared" si="8"/>
        <v>0</v>
      </c>
    </row>
    <row r="26" spans="1:25" x14ac:dyDescent="0.2">
      <c r="A26" s="6" t="s">
        <v>14</v>
      </c>
      <c r="B26" s="5" t="s">
        <v>50</v>
      </c>
      <c r="C26" s="90"/>
      <c r="D26" s="76">
        <f>投入係数表!C26</f>
        <v>1.7271157167530224E-3</v>
      </c>
      <c r="E26" s="77">
        <f t="shared" si="9"/>
        <v>0.17271157167530224</v>
      </c>
      <c r="F26" s="76">
        <f>分析係数表!C29</f>
        <v>0.56088407005838192</v>
      </c>
      <c r="G26" s="77">
        <f t="shared" si="0"/>
        <v>9.6871169267423465E-2</v>
      </c>
      <c r="H26" s="77">
        <v>0.10920427457306503</v>
      </c>
      <c r="I26" s="77">
        <f t="shared" si="1"/>
        <v>0.10920427457306503</v>
      </c>
      <c r="J26" s="76">
        <f>分析係数表!G29</f>
        <v>0.25897778967085899</v>
      </c>
      <c r="K26" s="78">
        <f t="shared" si="2"/>
        <v>2.828148165154197E-2</v>
      </c>
      <c r="L26" s="79"/>
      <c r="M26" s="80"/>
      <c r="N26" s="81">
        <f>分析係数表!H29</f>
        <v>1.0175086067980484E-2</v>
      </c>
      <c r="O26" s="82">
        <f t="shared" si="3"/>
        <v>9.3783696096477936E-2</v>
      </c>
      <c r="P26" s="76">
        <f>分析係数表!C29</f>
        <v>0.56088407005838192</v>
      </c>
      <c r="Q26" s="82">
        <f t="shared" si="4"/>
        <v>5.260178117171093E-2</v>
      </c>
      <c r="R26" s="83">
        <v>6.0214545783052534E-2</v>
      </c>
      <c r="S26" s="84">
        <f t="shared" si="5"/>
        <v>0.16941882035611755</v>
      </c>
      <c r="T26" s="85">
        <f>分析係数表!F29</f>
        <v>0.37605030773347603</v>
      </c>
      <c r="U26" s="86">
        <f t="shared" si="6"/>
        <v>6.3709999530760494E-2</v>
      </c>
      <c r="V26" s="87">
        <f>分析係数表!D29</f>
        <v>1.7393631255017392E-2</v>
      </c>
      <c r="W26" s="167">
        <f t="shared" si="7"/>
        <v>0</v>
      </c>
      <c r="X26" s="76">
        <f>分析係数表!E29</f>
        <v>1.2898046561412899E-2</v>
      </c>
      <c r="Y26" s="166">
        <f t="shared" si="8"/>
        <v>0</v>
      </c>
    </row>
    <row r="27" spans="1:25" x14ac:dyDescent="0.2">
      <c r="A27" s="6" t="s">
        <v>15</v>
      </c>
      <c r="B27" s="5" t="s">
        <v>36</v>
      </c>
      <c r="C27" s="90"/>
      <c r="D27" s="76">
        <f>投入係数表!C27</f>
        <v>3.4542314335060447E-3</v>
      </c>
      <c r="E27" s="77">
        <f t="shared" si="9"/>
        <v>0.34542314335060448</v>
      </c>
      <c r="F27" s="76">
        <f>分析係数表!C30</f>
        <v>1</v>
      </c>
      <c r="G27" s="77">
        <f t="shared" si="0"/>
        <v>0.34542314335060448</v>
      </c>
      <c r="H27" s="77">
        <v>0.37488311028122107</v>
      </c>
      <c r="I27" s="77">
        <f t="shared" si="1"/>
        <v>0.37488311028122107</v>
      </c>
      <c r="J27" s="76">
        <f>分析係数表!G30</f>
        <v>0.3445256772071732</v>
      </c>
      <c r="K27" s="78">
        <f t="shared" si="2"/>
        <v>0.12915685744316907</v>
      </c>
      <c r="L27" s="79"/>
      <c r="M27" s="80"/>
      <c r="N27" s="81">
        <f>分析係数表!H30</f>
        <v>0</v>
      </c>
      <c r="O27" s="82">
        <f t="shared" si="3"/>
        <v>0</v>
      </c>
      <c r="P27" s="76">
        <f>分析係数表!C30</f>
        <v>1</v>
      </c>
      <c r="Q27" s="82">
        <f t="shared" si="4"/>
        <v>0</v>
      </c>
      <c r="R27" s="83">
        <v>2.6912015965893935E-2</v>
      </c>
      <c r="S27" s="84">
        <f t="shared" si="5"/>
        <v>0.401795126247115</v>
      </c>
      <c r="T27" s="85">
        <f>分析係数表!F30</f>
        <v>0.44052354392124621</v>
      </c>
      <c r="U27" s="86">
        <f t="shared" si="6"/>
        <v>0.17700021294466362</v>
      </c>
      <c r="V27" s="87">
        <f>分析係数表!D30</f>
        <v>0.11890846870069555</v>
      </c>
      <c r="W27" s="167">
        <f t="shared" si="7"/>
        <v>0</v>
      </c>
      <c r="X27" s="76">
        <f>分析係数表!E30</f>
        <v>8.6331414857447608E-2</v>
      </c>
      <c r="Y27" s="166">
        <f t="shared" si="8"/>
        <v>0</v>
      </c>
    </row>
    <row r="28" spans="1:25" x14ac:dyDescent="0.2">
      <c r="A28" s="6" t="s">
        <v>16</v>
      </c>
      <c r="B28" s="5" t="s">
        <v>193</v>
      </c>
      <c r="C28" s="90"/>
      <c r="D28" s="76">
        <f>投入係数表!C28</f>
        <v>8.6355785837651123E-3</v>
      </c>
      <c r="E28" s="77">
        <f t="shared" si="9"/>
        <v>0.86355785837651122</v>
      </c>
      <c r="F28" s="76">
        <f>分析係数表!C31</f>
        <v>4.9143958408031541E-2</v>
      </c>
      <c r="G28" s="77">
        <f t="shared" si="0"/>
        <v>4.243865147498406E-2</v>
      </c>
      <c r="H28" s="77">
        <v>7.2846103246422544E-2</v>
      </c>
      <c r="I28" s="77">
        <f t="shared" si="1"/>
        <v>7.2846103246422544E-2</v>
      </c>
      <c r="J28" s="76">
        <f>分析係数表!G31</f>
        <v>7.032875572201415E-2</v>
      </c>
      <c r="K28" s="78">
        <f t="shared" si="2"/>
        <v>5.123175800518273E-3</v>
      </c>
      <c r="L28" s="79"/>
      <c r="M28" s="80"/>
      <c r="N28" s="81">
        <f>分析係数表!H31</f>
        <v>2.2706083064994196E-2</v>
      </c>
      <c r="O28" s="82">
        <f t="shared" si="3"/>
        <v>0.20928180651069894</v>
      </c>
      <c r="P28" s="76">
        <f>分析係数表!C31</f>
        <v>4.9143958408031541E-2</v>
      </c>
      <c r="Q28" s="82">
        <f t="shared" si="4"/>
        <v>1.0284936394719493E-2</v>
      </c>
      <c r="R28" s="83">
        <v>2.3780019942930129E-2</v>
      </c>
      <c r="S28" s="84">
        <f t="shared" si="5"/>
        <v>9.6626123189352681E-2</v>
      </c>
      <c r="T28" s="85">
        <f>分析係数表!F31</f>
        <v>0.30087390761548066</v>
      </c>
      <c r="U28" s="86">
        <f t="shared" si="6"/>
        <v>2.9072279261715354E-2</v>
      </c>
      <c r="V28" s="87">
        <f>分析係数表!D31</f>
        <v>7.4490220557636294E-2</v>
      </c>
      <c r="W28" s="167">
        <f t="shared" si="7"/>
        <v>0</v>
      </c>
      <c r="X28" s="76">
        <f>分析係数表!E31</f>
        <v>6.450270495214315E-2</v>
      </c>
      <c r="Y28" s="166">
        <f t="shared" si="8"/>
        <v>0</v>
      </c>
    </row>
    <row r="29" spans="1:25" x14ac:dyDescent="0.2">
      <c r="A29" s="6" t="s">
        <v>17</v>
      </c>
      <c r="B29" s="5" t="s">
        <v>273</v>
      </c>
      <c r="C29" s="90"/>
      <c r="D29" s="76">
        <f>投入係数表!C29</f>
        <v>0</v>
      </c>
      <c r="E29" s="77">
        <f t="shared" si="9"/>
        <v>0</v>
      </c>
      <c r="F29" s="76">
        <f>分析係数表!C32</f>
        <v>0.85369684730169415</v>
      </c>
      <c r="G29" s="77">
        <f t="shared" si="0"/>
        <v>0</v>
      </c>
      <c r="H29" s="77">
        <v>1.6387545858629473E-2</v>
      </c>
      <c r="I29" s="77">
        <f t="shared" si="1"/>
        <v>1.6387545858629473E-2</v>
      </c>
      <c r="J29" s="76">
        <f>分析係数表!G32</f>
        <v>0.14032110690510377</v>
      </c>
      <c r="K29" s="78">
        <f t="shared" si="2"/>
        <v>2.2995185743410369E-3</v>
      </c>
      <c r="L29" s="79"/>
      <c r="M29" s="80"/>
      <c r="N29" s="81">
        <f>分析係数表!H32</f>
        <v>6.3455131933795143E-3</v>
      </c>
      <c r="O29" s="82">
        <f t="shared" si="3"/>
        <v>5.8486550082048609E-2</v>
      </c>
      <c r="P29" s="76">
        <f>分析係数表!C32</f>
        <v>0.85369684730169415</v>
      </c>
      <c r="Q29" s="82">
        <f t="shared" si="4"/>
        <v>4.9929783414597542E-2</v>
      </c>
      <c r="R29" s="83">
        <v>6.9923264285099179E-2</v>
      </c>
      <c r="S29" s="84">
        <f t="shared" si="5"/>
        <v>8.6310810143728656E-2</v>
      </c>
      <c r="T29" s="85">
        <f>分析係数表!F32</f>
        <v>0.48296567027803161</v>
      </c>
      <c r="U29" s="86">
        <f t="shared" si="6"/>
        <v>4.1685158273305843E-2</v>
      </c>
      <c r="V29" s="87">
        <f>分析係数表!D32</f>
        <v>1.657747030413784E-2</v>
      </c>
      <c r="W29" s="167">
        <f t="shared" si="7"/>
        <v>0</v>
      </c>
      <c r="X29" s="76">
        <f>分析係数表!E32</f>
        <v>2.4931471087325414E-2</v>
      </c>
      <c r="Y29" s="166">
        <f t="shared" si="8"/>
        <v>0</v>
      </c>
    </row>
    <row r="30" spans="1:25" x14ac:dyDescent="0.2">
      <c r="A30" s="6" t="s">
        <v>18</v>
      </c>
      <c r="B30" s="5" t="s">
        <v>274</v>
      </c>
      <c r="C30" s="90"/>
      <c r="D30" s="76">
        <f>投入係数表!C30</f>
        <v>0</v>
      </c>
      <c r="E30" s="77">
        <f t="shared" si="9"/>
        <v>0</v>
      </c>
      <c r="F30" s="76">
        <f>分析係数表!C33</f>
        <v>0.68456011928968419</v>
      </c>
      <c r="G30" s="77">
        <f t="shared" si="0"/>
        <v>0</v>
      </c>
      <c r="H30" s="77">
        <v>1.8904946712393639E-2</v>
      </c>
      <c r="I30" s="77">
        <f t="shared" si="1"/>
        <v>1.8904946712393639E-2</v>
      </c>
      <c r="J30" s="76">
        <f>分析係数表!G33</f>
        <v>0.50750988142292486</v>
      </c>
      <c r="K30" s="78">
        <f t="shared" si="2"/>
        <v>9.5944472643136099E-3</v>
      </c>
      <c r="L30" s="79"/>
      <c r="M30" s="80"/>
      <c r="N30" s="81">
        <f>分析係数表!H33</f>
        <v>9.6295945829355794E-4</v>
      </c>
      <c r="O30" s="82">
        <f t="shared" si="3"/>
        <v>8.8755904949073764E-3</v>
      </c>
      <c r="P30" s="76">
        <f>分析係数表!C33</f>
        <v>0.68456011928968419</v>
      </c>
      <c r="Q30" s="82">
        <f t="shared" si="4"/>
        <v>6.0758752879601806E-3</v>
      </c>
      <c r="R30" s="83">
        <v>2.3600437309747112E-2</v>
      </c>
      <c r="S30" s="84">
        <f t="shared" si="5"/>
        <v>4.2505384022140755E-2</v>
      </c>
      <c r="T30" s="85">
        <f>分析係数表!F33</f>
        <v>0.6454545454545455</v>
      </c>
      <c r="U30" s="86">
        <f t="shared" si="6"/>
        <v>2.7435293323381762E-2</v>
      </c>
      <c r="V30" s="87">
        <f>分析係数表!D33</f>
        <v>8.1027667984189727E-2</v>
      </c>
      <c r="W30" s="167">
        <f t="shared" si="7"/>
        <v>0</v>
      </c>
      <c r="X30" s="76">
        <f>分析係数表!E33</f>
        <v>8.1620553359683795E-2</v>
      </c>
      <c r="Y30" s="166">
        <f t="shared" si="8"/>
        <v>0</v>
      </c>
    </row>
    <row r="31" spans="1:25" x14ac:dyDescent="0.2">
      <c r="A31" s="6" t="s">
        <v>19</v>
      </c>
      <c r="B31" s="5" t="s">
        <v>275</v>
      </c>
      <c r="C31" s="90"/>
      <c r="D31" s="76">
        <f>投入係数表!C31</f>
        <v>7.426597582037997E-2</v>
      </c>
      <c r="E31" s="77">
        <f t="shared" si="9"/>
        <v>7.4265975820379975</v>
      </c>
      <c r="F31" s="76">
        <f>分析係数表!C34</f>
        <v>0.36407371382002685</v>
      </c>
      <c r="G31" s="77">
        <f t="shared" si="0"/>
        <v>2.7038289627394052</v>
      </c>
      <c r="H31" s="77">
        <v>2.8112269826414611</v>
      </c>
      <c r="I31" s="77">
        <f t="shared" si="1"/>
        <v>2.8112269826414611</v>
      </c>
      <c r="J31" s="76">
        <f>分析係数表!G34</f>
        <v>0.42480723749571397</v>
      </c>
      <c r="K31" s="78">
        <f t="shared" si="2"/>
        <v>1.1942295684693305</v>
      </c>
      <c r="L31" s="79"/>
      <c r="M31" s="80"/>
      <c r="N31" s="81">
        <f>分析係数表!H34</f>
        <v>0.15914714076185121</v>
      </c>
      <c r="O31" s="82">
        <f t="shared" si="3"/>
        <v>1.4668580672551692</v>
      </c>
      <c r="P31" s="76">
        <f>分析係数表!C34</f>
        <v>0.36407371382002685</v>
      </c>
      <c r="Q31" s="82">
        <f t="shared" si="4"/>
        <v>0.53404446419245621</v>
      </c>
      <c r="R31" s="83">
        <v>0.58624890395860618</v>
      </c>
      <c r="S31" s="84">
        <f t="shared" si="5"/>
        <v>3.3974758866000672</v>
      </c>
      <c r="T31" s="85">
        <f>分析係数表!F34</f>
        <v>0.69957183425501801</v>
      </c>
      <c r="U31" s="86">
        <f t="shared" si="6"/>
        <v>2.3767784378260024</v>
      </c>
      <c r="V31" s="87">
        <f>分析係数表!D34</f>
        <v>0.16978925805118647</v>
      </c>
      <c r="W31" s="167">
        <f t="shared" si="7"/>
        <v>1</v>
      </c>
      <c r="X31" s="76">
        <f>分析係数表!E34</f>
        <v>0.12666496689847989</v>
      </c>
      <c r="Y31" s="166">
        <f t="shared" si="8"/>
        <v>0</v>
      </c>
    </row>
    <row r="32" spans="1:25" x14ac:dyDescent="0.2">
      <c r="A32" s="6" t="s">
        <v>20</v>
      </c>
      <c r="B32" s="5" t="s">
        <v>37</v>
      </c>
      <c r="C32" s="90"/>
      <c r="D32" s="76">
        <f>投入係数表!C32</f>
        <v>5.1813471502590676E-3</v>
      </c>
      <c r="E32" s="77">
        <f t="shared" si="9"/>
        <v>0.5181347150259068</v>
      </c>
      <c r="F32" s="76">
        <f>分析係数表!C35</f>
        <v>0.73929442777419441</v>
      </c>
      <c r="G32" s="77">
        <f t="shared" si="0"/>
        <v>0.38305410765502307</v>
      </c>
      <c r="H32" s="77">
        <v>0.46454202371779457</v>
      </c>
      <c r="I32" s="77">
        <f t="shared" si="1"/>
        <v>0.46454202371779457</v>
      </c>
      <c r="J32" s="76">
        <f>分析係数表!G35</f>
        <v>0.31372688477951638</v>
      </c>
      <c r="K32" s="78">
        <f t="shared" si="2"/>
        <v>0.1457393219501559</v>
      </c>
      <c r="L32" s="79"/>
      <c r="M32" s="80"/>
      <c r="N32" s="81">
        <f>分析係数表!H35</f>
        <v>5.9491969307754605E-2</v>
      </c>
      <c r="O32" s="82">
        <f t="shared" si="3"/>
        <v>0.54833705901485574</v>
      </c>
      <c r="P32" s="76">
        <f>分析係数表!C35</f>
        <v>0.73929442777419441</v>
      </c>
      <c r="Q32" s="82">
        <f t="shared" si="4"/>
        <v>0.40538253227177246</v>
      </c>
      <c r="R32" s="83">
        <v>0.50677752842733725</v>
      </c>
      <c r="S32" s="84">
        <f t="shared" si="5"/>
        <v>0.97131955214513188</v>
      </c>
      <c r="T32" s="85">
        <f>分析係数表!F35</f>
        <v>0.64366998577524892</v>
      </c>
      <c r="U32" s="86">
        <f t="shared" si="6"/>
        <v>0.62520924231247821</v>
      </c>
      <c r="V32" s="87">
        <f>分析係数表!D35</f>
        <v>5.245376955903272E-2</v>
      </c>
      <c r="W32" s="167">
        <f t="shared" si="7"/>
        <v>0</v>
      </c>
      <c r="X32" s="76">
        <f>分析係数表!E35</f>
        <v>4.7030583214793739E-2</v>
      </c>
      <c r="Y32" s="166">
        <f t="shared" si="8"/>
        <v>0</v>
      </c>
    </row>
    <row r="33" spans="1:25" x14ac:dyDescent="0.2">
      <c r="A33" s="6" t="s">
        <v>21</v>
      </c>
      <c r="B33" s="5" t="s">
        <v>38</v>
      </c>
      <c r="C33" s="90"/>
      <c r="D33" s="76">
        <f>投入係数表!C33</f>
        <v>1.7271157167530224E-3</v>
      </c>
      <c r="E33" s="77">
        <f t="shared" si="9"/>
        <v>0.17271157167530224</v>
      </c>
      <c r="F33" s="76">
        <f>分析係数表!C36</f>
        <v>0.90530305621882723</v>
      </c>
      <c r="G33" s="77">
        <f t="shared" si="0"/>
        <v>0.15635631368200814</v>
      </c>
      <c r="H33" s="77">
        <v>0.28965284819176157</v>
      </c>
      <c r="I33" s="77">
        <f t="shared" si="1"/>
        <v>0.28965284819176157</v>
      </c>
      <c r="J33" s="76">
        <f>分析係数表!G36</f>
        <v>4.4048921884705258E-2</v>
      </c>
      <c r="K33" s="78">
        <f t="shared" si="2"/>
        <v>1.2758895683681297E-2</v>
      </c>
      <c r="L33" s="79"/>
      <c r="M33" s="80"/>
      <c r="N33" s="81">
        <f>分析係数表!H36</f>
        <v>0.18238619127269287</v>
      </c>
      <c r="O33" s="82">
        <f t="shared" si="3"/>
        <v>1.6810522309328473</v>
      </c>
      <c r="P33" s="76">
        <f>分析係数表!C36</f>
        <v>0.90530305621882723</v>
      </c>
      <c r="Q33" s="82">
        <f t="shared" si="4"/>
        <v>1.5218617223269844</v>
      </c>
      <c r="R33" s="83">
        <v>1.6328246529892558</v>
      </c>
      <c r="S33" s="84">
        <f t="shared" si="5"/>
        <v>1.9224775011810173</v>
      </c>
      <c r="T33" s="85">
        <f>分析係数表!F36</f>
        <v>0.85493507645893108</v>
      </c>
      <c r="U33" s="86">
        <f t="shared" si="6"/>
        <v>1.6435934494627678</v>
      </c>
      <c r="V33" s="87">
        <f>分析係数表!D36</f>
        <v>1.6260463190274778E-2</v>
      </c>
      <c r="W33" s="167">
        <f t="shared" si="7"/>
        <v>0</v>
      </c>
      <c r="X33" s="76">
        <f>分析係数表!E36</f>
        <v>7.9638557780472661E-3</v>
      </c>
      <c r="Y33" s="166">
        <f t="shared" si="8"/>
        <v>0</v>
      </c>
    </row>
    <row r="34" spans="1:25" x14ac:dyDescent="0.2">
      <c r="A34" s="6" t="s">
        <v>22</v>
      </c>
      <c r="B34" s="5" t="s">
        <v>378</v>
      </c>
      <c r="C34" s="90"/>
      <c r="D34" s="76">
        <f>投入係数表!C34</f>
        <v>2.9360967184801381E-2</v>
      </c>
      <c r="E34" s="77">
        <f t="shared" si="9"/>
        <v>2.9360967184801381</v>
      </c>
      <c r="F34" s="76">
        <f>分析係数表!C37</f>
        <v>0.39043485315593052</v>
      </c>
      <c r="G34" s="77">
        <f t="shared" si="0"/>
        <v>1.1463544911314021</v>
      </c>
      <c r="H34" s="77">
        <v>1.317139184242212</v>
      </c>
      <c r="I34" s="77">
        <f t="shared" si="1"/>
        <v>1.317139184242212</v>
      </c>
      <c r="J34" s="76">
        <f>分析係数表!G37</f>
        <v>0.31799768518518517</v>
      </c>
      <c r="K34" s="78">
        <f t="shared" si="2"/>
        <v>0.41884721165572653</v>
      </c>
      <c r="L34" s="79"/>
      <c r="M34" s="80"/>
      <c r="N34" s="81">
        <f>分析係数表!H37</f>
        <v>4.8270430186830832E-2</v>
      </c>
      <c r="O34" s="82">
        <f t="shared" si="3"/>
        <v>0.44490821255396978</v>
      </c>
      <c r="P34" s="76">
        <f>分析係数表!C37</f>
        <v>0.39043485315593052</v>
      </c>
      <c r="Q34" s="82">
        <f t="shared" si="4"/>
        <v>0.17370767263637671</v>
      </c>
      <c r="R34" s="83">
        <v>0.24048164275829259</v>
      </c>
      <c r="S34" s="84">
        <f t="shared" si="5"/>
        <v>1.5576208270005045</v>
      </c>
      <c r="T34" s="85">
        <f>分析係数表!F37</f>
        <v>0.6715988005050505</v>
      </c>
      <c r="U34" s="86">
        <f t="shared" si="6"/>
        <v>1.0460962790552235</v>
      </c>
      <c r="V34" s="87">
        <f>分析係数表!D37</f>
        <v>6.2920875420875419E-2</v>
      </c>
      <c r="W34" s="167">
        <f t="shared" si="7"/>
        <v>0</v>
      </c>
      <c r="X34" s="76">
        <f>分析係数表!E37</f>
        <v>6.0316708754208755E-2</v>
      </c>
      <c r="Y34" s="166">
        <f t="shared" si="8"/>
        <v>0</v>
      </c>
    </row>
    <row r="35" spans="1:25" x14ac:dyDescent="0.2">
      <c r="A35" s="6" t="s">
        <v>23</v>
      </c>
      <c r="B35" s="5" t="s">
        <v>194</v>
      </c>
      <c r="C35" s="90"/>
      <c r="D35" s="76">
        <f>投入係数表!C35</f>
        <v>1.7271157167530224E-3</v>
      </c>
      <c r="E35" s="77">
        <f t="shared" si="9"/>
        <v>0.17271157167530224</v>
      </c>
      <c r="F35" s="76">
        <f>分析係数表!C38</f>
        <v>9.9890182932115712E-2</v>
      </c>
      <c r="G35" s="77">
        <f t="shared" si="0"/>
        <v>1.7252190489139157E-2</v>
      </c>
      <c r="H35" s="77">
        <v>5.3150529375692722E-2</v>
      </c>
      <c r="I35" s="77">
        <f t="shared" si="1"/>
        <v>5.3150529375692722E-2</v>
      </c>
      <c r="J35" s="76">
        <f>分析係数表!G38</f>
        <v>0.1768186564566655</v>
      </c>
      <c r="K35" s="78">
        <f t="shared" si="2"/>
        <v>9.3980051941705191E-3</v>
      </c>
      <c r="L35" s="79"/>
      <c r="M35" s="80"/>
      <c r="N35" s="81">
        <f>分析係数表!H38</f>
        <v>4.3813263792446058E-2</v>
      </c>
      <c r="O35" s="82">
        <f t="shared" si="3"/>
        <v>0.40382654152046066</v>
      </c>
      <c r="P35" s="76">
        <f>分析係数表!C38</f>
        <v>9.9890182932115712E-2</v>
      </c>
      <c r="Q35" s="82">
        <f t="shared" si="4"/>
        <v>4.0338307105322435E-2</v>
      </c>
      <c r="R35" s="83">
        <v>6.1187137628107999E-2</v>
      </c>
      <c r="S35" s="84">
        <f t="shared" si="5"/>
        <v>0.11433766700380071</v>
      </c>
      <c r="T35" s="85">
        <f>分析係数表!F38</f>
        <v>0.48230653208028773</v>
      </c>
      <c r="U35" s="86">
        <f t="shared" si="6"/>
        <v>5.5145803658753864E-2</v>
      </c>
      <c r="V35" s="87">
        <f>分析係数表!D38</f>
        <v>0.17391808794523728</v>
      </c>
      <c r="W35" s="167">
        <f t="shared" si="7"/>
        <v>0</v>
      </c>
      <c r="X35" s="76">
        <f>分析係数表!E38</f>
        <v>0.19259774915883512</v>
      </c>
      <c r="Y35" s="166">
        <f t="shared" si="8"/>
        <v>0</v>
      </c>
    </row>
    <row r="36" spans="1:25" x14ac:dyDescent="0.2">
      <c r="A36" s="6" t="s">
        <v>24</v>
      </c>
      <c r="B36" s="5" t="s">
        <v>39</v>
      </c>
      <c r="C36" s="90"/>
      <c r="D36" s="76">
        <f>投入係数表!C36</f>
        <v>0</v>
      </c>
      <c r="E36" s="77">
        <f t="shared" si="9"/>
        <v>0</v>
      </c>
      <c r="F36" s="76">
        <f>分析係数表!C39</f>
        <v>1</v>
      </c>
      <c r="G36" s="77">
        <f t="shared" si="0"/>
        <v>0</v>
      </c>
      <c r="H36" s="77">
        <v>5.0838770535041787E-2</v>
      </c>
      <c r="I36" s="77">
        <f t="shared" si="1"/>
        <v>5.0838770535041787E-2</v>
      </c>
      <c r="J36" s="76">
        <f>分析係数表!G39</f>
        <v>0.35294936281039385</v>
      </c>
      <c r="K36" s="78">
        <f t="shared" si="2"/>
        <v>1.7943511666406824E-2</v>
      </c>
      <c r="L36" s="79"/>
      <c r="M36" s="80"/>
      <c r="N36" s="81">
        <f>分析係数表!H39</f>
        <v>3.8393137939767719E-3</v>
      </c>
      <c r="O36" s="82">
        <f t="shared" si="3"/>
        <v>3.5386927999204412E-2</v>
      </c>
      <c r="P36" s="76">
        <f>分析係数表!C39</f>
        <v>1</v>
      </c>
      <c r="Q36" s="82">
        <f t="shared" si="4"/>
        <v>3.5386927999204412E-2</v>
      </c>
      <c r="R36" s="83">
        <v>6.5155790496659552E-2</v>
      </c>
      <c r="S36" s="84">
        <f t="shared" si="5"/>
        <v>0.11599456103170133</v>
      </c>
      <c r="T36" s="85">
        <f>分析係数表!F39</f>
        <v>0.70369192230461841</v>
      </c>
      <c r="U36" s="86">
        <f t="shared" si="6"/>
        <v>8.1624435629278291E-2</v>
      </c>
      <c r="V36" s="87">
        <f>分析係数表!D39</f>
        <v>6.3102646175868304E-2</v>
      </c>
      <c r="W36" s="167">
        <f t="shared" si="7"/>
        <v>0</v>
      </c>
      <c r="X36" s="76">
        <f>分析係数表!E39</f>
        <v>7.9922066045050602E-2</v>
      </c>
      <c r="Y36" s="166">
        <f t="shared" si="8"/>
        <v>0</v>
      </c>
    </row>
    <row r="37" spans="1:25" x14ac:dyDescent="0.2">
      <c r="A37" s="6" t="s">
        <v>25</v>
      </c>
      <c r="B37" s="5" t="s">
        <v>40</v>
      </c>
      <c r="C37" s="90"/>
      <c r="D37" s="76">
        <f>投入係数表!C37</f>
        <v>0</v>
      </c>
      <c r="E37" s="77">
        <f t="shared" si="9"/>
        <v>0</v>
      </c>
      <c r="F37" s="76">
        <f>分析係数表!C40</f>
        <v>0.8889202180509681</v>
      </c>
      <c r="G37" s="77">
        <f t="shared" si="0"/>
        <v>0</v>
      </c>
      <c r="H37" s="77">
        <v>2.7614202830953971E-3</v>
      </c>
      <c r="I37" s="77">
        <f t="shared" si="1"/>
        <v>2.7614202830953971E-3</v>
      </c>
      <c r="J37" s="76">
        <f>分析係数表!G40</f>
        <v>0.50284888634442904</v>
      </c>
      <c r="K37" s="78">
        <f t="shared" si="2"/>
        <v>1.3885771140834384E-3</v>
      </c>
      <c r="L37" s="79"/>
      <c r="M37" s="80"/>
      <c r="N37" s="81">
        <f>分析係数表!H40</f>
        <v>3.2672435146350355E-2</v>
      </c>
      <c r="O37" s="82">
        <f t="shared" si="3"/>
        <v>0.30114160293342529</v>
      </c>
      <c r="P37" s="76">
        <f>分析係数表!C40</f>
        <v>0.8889202180509681</v>
      </c>
      <c r="Q37" s="82">
        <f t="shared" si="4"/>
        <v>0.26769085934379844</v>
      </c>
      <c r="R37" s="83">
        <v>0.26861144505878504</v>
      </c>
      <c r="S37" s="84">
        <f t="shared" si="5"/>
        <v>0.27137286534188043</v>
      </c>
      <c r="T37" s="85">
        <f>分析係数表!F40</f>
        <v>0.69927210272348084</v>
      </c>
      <c r="U37" s="86">
        <f t="shared" si="6"/>
        <v>0.18976347416971276</v>
      </c>
      <c r="V37" s="87">
        <f>分析係数表!D40</f>
        <v>7.2544369019383326E-2</v>
      </c>
      <c r="W37" s="167">
        <f t="shared" si="7"/>
        <v>0</v>
      </c>
      <c r="X37" s="76">
        <f>分析係数表!E40</f>
        <v>4.5282298737766145E-2</v>
      </c>
      <c r="Y37" s="166">
        <f t="shared" si="8"/>
        <v>0</v>
      </c>
    </row>
    <row r="38" spans="1:25" x14ac:dyDescent="0.2">
      <c r="A38" s="6" t="s">
        <v>26</v>
      </c>
      <c r="B38" s="5" t="s">
        <v>277</v>
      </c>
      <c r="C38" s="90"/>
      <c r="D38" s="76">
        <f>投入係数表!C38</f>
        <v>0</v>
      </c>
      <c r="E38" s="77">
        <f t="shared" si="9"/>
        <v>0</v>
      </c>
      <c r="F38" s="76">
        <f>分析係数表!C41</f>
        <v>0.75714913369882897</v>
      </c>
      <c r="G38" s="77">
        <f t="shared" si="0"/>
        <v>0</v>
      </c>
      <c r="H38" s="77">
        <v>2.1824759961120883E-3</v>
      </c>
      <c r="I38" s="77">
        <f t="shared" si="1"/>
        <v>2.1824759961120883E-3</v>
      </c>
      <c r="J38" s="76">
        <f>分析係数表!G41</f>
        <v>0.44130306930439894</v>
      </c>
      <c r="K38" s="78">
        <f t="shared" si="2"/>
        <v>9.6313335576744005E-4</v>
      </c>
      <c r="L38" s="79"/>
      <c r="M38" s="80"/>
      <c r="N38" s="81">
        <f>分析係数表!H41</f>
        <v>5.4373811955726131E-2</v>
      </c>
      <c r="O38" s="82">
        <f t="shared" si="3"/>
        <v>0.50116303901446657</v>
      </c>
      <c r="P38" s="76">
        <f>分析係数表!C41</f>
        <v>0.75714913369882897</v>
      </c>
      <c r="Q38" s="82">
        <f t="shared" si="4"/>
        <v>0.3794551608316758</v>
      </c>
      <c r="R38" s="83">
        <v>0.38659410987651366</v>
      </c>
      <c r="S38" s="84">
        <f t="shared" si="5"/>
        <v>0.38877658587262576</v>
      </c>
      <c r="T38" s="85">
        <f>分析係数表!F41</f>
        <v>0.54632084075586207</v>
      </c>
      <c r="U38" s="86">
        <f t="shared" si="6"/>
        <v>0.2123967512601265</v>
      </c>
      <c r="V38" s="87">
        <f>分析係数表!D41</f>
        <v>0.13514826589841719</v>
      </c>
      <c r="W38" s="167">
        <f t="shared" si="7"/>
        <v>0</v>
      </c>
      <c r="X38" s="76">
        <f>分析係数表!E41</f>
        <v>0.12757089402759902</v>
      </c>
      <c r="Y38" s="166">
        <f t="shared" si="8"/>
        <v>0</v>
      </c>
    </row>
    <row r="39" spans="1:25" x14ac:dyDescent="0.2">
      <c r="A39" s="6" t="s">
        <v>51</v>
      </c>
      <c r="B39" s="5" t="s">
        <v>368</v>
      </c>
      <c r="C39" s="90"/>
      <c r="D39" s="76">
        <f>投入係数表!C39</f>
        <v>0</v>
      </c>
      <c r="E39" s="77">
        <f>$C$5*D39</f>
        <v>0</v>
      </c>
      <c r="F39" s="76">
        <f>分析係数表!C42</f>
        <v>1</v>
      </c>
      <c r="G39" s="77">
        <f>E39*F39</f>
        <v>0</v>
      </c>
      <c r="H39" s="77">
        <v>3.7121107094772675E-3</v>
      </c>
      <c r="I39" s="77">
        <f>C39+H39</f>
        <v>3.7121107094772675E-3</v>
      </c>
      <c r="J39" s="76">
        <f>分析係数表!G42</f>
        <v>0.48521641371557056</v>
      </c>
      <c r="K39" s="78">
        <f>I39*J39</f>
        <v>1.801177045767722E-3</v>
      </c>
      <c r="L39" s="79"/>
      <c r="M39" s="80"/>
      <c r="N39" s="81">
        <f>分析係数表!H42</f>
        <v>1.2455852761828956E-2</v>
      </c>
      <c r="O39" s="82">
        <f t="shared" si="3"/>
        <v>0.11480550653167043</v>
      </c>
      <c r="P39" s="76">
        <f>分析係数表!C42</f>
        <v>1</v>
      </c>
      <c r="Q39" s="82">
        <f>O39*P39</f>
        <v>0.11480550653167043</v>
      </c>
      <c r="R39" s="83">
        <v>0.11772799487758545</v>
      </c>
      <c r="S39" s="84">
        <f>I39+R39</f>
        <v>0.12144010558706272</v>
      </c>
      <c r="T39" s="85">
        <f>分析係数表!F42</f>
        <v>0.55716694772344011</v>
      </c>
      <c r="U39" s="86">
        <f t="shared" si="6"/>
        <v>6.7662412961156021E-2</v>
      </c>
      <c r="V39" s="87">
        <f>分析係数表!D42</f>
        <v>5.0590219224283306E-2</v>
      </c>
      <c r="W39" s="167">
        <f t="shared" si="7"/>
        <v>0</v>
      </c>
      <c r="X39" s="76">
        <f>分析係数表!E42</f>
        <v>4.4912872400224846E-2</v>
      </c>
      <c r="Y39" s="166">
        <f t="shared" si="8"/>
        <v>0</v>
      </c>
    </row>
    <row r="40" spans="1:25" x14ac:dyDescent="0.2">
      <c r="A40" s="6" t="s">
        <v>195</v>
      </c>
      <c r="B40" s="5" t="s">
        <v>41</v>
      </c>
      <c r="C40" s="90"/>
      <c r="D40" s="76">
        <f>投入係数表!C40</f>
        <v>1.8998272884283247E-2</v>
      </c>
      <c r="E40" s="77">
        <f>$C$5*D40</f>
        <v>1.8998272884283247</v>
      </c>
      <c r="F40" s="76">
        <f>分析係数表!C43</f>
        <v>0.37563090462016302</v>
      </c>
      <c r="G40" s="77">
        <f>E40*F40</f>
        <v>0.71363384297440302</v>
      </c>
      <c r="H40" s="77">
        <v>1.0928905350381108</v>
      </c>
      <c r="I40" s="77">
        <f>C40+H40</f>
        <v>1.0928905350381108</v>
      </c>
      <c r="J40" s="76">
        <f>分析係数表!G43</f>
        <v>0.35396646305878693</v>
      </c>
      <c r="K40" s="78">
        <f>I40*J40</f>
        <v>0.38684659719786535</v>
      </c>
      <c r="L40" s="79"/>
      <c r="M40" s="80"/>
      <c r="N40" s="81">
        <f>分析係数表!H43</f>
        <v>3.4431366873638014E-2</v>
      </c>
      <c r="O40" s="82">
        <f t="shared" si="3"/>
        <v>0.31735366418423877</v>
      </c>
      <c r="P40" s="76">
        <f>分析係数表!C43</f>
        <v>0.37563090462016302</v>
      </c>
      <c r="Q40" s="82">
        <f>O40*P40</f>
        <v>0.11920784396204905</v>
      </c>
      <c r="R40" s="83">
        <v>0.3071097603063685</v>
      </c>
      <c r="S40" s="84">
        <f>I40+R40</f>
        <v>1.4000002953444795</v>
      </c>
      <c r="T40" s="85">
        <f>分析係数表!F43</f>
        <v>0.58646850562191188</v>
      </c>
      <c r="U40" s="86">
        <f t="shared" si="6"/>
        <v>0.8210560810809121</v>
      </c>
      <c r="V40" s="87">
        <f>分析係数表!D43</f>
        <v>0.19606660701085477</v>
      </c>
      <c r="W40" s="167">
        <f t="shared" si="7"/>
        <v>0</v>
      </c>
      <c r="X40" s="76">
        <f>分析係数表!E43</f>
        <v>0.16095397424425165</v>
      </c>
      <c r="Y40" s="166">
        <f t="shared" si="8"/>
        <v>0</v>
      </c>
    </row>
    <row r="41" spans="1:25" x14ac:dyDescent="0.2">
      <c r="A41" s="6" t="s">
        <v>341</v>
      </c>
      <c r="B41" s="5" t="s">
        <v>346</v>
      </c>
      <c r="C41" s="90"/>
      <c r="D41" s="76">
        <f>投入係数表!C41</f>
        <v>0</v>
      </c>
      <c r="E41" s="77">
        <f>$C$5*D41</f>
        <v>0</v>
      </c>
      <c r="F41" s="76">
        <f>分析係数表!C44</f>
        <v>0.44504076889746724</v>
      </c>
      <c r="G41" s="77">
        <f>E41*F41</f>
        <v>0</v>
      </c>
      <c r="H41" s="77">
        <v>3.3859282211615577E-3</v>
      </c>
      <c r="I41" s="77">
        <f>C41+H41</f>
        <v>3.3859282211615577E-3</v>
      </c>
      <c r="J41" s="76">
        <f>分析係数表!G44</f>
        <v>0.26866955824807881</v>
      </c>
      <c r="K41" s="78">
        <f>I41*J41</f>
        <v>9.0969583943917894E-4</v>
      </c>
      <c r="L41" s="79"/>
      <c r="M41" s="80"/>
      <c r="N41" s="81">
        <f>分析係数表!H44</f>
        <v>0.11433334539351923</v>
      </c>
      <c r="O41" s="82">
        <f t="shared" si="3"/>
        <v>1.0538096332985258</v>
      </c>
      <c r="P41" s="76">
        <f>分析係数表!C44</f>
        <v>0.44504076889746724</v>
      </c>
      <c r="Q41" s="82">
        <f>O41*P41</f>
        <v>0.46898824947473394</v>
      </c>
      <c r="R41" s="83">
        <v>0.47767839354233288</v>
      </c>
      <c r="S41" s="84">
        <f>I41+R41</f>
        <v>0.48106432176349445</v>
      </c>
      <c r="T41" s="85">
        <f>分析係数表!F44</f>
        <v>0.50678893027202865</v>
      </c>
      <c r="U41" s="86">
        <f t="shared" si="6"/>
        <v>0.24379807301856035</v>
      </c>
      <c r="V41" s="87">
        <f>分析係数表!D44</f>
        <v>0.1775140257413606</v>
      </c>
      <c r="W41" s="167">
        <f t="shared" si="7"/>
        <v>0</v>
      </c>
      <c r="X41" s="76">
        <f>分析係数表!E44</f>
        <v>0.13360991938145303</v>
      </c>
      <c r="Y41" s="166">
        <f t="shared" si="8"/>
        <v>0</v>
      </c>
    </row>
    <row r="42" spans="1:25" x14ac:dyDescent="0.2">
      <c r="A42" s="6" t="s">
        <v>342</v>
      </c>
      <c r="B42" s="5" t="s">
        <v>279</v>
      </c>
      <c r="C42" s="90"/>
      <c r="D42" s="76">
        <f>投入係数表!C42</f>
        <v>0</v>
      </c>
      <c r="E42" s="77">
        <f>$C$5*D42</f>
        <v>0</v>
      </c>
      <c r="F42" s="76">
        <f>分析係数表!C45</f>
        <v>1</v>
      </c>
      <c r="G42" s="77">
        <f>E42*F42</f>
        <v>0</v>
      </c>
      <c r="H42" s="77">
        <v>2.4036044467081904E-2</v>
      </c>
      <c r="I42" s="77">
        <f>C42+H42</f>
        <v>2.4036044467081904E-2</v>
      </c>
      <c r="J42" s="76">
        <f>分析係数表!G45</f>
        <v>0</v>
      </c>
      <c r="K42" s="78">
        <f>I42*J42</f>
        <v>0</v>
      </c>
      <c r="L42" s="79"/>
      <c r="M42" s="80"/>
      <c r="N42" s="81">
        <f>分析係数表!H45</f>
        <v>0</v>
      </c>
      <c r="O42" s="82">
        <f t="shared" si="3"/>
        <v>0</v>
      </c>
      <c r="P42" s="76">
        <f>分析係数表!C45</f>
        <v>1</v>
      </c>
      <c r="Q42" s="82">
        <f>O42*P42</f>
        <v>0</v>
      </c>
      <c r="R42" s="83">
        <v>1.506845674743465E-2</v>
      </c>
      <c r="S42" s="84">
        <f>I42+R42</f>
        <v>3.9104501214516557E-2</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76">
        <f>投入係数表!C43</f>
        <v>3.4542314335060447E-3</v>
      </c>
      <c r="E43" s="77">
        <f>$C$5*D43</f>
        <v>0.34542314335060448</v>
      </c>
      <c r="F43" s="76">
        <f>分析係数表!C46</f>
        <v>0.71666280596092968</v>
      </c>
      <c r="G43" s="77">
        <f>E43*F43</f>
        <v>0.24755191915748864</v>
      </c>
      <c r="H43" s="77">
        <v>0.26807190234564598</v>
      </c>
      <c r="I43" s="77">
        <f>C43+H43</f>
        <v>0.26807190234564598</v>
      </c>
      <c r="J43" s="76">
        <f>分析係数表!G46</f>
        <v>9.2985756517065307E-3</v>
      </c>
      <c r="K43" s="78">
        <f>I43*J43</f>
        <v>2.4926868640578748E-3</v>
      </c>
      <c r="L43" s="79"/>
      <c r="M43" s="80"/>
      <c r="N43" s="81">
        <f>分析係数表!H46</f>
        <v>2.2386024285503563E-2</v>
      </c>
      <c r="O43" s="82">
        <f t="shared" si="3"/>
        <v>0.20633182701094649</v>
      </c>
      <c r="P43" s="76">
        <f>分析係数表!C46</f>
        <v>0.71666280596092968</v>
      </c>
      <c r="Q43" s="82">
        <f>O43*P43</f>
        <v>0.14787034610471006</v>
      </c>
      <c r="R43" s="83">
        <v>0.15697066463985831</v>
      </c>
      <c r="S43" s="84">
        <f>I43+R43</f>
        <v>0.4250425669855043</v>
      </c>
      <c r="T43" s="85">
        <f>分析係数表!F46</f>
        <v>0.31357162053211501</v>
      </c>
      <c r="U43" s="86">
        <f t="shared" si="6"/>
        <v>0.13328128652477464</v>
      </c>
      <c r="V43" s="87">
        <f>分析係数表!D46</f>
        <v>1.1287288363343187E-3</v>
      </c>
      <c r="W43" s="167">
        <f t="shared" si="7"/>
        <v>0</v>
      </c>
      <c r="X43" s="76">
        <f>分析係数表!E46</f>
        <v>3.2786885245901639E-3</v>
      </c>
      <c r="Y43" s="166">
        <f t="shared" si="8"/>
        <v>0</v>
      </c>
    </row>
    <row r="44" spans="1:25" x14ac:dyDescent="0.2">
      <c r="A44" s="192">
        <v>40</v>
      </c>
      <c r="B44" s="14" t="s">
        <v>151</v>
      </c>
      <c r="C44" s="197">
        <f>SUM(C5:C43)</f>
        <v>100</v>
      </c>
      <c r="D44" s="92">
        <f>投入係数表!C44</f>
        <v>0.54058721934369602</v>
      </c>
      <c r="E44" s="91">
        <f>SUM(E5:E43)</f>
        <v>54.058721934369593</v>
      </c>
      <c r="F44" s="92">
        <f>分析係数表!C47</f>
        <v>0.41481989128497887</v>
      </c>
      <c r="G44" s="91">
        <f>SUM(G5:G43)</f>
        <v>7.536950482972645</v>
      </c>
      <c r="H44" s="91">
        <f>SUM(H5:H43)</f>
        <v>8.8111391436085871</v>
      </c>
      <c r="I44" s="91">
        <f>SUM(I5:I43)</f>
        <v>108.81113914360857</v>
      </c>
      <c r="J44" s="92">
        <f>分析係数表!G47</f>
        <v>0.25026351860519069</v>
      </c>
      <c r="K44" s="93">
        <f>SUM(K5:K43)</f>
        <v>14.692337255600705</v>
      </c>
      <c r="L44" s="94">
        <f>最終需要_まとめ!$L$33</f>
        <v>0.62733333333333341</v>
      </c>
      <c r="M44" s="91">
        <f>K44*L44</f>
        <v>9.2169929050135107</v>
      </c>
      <c r="N44" s="95">
        <f>分析係数表!H47</f>
        <v>1</v>
      </c>
      <c r="O44" s="96">
        <f>SUM(O5:O43)</f>
        <v>9.2169929050135124</v>
      </c>
      <c r="P44" s="92">
        <f>分析係数表!C47</f>
        <v>0.41481989128497887</v>
      </c>
      <c r="Q44" s="96">
        <f>SUM(Q5:Q43)</f>
        <v>4.4605523694398492</v>
      </c>
      <c r="R44" s="91">
        <f>SUM(R5:R43)</f>
        <v>5.205644234187301</v>
      </c>
      <c r="S44" s="97">
        <f>SUM(S5:S43)</f>
        <v>114.01678337779583</v>
      </c>
      <c r="T44" s="98">
        <f>分析係数表!F47</f>
        <v>0.49143989098878627</v>
      </c>
      <c r="U44" s="99">
        <f>SUM(U5:U43)</f>
        <v>54.018956978760684</v>
      </c>
      <c r="V44" s="100">
        <f>分析係数表!D47</f>
        <v>6.5635274131309693E-2</v>
      </c>
      <c r="W44" s="164">
        <f>SUM(W5:W43)</f>
        <v>48</v>
      </c>
      <c r="X44" s="92">
        <f>分析係数表!E47</f>
        <v>5.6703562149805216E-2</v>
      </c>
      <c r="Y44" s="165">
        <f>SUM(Y5:Y43)</f>
        <v>32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266</v>
      </c>
      <c r="S2" s="3" t="s">
        <v>153</v>
      </c>
      <c r="U2" s="64" t="s">
        <v>210</v>
      </c>
      <c r="W2" s="3" t="s">
        <v>130</v>
      </c>
      <c r="Y2" s="3" t="s">
        <v>154</v>
      </c>
    </row>
    <row r="3" spans="1:25" ht="44" x14ac:dyDescent="0.2">
      <c r="B3" s="65"/>
      <c r="C3" s="66" t="s">
        <v>228</v>
      </c>
      <c r="D3" s="66" t="s">
        <v>308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投入係数表!D5</f>
        <v>0</v>
      </c>
      <c r="E5" s="77">
        <f t="shared" ref="E5:E38" si="0">$C$6*D5</f>
        <v>0</v>
      </c>
      <c r="F5" s="76">
        <f>分析係数表!C8</f>
        <v>4.9243777539597522E-2</v>
      </c>
      <c r="G5" s="77">
        <f t="shared" ref="G5:G38" si="1">E5*F5</f>
        <v>0</v>
      </c>
      <c r="H5" s="77">
        <f t="array" ref="H5:H43">MMULT(逆行列係数!C5:AO43,'2'!G5:G43)</f>
        <v>6.1724714989946322E-6</v>
      </c>
      <c r="I5" s="77">
        <f t="shared" ref="I5:I38" si="2">C5+H5</f>
        <v>6.1724714989946322E-6</v>
      </c>
      <c r="J5" s="76">
        <f>分析係数表!G8</f>
        <v>0.12057971014492753</v>
      </c>
      <c r="K5" s="78">
        <f t="shared" ref="K5:K38" si="3">I5*J5</f>
        <v>7.4427482422659916E-7</v>
      </c>
      <c r="L5" s="79" t="s">
        <v>182</v>
      </c>
      <c r="M5" s="80" t="s">
        <v>182</v>
      </c>
      <c r="N5" s="81">
        <f>分析係数表!H8</f>
        <v>1.1023937613586077E-2</v>
      </c>
      <c r="O5" s="82">
        <f t="shared" ref="O5:O43" si="4">$M$44*N5</f>
        <v>0.18525986050023949</v>
      </c>
      <c r="P5" s="76">
        <f>分析係数表!C8</f>
        <v>4.9243777539597522E-2</v>
      </c>
      <c r="Q5" s="82">
        <f t="shared" ref="Q5:Q38" si="5">O5*P5</f>
        <v>9.1228953574906627E-3</v>
      </c>
      <c r="R5" s="83">
        <f t="array" ref="R5:R43">MMULT(逆行列係数!C5:AO43,'2'!Q5:Q43)</f>
        <v>9.5391821914199756E-3</v>
      </c>
      <c r="S5" s="84">
        <f t="shared" ref="S5:S38" si="6">I5+R5</f>
        <v>9.5453546629189704E-3</v>
      </c>
      <c r="T5" s="85">
        <f>分析係数表!F8</f>
        <v>0.45391304347826089</v>
      </c>
      <c r="U5" s="86">
        <f t="shared" ref="U5:U43" si="7">S5*T5</f>
        <v>4.3327609861249592E-3</v>
      </c>
      <c r="V5" s="87">
        <f>分析係数表!D8</f>
        <v>0.46202898550724636</v>
      </c>
      <c r="W5" s="167">
        <f t="shared" ref="W5:W43" si="8">ROUND(S5*V5,0)</f>
        <v>0</v>
      </c>
      <c r="X5" s="76">
        <f>分析係数表!E8</f>
        <v>0.31362318840579712</v>
      </c>
      <c r="Y5" s="166">
        <f t="shared" ref="Y5:Y43" si="9">ROUND(S5*X5,0)</f>
        <v>0</v>
      </c>
    </row>
    <row r="6" spans="1:25" x14ac:dyDescent="0.2">
      <c r="A6" s="6" t="s">
        <v>220</v>
      </c>
      <c r="B6" s="5" t="s">
        <v>266</v>
      </c>
      <c r="C6" s="75">
        <f>最終需要_まとめ!$C$7</f>
        <v>100</v>
      </c>
      <c r="D6" s="76">
        <f>投入係数表!D6</f>
        <v>0.14705882352941177</v>
      </c>
      <c r="E6" s="77">
        <f t="shared" si="0"/>
        <v>14.705882352941178</v>
      </c>
      <c r="F6" s="76">
        <f>分析係数表!C9</f>
        <v>0.18610421836228286</v>
      </c>
      <c r="G6" s="77">
        <f t="shared" si="1"/>
        <v>2.7368267406218068</v>
      </c>
      <c r="H6" s="77">
        <v>2.7484833342741415</v>
      </c>
      <c r="I6" s="77">
        <f t="shared" si="2"/>
        <v>102.74848333427414</v>
      </c>
      <c r="J6" s="76">
        <f>分析係数表!G9</f>
        <v>0.24223602484472051</v>
      </c>
      <c r="K6" s="78">
        <f t="shared" si="3"/>
        <v>24.889384161718581</v>
      </c>
      <c r="L6" s="79"/>
      <c r="M6" s="80"/>
      <c r="N6" s="81">
        <f>分析係数表!H9</f>
        <v>5.8167204272645549E-4</v>
      </c>
      <c r="O6" s="82">
        <f t="shared" si="4"/>
        <v>9.7751352801186703E-3</v>
      </c>
      <c r="P6" s="76">
        <f>分析係数表!C9</f>
        <v>0.18610421836228286</v>
      </c>
      <c r="Q6" s="82">
        <f t="shared" si="5"/>
        <v>1.8191939106920599E-3</v>
      </c>
      <c r="R6" s="83">
        <v>1.8617927804174246E-3</v>
      </c>
      <c r="S6" s="84">
        <f t="shared" si="6"/>
        <v>102.75034512705456</v>
      </c>
      <c r="T6" s="85">
        <f>分析係数表!F9</f>
        <v>0.65217391304347827</v>
      </c>
      <c r="U6" s="86">
        <f t="shared" si="7"/>
        <v>67.011094648079066</v>
      </c>
      <c r="V6" s="87">
        <f>分析係数表!D9</f>
        <v>0.15527950310559005</v>
      </c>
      <c r="W6" s="167">
        <f t="shared" si="8"/>
        <v>16</v>
      </c>
      <c r="X6" s="76">
        <f>分析係数表!E9</f>
        <v>0</v>
      </c>
      <c r="Y6" s="166">
        <f t="shared" si="9"/>
        <v>0</v>
      </c>
    </row>
    <row r="7" spans="1:25" x14ac:dyDescent="0.2">
      <c r="A7" s="6" t="s">
        <v>221</v>
      </c>
      <c r="B7" s="5" t="s">
        <v>267</v>
      </c>
      <c r="C7" s="90"/>
      <c r="D7" s="76">
        <f>投入係数表!D7</f>
        <v>0</v>
      </c>
      <c r="E7" s="77">
        <f t="shared" si="0"/>
        <v>0</v>
      </c>
      <c r="F7" s="76">
        <f>分析係数表!C10</f>
        <v>1</v>
      </c>
      <c r="G7" s="77">
        <f t="shared" si="1"/>
        <v>0</v>
      </c>
      <c r="H7" s="77">
        <v>3.9673740009552931E-7</v>
      </c>
      <c r="I7" s="77">
        <f t="shared" si="2"/>
        <v>3.9673740009552931E-7</v>
      </c>
      <c r="J7" s="76">
        <f>分析係数表!G10</f>
        <v>0.17902522283330172</v>
      </c>
      <c r="K7" s="78">
        <f t="shared" si="3"/>
        <v>7.1026001458406919E-8</v>
      </c>
      <c r="L7" s="79"/>
      <c r="M7" s="80"/>
      <c r="N7" s="81">
        <f>分析係数表!H10</f>
        <v>1.093766089911469E-3</v>
      </c>
      <c r="O7" s="82">
        <f t="shared" si="4"/>
        <v>1.8380996005199227E-2</v>
      </c>
      <c r="P7" s="76">
        <f>分析係数表!C10</f>
        <v>1</v>
      </c>
      <c r="Q7" s="82">
        <f t="shared" si="5"/>
        <v>1.8380996005199227E-2</v>
      </c>
      <c r="R7" s="83">
        <v>1.8433815376838168E-2</v>
      </c>
      <c r="S7" s="84">
        <f t="shared" si="6"/>
        <v>1.8434212114238263E-2</v>
      </c>
      <c r="T7" s="85">
        <f>分析係数表!F10</f>
        <v>0.51792148681964723</v>
      </c>
      <c r="U7" s="86">
        <f t="shared" si="7"/>
        <v>9.5474745465550341E-3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投入係数表!D8</f>
        <v>0</v>
      </c>
      <c r="E8" s="77">
        <f t="shared" si="0"/>
        <v>0</v>
      </c>
      <c r="F8" s="76">
        <f>分析係数表!C11</f>
        <v>6.160954948016939E-3</v>
      </c>
      <c r="G8" s="77">
        <f t="shared" si="1"/>
        <v>0</v>
      </c>
      <c r="H8" s="77">
        <v>1.1160081845875352E-4</v>
      </c>
      <c r="I8" s="77">
        <f t="shared" si="2"/>
        <v>1.1160081845875352E-4</v>
      </c>
      <c r="J8" s="76">
        <f>分析係数表!G11</f>
        <v>0.34042553191489361</v>
      </c>
      <c r="K8" s="78">
        <f t="shared" si="3"/>
        <v>3.7991767985958644E-5</v>
      </c>
      <c r="L8" s="79"/>
      <c r="M8" s="80"/>
      <c r="N8" s="81">
        <f>分析係数表!H11</f>
        <v>-1.9481838751603774E-5</v>
      </c>
      <c r="O8" s="82">
        <f t="shared" si="4"/>
        <v>-3.2739687541067319E-4</v>
      </c>
      <c r="P8" s="76">
        <f>分析係数表!C11</f>
        <v>6.160954948016939E-3</v>
      </c>
      <c r="Q8" s="82">
        <f t="shared" si="5"/>
        <v>-2.0170773995266724E-6</v>
      </c>
      <c r="R8" s="83">
        <v>2.3065862870265668E-4</v>
      </c>
      <c r="S8" s="84">
        <f t="shared" si="6"/>
        <v>3.422594471614102E-4</v>
      </c>
      <c r="T8" s="85">
        <f>分析係数表!F11</f>
        <v>0.5957446808510638</v>
      </c>
      <c r="U8" s="86">
        <f t="shared" si="7"/>
        <v>2.0389924511743585E-4</v>
      </c>
      <c r="V8" s="87">
        <f>分析係数表!D11</f>
        <v>0.10638297872340426</v>
      </c>
      <c r="W8" s="167">
        <f t="shared" si="8"/>
        <v>0</v>
      </c>
      <c r="X8" s="76">
        <f>分析係数表!E11</f>
        <v>0</v>
      </c>
      <c r="Y8" s="166">
        <f t="shared" si="9"/>
        <v>0</v>
      </c>
    </row>
    <row r="9" spans="1:25" x14ac:dyDescent="0.2">
      <c r="A9" s="6" t="s">
        <v>223</v>
      </c>
      <c r="B9" s="5" t="s">
        <v>191</v>
      </c>
      <c r="C9" s="90"/>
      <c r="D9" s="76">
        <f>投入係数表!D9</f>
        <v>0</v>
      </c>
      <c r="E9" s="77">
        <f t="shared" si="0"/>
        <v>0</v>
      </c>
      <c r="F9" s="76">
        <f>分析係数表!C12</f>
        <v>3.0196065121225524E-2</v>
      </c>
      <c r="G9" s="77">
        <f t="shared" si="1"/>
        <v>0</v>
      </c>
      <c r="H9" s="77">
        <v>2.2254997363161244E-5</v>
      </c>
      <c r="I9" s="77">
        <f t="shared" si="2"/>
        <v>2.2254997363161244E-5</v>
      </c>
      <c r="J9" s="76">
        <f>分析係数表!G12</f>
        <v>0.12354134956874682</v>
      </c>
      <c r="K9" s="78">
        <f t="shared" si="3"/>
        <v>2.7494124088938421E-6</v>
      </c>
      <c r="L9" s="79"/>
      <c r="M9" s="80"/>
      <c r="N9" s="81">
        <f>分析係数表!H12</f>
        <v>9.1223709954384669E-2</v>
      </c>
      <c r="O9" s="82">
        <f t="shared" si="4"/>
        <v>1.5330358691104773</v>
      </c>
      <c r="P9" s="76">
        <f>分析係数表!C12</f>
        <v>3.0196065121225524E-2</v>
      </c>
      <c r="Q9" s="82">
        <f t="shared" si="5"/>
        <v>4.6291650936834537E-2</v>
      </c>
      <c r="R9" s="83">
        <v>4.9283277865356467E-2</v>
      </c>
      <c r="S9" s="84">
        <f t="shared" si="6"/>
        <v>4.9305532862719631E-2</v>
      </c>
      <c r="T9" s="85">
        <f>分析係数表!F12</f>
        <v>0.42790922927909231</v>
      </c>
      <c r="U9" s="86">
        <f t="shared" si="7"/>
        <v>2.1098292566481314E-2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投入係数表!D10</f>
        <v>0</v>
      </c>
      <c r="E10" s="77">
        <f t="shared" si="0"/>
        <v>0</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0.24103425677555776</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投入係数表!D11</f>
        <v>0</v>
      </c>
      <c r="E11" s="77">
        <f t="shared" si="0"/>
        <v>0</v>
      </c>
      <c r="F11" s="76">
        <f>分析係数表!C14</f>
        <v>0.14745822605886216</v>
      </c>
      <c r="G11" s="77">
        <f t="shared" si="1"/>
        <v>0</v>
      </c>
      <c r="H11" s="77">
        <v>8.9804516345850325E-3</v>
      </c>
      <c r="I11" s="77">
        <f t="shared" si="2"/>
        <v>8.9804516345850325E-3</v>
      </c>
      <c r="J11" s="76">
        <f>分析係数表!G14</f>
        <v>0.16000812567713976</v>
      </c>
      <c r="K11" s="78">
        <f t="shared" si="3"/>
        <v>1.436945233784157E-3</v>
      </c>
      <c r="L11" s="79"/>
      <c r="M11" s="80"/>
      <c r="N11" s="81">
        <f>分析係数表!H14</f>
        <v>1.1744765647395416E-3</v>
      </c>
      <c r="O11" s="82">
        <f t="shared" si="4"/>
        <v>1.973735448904344E-2</v>
      </c>
      <c r="P11" s="76">
        <f>分析係数表!C14</f>
        <v>0.14745822605886216</v>
      </c>
      <c r="Q11" s="82">
        <f t="shared" si="5"/>
        <v>2.9104352800492653E-3</v>
      </c>
      <c r="R11" s="83">
        <v>2.2454309559385186E-2</v>
      </c>
      <c r="S11" s="84">
        <f t="shared" si="6"/>
        <v>3.143476119397022E-2</v>
      </c>
      <c r="T11" s="85">
        <f>分析係数表!F14</f>
        <v>0.30031148429035753</v>
      </c>
      <c r="U11" s="86">
        <f t="shared" si="7"/>
        <v>9.4402197924741277E-3</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投入係数表!D12</f>
        <v>0</v>
      </c>
      <c r="E12" s="77">
        <f t="shared" si="0"/>
        <v>0</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0.14052341602448107</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投入係数表!D13</f>
        <v>0</v>
      </c>
      <c r="E13" s="77">
        <f t="shared" si="0"/>
        <v>0</v>
      </c>
      <c r="F13" s="76">
        <f>分析係数表!C16</f>
        <v>2.2508198350392528E-2</v>
      </c>
      <c r="G13" s="77">
        <f t="shared" si="1"/>
        <v>0</v>
      </c>
      <c r="H13" s="77">
        <v>5.5872971638331751E-3</v>
      </c>
      <c r="I13" s="77">
        <f t="shared" si="2"/>
        <v>5.5872971638331751E-3</v>
      </c>
      <c r="J13" s="76">
        <f>分析係数表!G16</f>
        <v>3.3165829145728645E-2</v>
      </c>
      <c r="K13" s="78">
        <f t="shared" si="3"/>
        <v>1.8530734312210531E-4</v>
      </c>
      <c r="L13" s="79"/>
      <c r="M13" s="80"/>
      <c r="N13" s="81">
        <f>分析係数表!H16</f>
        <v>1.6828134001653172E-2</v>
      </c>
      <c r="O13" s="82">
        <f t="shared" si="4"/>
        <v>0.28280074388151932</v>
      </c>
      <c r="P13" s="76">
        <f>分析係数表!C16</f>
        <v>2.2508198350392528E-2</v>
      </c>
      <c r="Q13" s="82">
        <f t="shared" si="5"/>
        <v>6.3653352369237928E-3</v>
      </c>
      <c r="R13" s="83">
        <v>8.7125643864946322E-3</v>
      </c>
      <c r="S13" s="84">
        <f t="shared" si="6"/>
        <v>1.4299861550327808E-2</v>
      </c>
      <c r="T13" s="85">
        <f>分析係数表!F16</f>
        <v>0.28743718592964823</v>
      </c>
      <c r="U13" s="86">
        <f t="shared" si="7"/>
        <v>4.110311963209802E-3</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投入係数表!D14</f>
        <v>0</v>
      </c>
      <c r="E14" s="77">
        <f t="shared" si="0"/>
        <v>0</v>
      </c>
      <c r="F14" s="76">
        <f>分析係数表!C17</f>
        <v>3.7433661865049261E-2</v>
      </c>
      <c r="G14" s="77">
        <f t="shared" si="1"/>
        <v>0</v>
      </c>
      <c r="H14" s="77">
        <v>3.8069082939037732E-3</v>
      </c>
      <c r="I14" s="77">
        <f t="shared" si="2"/>
        <v>3.8069082939037732E-3</v>
      </c>
      <c r="J14" s="76">
        <f>分析係数表!G17</f>
        <v>0.23414289082763498</v>
      </c>
      <c r="K14" s="78">
        <f t="shared" si="3"/>
        <v>8.9136051305032933E-4</v>
      </c>
      <c r="L14" s="79"/>
      <c r="M14" s="80"/>
      <c r="N14" s="81">
        <f>分析係数表!H17</f>
        <v>3.0252512461419003E-3</v>
      </c>
      <c r="O14" s="82">
        <f t="shared" si="4"/>
        <v>5.0840057653057401E-2</v>
      </c>
      <c r="P14" s="76">
        <f>分析係数表!C17</f>
        <v>3.7433661865049261E-2</v>
      </c>
      <c r="Q14" s="82">
        <f t="shared" si="5"/>
        <v>1.9031295273841606E-3</v>
      </c>
      <c r="R14" s="83">
        <v>1.0698144931077319E-2</v>
      </c>
      <c r="S14" s="84">
        <f t="shared" si="6"/>
        <v>1.4505053224981093E-2</v>
      </c>
      <c r="T14" s="85">
        <f>分析係数表!F17</f>
        <v>0.39289082763499172</v>
      </c>
      <c r="U14" s="86">
        <f t="shared" si="7"/>
        <v>5.6989023664524279E-3</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投入係数表!D15</f>
        <v>0</v>
      </c>
      <c r="E15" s="77">
        <f t="shared" si="0"/>
        <v>0</v>
      </c>
      <c r="F15" s="76">
        <f>分析係数表!C18</f>
        <v>0.10097309673726385</v>
      </c>
      <c r="G15" s="77">
        <f t="shared" si="1"/>
        <v>0</v>
      </c>
      <c r="H15" s="77">
        <v>4.9766817936328415E-4</v>
      </c>
      <c r="I15" s="77">
        <f t="shared" si="2"/>
        <v>4.9766817936328415E-4</v>
      </c>
      <c r="J15" s="76">
        <f>分析係数表!G18</f>
        <v>0.21571562207670719</v>
      </c>
      <c r="K15" s="78">
        <f t="shared" si="3"/>
        <v>1.0735480089913313E-4</v>
      </c>
      <c r="L15" s="79"/>
      <c r="M15" s="80"/>
      <c r="N15" s="81">
        <f>分析係数表!H18</f>
        <v>4.4529917146522908E-4</v>
      </c>
      <c r="O15" s="82">
        <f t="shared" si="4"/>
        <v>7.4833571522439583E-3</v>
      </c>
      <c r="P15" s="76">
        <f>分析係数表!C18</f>
        <v>0.10097309673726385</v>
      </c>
      <c r="Q15" s="82">
        <f t="shared" si="5"/>
        <v>7.5561774565302445E-4</v>
      </c>
      <c r="R15" s="83">
        <v>2.9051756554670113E-3</v>
      </c>
      <c r="S15" s="84">
        <f t="shared" si="6"/>
        <v>3.4028438348302952E-3</v>
      </c>
      <c r="T15" s="85">
        <f>分析係数表!F18</f>
        <v>0.45949485500467729</v>
      </c>
      <c r="U15" s="86">
        <f t="shared" si="7"/>
        <v>1.5635892344889066E-3</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投入係数表!D16</f>
        <v>0</v>
      </c>
      <c r="E16" s="77">
        <f t="shared" si="0"/>
        <v>0</v>
      </c>
      <c r="F16" s="76">
        <f>分析係数表!C19</f>
        <v>3.134831743474864E-2</v>
      </c>
      <c r="G16" s="77">
        <f t="shared" si="1"/>
        <v>0</v>
      </c>
      <c r="H16" s="77">
        <v>1.0125697105559613E-3</v>
      </c>
      <c r="I16" s="77">
        <f t="shared" si="2"/>
        <v>1.0125697105559613E-3</v>
      </c>
      <c r="J16" s="76">
        <f>分析係数表!G19</f>
        <v>5.7606822099247029E-2</v>
      </c>
      <c r="K16" s="78">
        <f t="shared" si="3"/>
        <v>5.8330923179083321E-5</v>
      </c>
      <c r="L16" s="79"/>
      <c r="M16" s="80"/>
      <c r="N16" s="81">
        <f>分析係数表!H19</f>
        <v>-1.1410791268796496E-4</v>
      </c>
      <c r="O16" s="82">
        <f t="shared" si="4"/>
        <v>-1.9176102702625143E-3</v>
      </c>
      <c r="P16" s="76">
        <f>分析係数表!C19</f>
        <v>3.134831743474864E-2</v>
      </c>
      <c r="Q16" s="82">
        <f t="shared" si="5"/>
        <v>-6.011385546832343E-5</v>
      </c>
      <c r="R16" s="83">
        <v>5.7672080513063734E-3</v>
      </c>
      <c r="S16" s="84">
        <f t="shared" si="6"/>
        <v>6.7797777618623344E-3</v>
      </c>
      <c r="T16" s="85">
        <f>分析係数表!F19</f>
        <v>0.23995282590946204</v>
      </c>
      <c r="U16" s="86">
        <f t="shared" si="7"/>
        <v>1.626826832996995E-3</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投入係数表!D17</f>
        <v>0</v>
      </c>
      <c r="E17" s="77">
        <f t="shared" si="0"/>
        <v>0</v>
      </c>
      <c r="F17" s="76">
        <f>分析係数表!C20</f>
        <v>9.3978580907996712E-2</v>
      </c>
      <c r="G17" s="77">
        <f t="shared" si="1"/>
        <v>0</v>
      </c>
      <c r="H17" s="77">
        <v>3.7341605967486499E-4</v>
      </c>
      <c r="I17" s="77">
        <f t="shared" si="2"/>
        <v>3.7341605967486499E-4</v>
      </c>
      <c r="J17" s="76">
        <f>分析係数表!G20</f>
        <v>0.1000543404428746</v>
      </c>
      <c r="K17" s="78">
        <f t="shared" si="3"/>
        <v>3.7361897561545721E-5</v>
      </c>
      <c r="L17" s="79"/>
      <c r="M17" s="80"/>
      <c r="N17" s="81">
        <f>分析係数表!H20</f>
        <v>5.5523240442070755E-4</v>
      </c>
      <c r="O17" s="82">
        <f t="shared" si="4"/>
        <v>9.3308109492041859E-3</v>
      </c>
      <c r="P17" s="76">
        <f>分析係数表!C20</f>
        <v>9.3978580907996712E-2</v>
      </c>
      <c r="Q17" s="82">
        <f t="shared" si="5"/>
        <v>8.768963717270072E-4</v>
      </c>
      <c r="R17" s="83">
        <v>4.7324877439806692E-3</v>
      </c>
      <c r="S17" s="84">
        <f t="shared" si="6"/>
        <v>5.1059038036555347E-3</v>
      </c>
      <c r="T17" s="85">
        <f>分析係数表!F20</f>
        <v>0.22286374133949191</v>
      </c>
      <c r="U17" s="86">
        <f t="shared" si="7"/>
        <v>1.137920824602215E-3</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投入係数表!D18</f>
        <v>0</v>
      </c>
      <c r="E18" s="77">
        <f t="shared" si="0"/>
        <v>0</v>
      </c>
      <c r="F18" s="76">
        <f>分析係数表!C21</f>
        <v>0.58730312732447199</v>
      </c>
      <c r="G18" s="77">
        <f t="shared" si="1"/>
        <v>0</v>
      </c>
      <c r="H18" s="77">
        <v>2.6173201809971515E-3</v>
      </c>
      <c r="I18" s="77">
        <f t="shared" si="2"/>
        <v>2.6173201809971515E-3</v>
      </c>
      <c r="J18" s="76">
        <f>分析係数表!G21</f>
        <v>0.28517251912946945</v>
      </c>
      <c r="K18" s="78">
        <f t="shared" si="3"/>
        <v>7.4638778938335658E-4</v>
      </c>
      <c r="L18" s="79"/>
      <c r="M18" s="80"/>
      <c r="N18" s="81">
        <f>分析係数表!H21</f>
        <v>9.2956202043366571E-4</v>
      </c>
      <c r="O18" s="82">
        <f t="shared" si="4"/>
        <v>1.5621508055309263E-2</v>
      </c>
      <c r="P18" s="76">
        <f>分析係数表!C21</f>
        <v>0.58730312732447199</v>
      </c>
      <c r="Q18" s="82">
        <f t="shared" si="5"/>
        <v>9.1745605344075616E-3</v>
      </c>
      <c r="R18" s="83">
        <v>1.3321715736988215E-2</v>
      </c>
      <c r="S18" s="84">
        <f t="shared" si="6"/>
        <v>1.5939035917985366E-2</v>
      </c>
      <c r="T18" s="85">
        <f>分析係数表!F21</f>
        <v>0.42587749688936571</v>
      </c>
      <c r="U18" s="86">
        <f t="shared" si="7"/>
        <v>6.7880767195813013E-3</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投入係数表!D19</f>
        <v>0</v>
      </c>
      <c r="E19" s="77">
        <f t="shared" si="0"/>
        <v>0</v>
      </c>
      <c r="F19" s="76">
        <f>分析係数表!C22</f>
        <v>5.627746538770495E-2</v>
      </c>
      <c r="G19" s="77">
        <f t="shared" si="1"/>
        <v>0</v>
      </c>
      <c r="H19" s="77">
        <v>2.9122678735387514E-4</v>
      </c>
      <c r="I19" s="77">
        <f t="shared" si="2"/>
        <v>2.9122678735387514E-4</v>
      </c>
      <c r="J19" s="76">
        <f>分析係数表!G22</f>
        <v>0.19467293380336859</v>
      </c>
      <c r="K19" s="78">
        <f t="shared" si="3"/>
        <v>5.6693973096308638E-5</v>
      </c>
      <c r="L19" s="79"/>
      <c r="M19" s="80"/>
      <c r="N19" s="81">
        <f>分析係数表!H22</f>
        <v>4.3138357235694069E-5</v>
      </c>
      <c r="O19" s="82">
        <f t="shared" si="4"/>
        <v>7.2495022412363353E-4</v>
      </c>
      <c r="P19" s="76">
        <f>分析係数表!C22</f>
        <v>5.627746538770495E-2</v>
      </c>
      <c r="Q19" s="82">
        <f t="shared" si="5"/>
        <v>4.0798361145926733E-5</v>
      </c>
      <c r="R19" s="83">
        <v>8.66711569409458E-4</v>
      </c>
      <c r="S19" s="84">
        <f t="shared" si="6"/>
        <v>1.1579383567633331E-3</v>
      </c>
      <c r="T19" s="85">
        <f>分析係数表!F22</f>
        <v>0.41304347826086957</v>
      </c>
      <c r="U19" s="86">
        <f t="shared" si="7"/>
        <v>4.782788864892028E-4</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投入係数表!D20</f>
        <v>0</v>
      </c>
      <c r="E20" s="77">
        <f t="shared" si="0"/>
        <v>0</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4.2093883981372267E-4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投入係数表!D21</f>
        <v>0</v>
      </c>
      <c r="E21" s="77">
        <f t="shared" si="0"/>
        <v>0</v>
      </c>
      <c r="F21" s="76">
        <f>分析係数表!C24</f>
        <v>0.81842301633363734</v>
      </c>
      <c r="G21" s="77">
        <f t="shared" si="1"/>
        <v>0</v>
      </c>
      <c r="H21" s="77">
        <v>2.0329428385888618E-3</v>
      </c>
      <c r="I21" s="77">
        <f t="shared" si="2"/>
        <v>2.0329428385888618E-3</v>
      </c>
      <c r="J21" s="76">
        <f>分析係数表!G24</f>
        <v>0.20829256360078277</v>
      </c>
      <c r="K21" s="78">
        <f t="shared" si="3"/>
        <v>4.2344687550352635E-4</v>
      </c>
      <c r="L21" s="79"/>
      <c r="M21" s="80"/>
      <c r="N21" s="81">
        <f>分析係数表!H24</f>
        <v>3.3536593850975067E-4</v>
      </c>
      <c r="O21" s="82">
        <f t="shared" si="4"/>
        <v>5.6359033552837315E-3</v>
      </c>
      <c r="P21" s="76">
        <f>分析係数表!C24</f>
        <v>0.81842301633363734</v>
      </c>
      <c r="Q21" s="82">
        <f t="shared" si="5"/>
        <v>4.6125530237961787E-3</v>
      </c>
      <c r="R21" s="83">
        <v>1.2755341457758931E-2</v>
      </c>
      <c r="S21" s="84">
        <f t="shared" si="6"/>
        <v>1.4788284296347792E-2</v>
      </c>
      <c r="T21" s="85">
        <f>分析係数表!F24</f>
        <v>0.39236790606653621</v>
      </c>
      <c r="U21" s="86">
        <f t="shared" si="7"/>
        <v>5.8024481436746234E-3</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投入係数表!D22</f>
        <v>0</v>
      </c>
      <c r="E22" s="77">
        <f t="shared" si="0"/>
        <v>0</v>
      </c>
      <c r="F22" s="76">
        <f>分析係数表!C25</f>
        <v>9.2155281649579646E-3</v>
      </c>
      <c r="G22" s="77">
        <f t="shared" si="1"/>
        <v>0</v>
      </c>
      <c r="H22" s="77">
        <v>1.2766617371298694E-4</v>
      </c>
      <c r="I22" s="77">
        <f t="shared" si="2"/>
        <v>1.2766617371298694E-4</v>
      </c>
      <c r="J22" s="76">
        <f>分析係数表!G25</f>
        <v>0.19733079122974262</v>
      </c>
      <c r="K22" s="78">
        <f t="shared" si="3"/>
        <v>2.5192467072057482E-5</v>
      </c>
      <c r="L22" s="79"/>
      <c r="M22" s="80"/>
      <c r="N22" s="81">
        <f>分析係数表!H25</f>
        <v>5.1487716700667114E-4</v>
      </c>
      <c r="O22" s="82">
        <f t="shared" si="4"/>
        <v>8.6526317072820776E-3</v>
      </c>
      <c r="P22" s="76">
        <f>分析係数表!C25</f>
        <v>9.2155281649579646E-3</v>
      </c>
      <c r="Q22" s="82">
        <f t="shared" si="5"/>
        <v>7.9738571199466308E-5</v>
      </c>
      <c r="R22" s="83">
        <v>7.8314097838863962E-4</v>
      </c>
      <c r="S22" s="84">
        <f t="shared" si="6"/>
        <v>9.1080715210162656E-4</v>
      </c>
      <c r="T22" s="85">
        <f>分析係数表!F25</f>
        <v>0.3508102955195424</v>
      </c>
      <c r="U22" s="86">
        <f t="shared" si="7"/>
        <v>3.195205261900844E-4</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投入係数表!D23</f>
        <v>0</v>
      </c>
      <c r="E23" s="77">
        <f t="shared" si="0"/>
        <v>0</v>
      </c>
      <c r="F23" s="76">
        <f>分析係数表!C26</f>
        <v>0.13136940169326161</v>
      </c>
      <c r="G23" s="77">
        <f t="shared" si="1"/>
        <v>0</v>
      </c>
      <c r="H23" s="77">
        <v>2.0067249928256573E-3</v>
      </c>
      <c r="I23" s="77">
        <f t="shared" si="2"/>
        <v>2.0067249928256573E-3</v>
      </c>
      <c r="J23" s="76">
        <f>分析係数表!G26</f>
        <v>0.19642020029831664</v>
      </c>
      <c r="K23" s="78">
        <f t="shared" si="3"/>
        <v>3.9416132503445364E-4</v>
      </c>
      <c r="L23" s="79"/>
      <c r="M23" s="80"/>
      <c r="N23" s="81">
        <f>分析係数表!H26</f>
        <v>1.0429741531662163E-2</v>
      </c>
      <c r="O23" s="82">
        <f t="shared" si="4"/>
        <v>0.17527425580021397</v>
      </c>
      <c r="P23" s="76">
        <f>分析係数表!C26</f>
        <v>0.13136940169326161</v>
      </c>
      <c r="Q23" s="82">
        <f t="shared" si="5"/>
        <v>2.3025674116705797E-2</v>
      </c>
      <c r="R23" s="83">
        <v>3.0369694897713465E-2</v>
      </c>
      <c r="S23" s="84">
        <f t="shared" si="6"/>
        <v>3.2376419890539125E-2</v>
      </c>
      <c r="T23" s="85">
        <f>分析係数表!F26</f>
        <v>0.33488173875985511</v>
      </c>
      <c r="U23" s="86">
        <f t="shared" si="7"/>
        <v>1.0842271787762901E-2</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投入係数表!D24</f>
        <v>0</v>
      </c>
      <c r="E24" s="77">
        <f t="shared" si="0"/>
        <v>0</v>
      </c>
      <c r="F24" s="76">
        <f>分析係数表!C27</f>
        <v>0.16712141882673948</v>
      </c>
      <c r="G24" s="77">
        <f t="shared" si="1"/>
        <v>0</v>
      </c>
      <c r="H24" s="77">
        <v>1.6445599403320595E-3</v>
      </c>
      <c r="I24" s="77">
        <f t="shared" si="2"/>
        <v>1.6445599403320595E-3</v>
      </c>
      <c r="J24" s="76">
        <f>分析係数表!G27</f>
        <v>0.17095740894530786</v>
      </c>
      <c r="K24" s="78">
        <f t="shared" si="3"/>
        <v>2.81149706254419E-4</v>
      </c>
      <c r="L24" s="79"/>
      <c r="M24" s="80"/>
      <c r="N24" s="81">
        <f>分析係数表!H27</f>
        <v>1.1119955247433267E-2</v>
      </c>
      <c r="O24" s="82">
        <f t="shared" si="4"/>
        <v>0.1868734593861921</v>
      </c>
      <c r="P24" s="76">
        <f>分析係数表!C27</f>
        <v>0.16712141882673948</v>
      </c>
      <c r="Q24" s="82">
        <f t="shared" si="5"/>
        <v>3.1230557673681499E-2</v>
      </c>
      <c r="R24" s="83">
        <v>3.4954987470170826E-2</v>
      </c>
      <c r="S24" s="84">
        <f t="shared" si="6"/>
        <v>3.6599547410502885E-2</v>
      </c>
      <c r="T24" s="85">
        <f>分析係数表!F27</f>
        <v>0.3222209040218294</v>
      </c>
      <c r="U24" s="86">
        <f t="shared" si="7"/>
        <v>1.1793139253402045E-2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投入係数表!D25</f>
        <v>0</v>
      </c>
      <c r="E25" s="77">
        <f t="shared" si="0"/>
        <v>0</v>
      </c>
      <c r="F25" s="76">
        <f>分析係数表!C28</f>
        <v>0.25171335744498258</v>
      </c>
      <c r="G25" s="77">
        <f t="shared" si="1"/>
        <v>0</v>
      </c>
      <c r="H25" s="77">
        <v>6.4917824617374909E-3</v>
      </c>
      <c r="I25" s="77">
        <f t="shared" si="2"/>
        <v>6.4917824617374909E-3</v>
      </c>
      <c r="J25" s="76">
        <f>分析係数表!G28</f>
        <v>0.12482787671548065</v>
      </c>
      <c r="K25" s="78">
        <f t="shared" si="3"/>
        <v>8.1035542079748704E-4</v>
      </c>
      <c r="L25" s="79"/>
      <c r="M25" s="80"/>
      <c r="N25" s="81">
        <f>分析係数表!H28</f>
        <v>2.0288943499884502E-2</v>
      </c>
      <c r="O25" s="82">
        <f t="shared" si="4"/>
        <v>0.34096046024911542</v>
      </c>
      <c r="P25" s="76">
        <f>分析係数表!C28</f>
        <v>0.25171335744498258</v>
      </c>
      <c r="Q25" s="82">
        <f t="shared" si="5"/>
        <v>8.5824302205291358E-2</v>
      </c>
      <c r="R25" s="83">
        <v>9.8292650001828449E-2</v>
      </c>
      <c r="S25" s="84">
        <f t="shared" si="6"/>
        <v>0.10478443246356595</v>
      </c>
      <c r="T25" s="85">
        <f>分析係数表!F28</f>
        <v>0.21349304958212537</v>
      </c>
      <c r="U25" s="86">
        <f t="shared" si="7"/>
        <v>2.2370748035378953E-2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投入係数表!D26</f>
        <v>0</v>
      </c>
      <c r="E26" s="77">
        <f t="shared" si="0"/>
        <v>0</v>
      </c>
      <c r="F26" s="76">
        <f>分析係数表!C29</f>
        <v>0.56088407005838192</v>
      </c>
      <c r="G26" s="77">
        <f t="shared" si="1"/>
        <v>0</v>
      </c>
      <c r="H26" s="77">
        <v>4.5606171243335932E-3</v>
      </c>
      <c r="I26" s="77">
        <f t="shared" si="2"/>
        <v>4.5606171243335932E-3</v>
      </c>
      <c r="J26" s="76">
        <f>分析係数表!G29</f>
        <v>0.25897778967085899</v>
      </c>
      <c r="K26" s="78">
        <f t="shared" si="3"/>
        <v>1.1810985423949831E-3</v>
      </c>
      <c r="L26" s="79"/>
      <c r="M26" s="80"/>
      <c r="N26" s="81">
        <f>分析係数表!H29</f>
        <v>1.0175086067980484E-2</v>
      </c>
      <c r="O26" s="82">
        <f t="shared" si="4"/>
        <v>0.17099471092877444</v>
      </c>
      <c r="P26" s="76">
        <f>分析係数表!C29</f>
        <v>0.56088407005838192</v>
      </c>
      <c r="Q26" s="82">
        <f t="shared" si="5"/>
        <v>9.5908209424187485E-2</v>
      </c>
      <c r="R26" s="83">
        <v>0.10978847367338085</v>
      </c>
      <c r="S26" s="84">
        <f t="shared" si="6"/>
        <v>0.11434909079771444</v>
      </c>
      <c r="T26" s="85">
        <f>分析係数表!F29</f>
        <v>0.37605030773347603</v>
      </c>
      <c r="U26" s="86">
        <f t="shared" si="7"/>
        <v>4.3001010783523703E-2</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投入係数表!D27</f>
        <v>0</v>
      </c>
      <c r="E27" s="77">
        <f t="shared" si="0"/>
        <v>0</v>
      </c>
      <c r="F27" s="76">
        <f>分析係数表!C30</f>
        <v>1</v>
      </c>
      <c r="G27" s="77">
        <f t="shared" si="1"/>
        <v>0</v>
      </c>
      <c r="H27" s="77">
        <v>2.3018125760206266E-2</v>
      </c>
      <c r="I27" s="77">
        <f t="shared" si="2"/>
        <v>2.3018125760206266E-2</v>
      </c>
      <c r="J27" s="76">
        <f>分析係数表!G30</f>
        <v>0.3445256772071732</v>
      </c>
      <c r="K27" s="78">
        <f t="shared" si="3"/>
        <v>7.930335365574942E-3</v>
      </c>
      <c r="L27" s="79"/>
      <c r="M27" s="80"/>
      <c r="N27" s="81">
        <f>分析係数表!H30</f>
        <v>0</v>
      </c>
      <c r="O27" s="82">
        <f t="shared" si="4"/>
        <v>0</v>
      </c>
      <c r="P27" s="76">
        <f>分析係数表!C30</f>
        <v>1</v>
      </c>
      <c r="Q27" s="82">
        <f t="shared" si="5"/>
        <v>0</v>
      </c>
      <c r="R27" s="83">
        <v>4.9068362435455523E-2</v>
      </c>
      <c r="S27" s="84">
        <f t="shared" si="6"/>
        <v>7.2086488195661796E-2</v>
      </c>
      <c r="T27" s="85">
        <f>分析係数表!F30</f>
        <v>0.44052354392124621</v>
      </c>
      <c r="U27" s="86">
        <f t="shared" si="7"/>
        <v>3.1755795248790013E-2</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投入係数表!D28</f>
        <v>0</v>
      </c>
      <c r="E28" s="77">
        <f t="shared" si="0"/>
        <v>0</v>
      </c>
      <c r="F28" s="76">
        <f>分析係数表!C31</f>
        <v>4.9143958408031541E-2</v>
      </c>
      <c r="G28" s="77">
        <f t="shared" si="1"/>
        <v>0</v>
      </c>
      <c r="H28" s="77">
        <v>1.9742653274201181E-2</v>
      </c>
      <c r="I28" s="77">
        <f t="shared" si="2"/>
        <v>1.9742653274201181E-2</v>
      </c>
      <c r="J28" s="76">
        <f>分析係数表!G31</f>
        <v>7.032875572201415E-2</v>
      </c>
      <c r="K28" s="78">
        <f t="shared" si="3"/>
        <v>1.3884762394257178E-3</v>
      </c>
      <c r="L28" s="79"/>
      <c r="M28" s="80"/>
      <c r="N28" s="81">
        <f>分析係数表!H31</f>
        <v>2.2706083064994196E-2</v>
      </c>
      <c r="O28" s="82">
        <f t="shared" si="4"/>
        <v>0.38158105829113959</v>
      </c>
      <c r="P28" s="76">
        <f>分析係数表!C31</f>
        <v>4.9143958408031541E-2</v>
      </c>
      <c r="Q28" s="82">
        <f t="shared" si="5"/>
        <v>1.8752403657952423E-2</v>
      </c>
      <c r="R28" s="83">
        <v>4.3357830894601941E-2</v>
      </c>
      <c r="S28" s="84">
        <f t="shared" si="6"/>
        <v>6.3100484168803123E-2</v>
      </c>
      <c r="T28" s="85">
        <f>分析係数表!F31</f>
        <v>0.30087390761548066</v>
      </c>
      <c r="U28" s="86">
        <f t="shared" si="7"/>
        <v>1.8985289244296571E-2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投入係数表!D29</f>
        <v>0</v>
      </c>
      <c r="E29" s="77">
        <f t="shared" si="0"/>
        <v>0</v>
      </c>
      <c r="F29" s="76">
        <f>分析係数表!C32</f>
        <v>0.85369684730169415</v>
      </c>
      <c r="G29" s="77">
        <f t="shared" si="1"/>
        <v>0</v>
      </c>
      <c r="H29" s="77">
        <v>1.3253166070410228E-2</v>
      </c>
      <c r="I29" s="77">
        <f t="shared" si="2"/>
        <v>1.3253166070410228E-2</v>
      </c>
      <c r="J29" s="76">
        <f>分析係数表!G32</f>
        <v>0.14032110690510377</v>
      </c>
      <c r="K29" s="78">
        <f t="shared" si="3"/>
        <v>1.8596989329971276E-3</v>
      </c>
      <c r="L29" s="79"/>
      <c r="M29" s="80"/>
      <c r="N29" s="81">
        <f>分析係数表!H32</f>
        <v>6.3455131933795143E-3</v>
      </c>
      <c r="O29" s="82">
        <f t="shared" si="4"/>
        <v>0.10663783941947641</v>
      </c>
      <c r="P29" s="76">
        <f>分析係数表!C32</f>
        <v>0.85369684730169415</v>
      </c>
      <c r="Q29" s="82">
        <f t="shared" si="5"/>
        <v>9.103638731547134E-2</v>
      </c>
      <c r="R29" s="83">
        <v>0.1274902660194458</v>
      </c>
      <c r="S29" s="84">
        <f t="shared" si="6"/>
        <v>0.14074343208985601</v>
      </c>
      <c r="T29" s="85">
        <f>分析係数表!F32</f>
        <v>0.48296567027803161</v>
      </c>
      <c r="U29" s="86">
        <f t="shared" si="7"/>
        <v>6.7974246016507936E-2</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投入係数表!D30</f>
        <v>0</v>
      </c>
      <c r="E30" s="77">
        <f t="shared" si="0"/>
        <v>0</v>
      </c>
      <c r="F30" s="76">
        <f>分析係数表!C33</f>
        <v>0.68456011928968419</v>
      </c>
      <c r="G30" s="77">
        <f t="shared" si="1"/>
        <v>0</v>
      </c>
      <c r="H30" s="77">
        <v>1.8124398573679878E-2</v>
      </c>
      <c r="I30" s="77">
        <f t="shared" si="2"/>
        <v>1.8124398573679878E-2</v>
      </c>
      <c r="J30" s="76">
        <f>分析係数表!G33</f>
        <v>0.50750988142292486</v>
      </c>
      <c r="K30" s="78">
        <f t="shared" si="3"/>
        <v>9.1983113709901039E-3</v>
      </c>
      <c r="L30" s="79"/>
      <c r="M30" s="80"/>
      <c r="N30" s="81">
        <f>分析係数表!H33</f>
        <v>9.6295945829355794E-4</v>
      </c>
      <c r="O30" s="82">
        <f t="shared" si="4"/>
        <v>1.6182759841727561E-2</v>
      </c>
      <c r="P30" s="76">
        <f>分析係数表!C33</f>
        <v>0.68456011928968419</v>
      </c>
      <c r="Q30" s="82">
        <f t="shared" si="5"/>
        <v>1.107807200768933E-2</v>
      </c>
      <c r="R30" s="83">
        <v>4.3030399990008787E-2</v>
      </c>
      <c r="S30" s="84">
        <f t="shared" si="6"/>
        <v>6.1154798563688662E-2</v>
      </c>
      <c r="T30" s="85">
        <f>分析係数表!F33</f>
        <v>0.6454545454545455</v>
      </c>
      <c r="U30" s="86">
        <f t="shared" si="7"/>
        <v>3.9472642709289955E-2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投入係数表!D31</f>
        <v>5.8823529411764705E-2</v>
      </c>
      <c r="E31" s="77">
        <f t="shared" si="0"/>
        <v>5.8823529411764701</v>
      </c>
      <c r="F31" s="76">
        <f>分析係数表!C34</f>
        <v>0.36407371382002685</v>
      </c>
      <c r="G31" s="77">
        <f t="shared" si="1"/>
        <v>2.1416100812942753</v>
      </c>
      <c r="H31" s="77">
        <v>2.2333987937153275</v>
      </c>
      <c r="I31" s="77">
        <f t="shared" si="2"/>
        <v>2.2333987937153275</v>
      </c>
      <c r="J31" s="76">
        <f>分析係数表!G34</f>
        <v>0.42480723749571397</v>
      </c>
      <c r="K31" s="78">
        <f t="shared" si="3"/>
        <v>0.94876397178446825</v>
      </c>
      <c r="L31" s="79"/>
      <c r="M31" s="80"/>
      <c r="N31" s="81">
        <f>分析係数表!H34</f>
        <v>0.15914714076185121</v>
      </c>
      <c r="O31" s="82">
        <f t="shared" si="4"/>
        <v>2.6745050752297894</v>
      </c>
      <c r="P31" s="76">
        <f>分析係数表!C34</f>
        <v>0.36407371382002685</v>
      </c>
      <c r="Q31" s="82">
        <f t="shared" si="5"/>
        <v>0.97371699536941969</v>
      </c>
      <c r="R31" s="83">
        <v>1.0689007368784802</v>
      </c>
      <c r="S31" s="84">
        <f t="shared" si="6"/>
        <v>3.3022995305938077</v>
      </c>
      <c r="T31" s="85">
        <f>分析係数表!F34</f>
        <v>0.69957183425501801</v>
      </c>
      <c r="U31" s="86">
        <f t="shared" si="7"/>
        <v>2.310195739876995</v>
      </c>
      <c r="V31" s="87">
        <f>分析係数表!D34</f>
        <v>0.16978925805118647</v>
      </c>
      <c r="W31" s="167">
        <f t="shared" si="8"/>
        <v>1</v>
      </c>
      <c r="X31" s="76">
        <f>分析係数表!E34</f>
        <v>0.12666496689847989</v>
      </c>
      <c r="Y31" s="166">
        <f t="shared" si="9"/>
        <v>0</v>
      </c>
    </row>
    <row r="32" spans="1:25" x14ac:dyDescent="0.2">
      <c r="A32" s="6" t="s">
        <v>20</v>
      </c>
      <c r="B32" s="5" t="s">
        <v>37</v>
      </c>
      <c r="C32" s="90"/>
      <c r="D32" s="76">
        <f>投入係数表!D32</f>
        <v>0</v>
      </c>
      <c r="E32" s="77">
        <f t="shared" si="0"/>
        <v>0</v>
      </c>
      <c r="F32" s="76">
        <f>分析係数表!C35</f>
        <v>0.73929442777419441</v>
      </c>
      <c r="G32" s="77">
        <f t="shared" si="1"/>
        <v>0</v>
      </c>
      <c r="H32" s="77">
        <v>5.4392544701349216E-2</v>
      </c>
      <c r="I32" s="77">
        <f t="shared" si="2"/>
        <v>5.4392544701349216E-2</v>
      </c>
      <c r="J32" s="76">
        <f>分析係数表!G35</f>
        <v>0.31372688477951638</v>
      </c>
      <c r="K32" s="78">
        <f t="shared" si="3"/>
        <v>1.7064403604384881E-2</v>
      </c>
      <c r="L32" s="79"/>
      <c r="M32" s="80"/>
      <c r="N32" s="81">
        <f>分析係数表!H35</f>
        <v>5.9491969307754605E-2</v>
      </c>
      <c r="O32" s="82">
        <f t="shared" si="4"/>
        <v>0.99977651553979285</v>
      </c>
      <c r="P32" s="76">
        <f>分析係数表!C35</f>
        <v>0.73929442777419441</v>
      </c>
      <c r="Q32" s="82">
        <f t="shared" si="5"/>
        <v>0.73912920695806916</v>
      </c>
      <c r="R32" s="83">
        <v>0.92400151183512291</v>
      </c>
      <c r="S32" s="84">
        <f t="shared" si="6"/>
        <v>0.97839405653647216</v>
      </c>
      <c r="T32" s="85">
        <f>分析係数表!F35</f>
        <v>0.64366998577524892</v>
      </c>
      <c r="U32" s="86">
        <f t="shared" si="7"/>
        <v>0.6297628884534191</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投入係数表!D33</f>
        <v>0</v>
      </c>
      <c r="E33" s="77">
        <f t="shared" si="0"/>
        <v>0</v>
      </c>
      <c r="F33" s="76">
        <f>分析係数表!C36</f>
        <v>0.90530305621882723</v>
      </c>
      <c r="G33" s="77">
        <f t="shared" si="1"/>
        <v>0</v>
      </c>
      <c r="H33" s="77">
        <v>0.10846039230133747</v>
      </c>
      <c r="I33" s="77">
        <f t="shared" si="2"/>
        <v>0.10846039230133747</v>
      </c>
      <c r="J33" s="76">
        <f>分析係数表!G36</f>
        <v>4.4048921884705258E-2</v>
      </c>
      <c r="K33" s="78">
        <f t="shared" si="3"/>
        <v>4.7775633480661023E-3</v>
      </c>
      <c r="L33" s="79"/>
      <c r="M33" s="80"/>
      <c r="N33" s="81">
        <f>分析係数表!H36</f>
        <v>0.18238619127269287</v>
      </c>
      <c r="O33" s="82">
        <f t="shared" si="4"/>
        <v>3.065042776612521</v>
      </c>
      <c r="P33" s="76">
        <f>分析係数表!C36</f>
        <v>0.90530305621882723</v>
      </c>
      <c r="Q33" s="82">
        <f t="shared" si="5"/>
        <v>2.7747925931087556</v>
      </c>
      <c r="R33" s="83">
        <v>2.9771100005276909</v>
      </c>
      <c r="S33" s="84">
        <f t="shared" si="6"/>
        <v>3.0855703928290286</v>
      </c>
      <c r="T33" s="85">
        <f>分析係数表!F36</f>
        <v>0.85493507645893108</v>
      </c>
      <c r="U33" s="86">
        <f t="shared" si="7"/>
        <v>2.6379623597126995</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投入係数表!D34</f>
        <v>5.8823529411764705E-2</v>
      </c>
      <c r="E34" s="77">
        <f t="shared" si="0"/>
        <v>5.8823529411764701</v>
      </c>
      <c r="F34" s="76">
        <f>分析係数表!C37</f>
        <v>0.39043485315593052</v>
      </c>
      <c r="G34" s="77">
        <f t="shared" si="1"/>
        <v>2.296675606799591</v>
      </c>
      <c r="H34" s="77">
        <v>2.5319765137344046</v>
      </c>
      <c r="I34" s="77">
        <f t="shared" si="2"/>
        <v>2.5319765137344046</v>
      </c>
      <c r="J34" s="76">
        <f>分析係数表!G37</f>
        <v>0.31799768518518517</v>
      </c>
      <c r="K34" s="78">
        <f t="shared" si="3"/>
        <v>0.80516267031079591</v>
      </c>
      <c r="L34" s="79"/>
      <c r="M34" s="80"/>
      <c r="N34" s="81">
        <f>分析係数表!H37</f>
        <v>4.8270430186830832E-2</v>
      </c>
      <c r="O34" s="82">
        <f t="shared" si="4"/>
        <v>0.81119591530324509</v>
      </c>
      <c r="P34" s="76">
        <f>分析係数表!C37</f>
        <v>0.39043485315593052</v>
      </c>
      <c r="Q34" s="82">
        <f t="shared" si="5"/>
        <v>0.31671915807211315</v>
      </c>
      <c r="R34" s="83">
        <v>0.43846735305493417</v>
      </c>
      <c r="S34" s="84">
        <f t="shared" si="6"/>
        <v>2.9704438667893389</v>
      </c>
      <c r="T34" s="85">
        <f>分析係数表!F37</f>
        <v>0.6715988005050505</v>
      </c>
      <c r="U34" s="86">
        <f t="shared" si="7"/>
        <v>1.994946537903304</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投入係数表!D35</f>
        <v>0</v>
      </c>
      <c r="E35" s="77">
        <f t="shared" si="0"/>
        <v>0</v>
      </c>
      <c r="F35" s="76">
        <f>分析係数表!C38</f>
        <v>9.9890182932115712E-2</v>
      </c>
      <c r="G35" s="77">
        <f t="shared" si="1"/>
        <v>0</v>
      </c>
      <c r="H35" s="77">
        <v>2.1512965074851273E-2</v>
      </c>
      <c r="I35" s="77">
        <f t="shared" si="2"/>
        <v>2.1512965074851273E-2</v>
      </c>
      <c r="J35" s="76">
        <f>分析係数表!G38</f>
        <v>0.1768186564566655</v>
      </c>
      <c r="K35" s="78">
        <f t="shared" si="3"/>
        <v>3.8038935809343705E-3</v>
      </c>
      <c r="L35" s="79"/>
      <c r="M35" s="80"/>
      <c r="N35" s="81">
        <f>分析係数表!H38</f>
        <v>4.3813263792446058E-2</v>
      </c>
      <c r="O35" s="82">
        <f t="shared" si="4"/>
        <v>0.73629218730750323</v>
      </c>
      <c r="P35" s="76">
        <f>分析係数表!C38</f>
        <v>9.9890182932115712E-2</v>
      </c>
      <c r="Q35" s="82">
        <f t="shared" si="5"/>
        <v>7.3548361281634098E-2</v>
      </c>
      <c r="R35" s="83">
        <v>0.11156178895438512</v>
      </c>
      <c r="S35" s="84">
        <f t="shared" si="6"/>
        <v>0.13307475402923641</v>
      </c>
      <c r="T35" s="85">
        <f>分析係数表!F38</f>
        <v>0.48230653208028773</v>
      </c>
      <c r="U35" s="86">
        <f t="shared" si="7"/>
        <v>6.4182823123278304E-2</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投入係数表!D36</f>
        <v>0</v>
      </c>
      <c r="E36" s="77">
        <f t="shared" si="0"/>
        <v>0</v>
      </c>
      <c r="F36" s="76">
        <f>分析係数表!C39</f>
        <v>1</v>
      </c>
      <c r="G36" s="77">
        <f t="shared" si="1"/>
        <v>0</v>
      </c>
      <c r="H36" s="77">
        <v>3.20168516363713E-3</v>
      </c>
      <c r="I36" s="77">
        <f t="shared" si="2"/>
        <v>3.20168516363713E-3</v>
      </c>
      <c r="J36" s="76">
        <f>分析係数表!G39</f>
        <v>0.35294936281039385</v>
      </c>
      <c r="K36" s="78">
        <f t="shared" si="3"/>
        <v>1.1300327384252166E-3</v>
      </c>
      <c r="L36" s="79"/>
      <c r="M36" s="80"/>
      <c r="N36" s="81">
        <f>分析係数表!H39</f>
        <v>3.8393137939767719E-3</v>
      </c>
      <c r="O36" s="82">
        <f t="shared" si="4"/>
        <v>6.4520569947003378E-2</v>
      </c>
      <c r="P36" s="76">
        <f>分析係数表!C39</f>
        <v>1</v>
      </c>
      <c r="Q36" s="82">
        <f t="shared" si="5"/>
        <v>6.4520569947003378E-2</v>
      </c>
      <c r="R36" s="83">
        <v>0.1187977870892476</v>
      </c>
      <c r="S36" s="84">
        <f t="shared" si="6"/>
        <v>0.12199947225288472</v>
      </c>
      <c r="T36" s="85">
        <f>分析係数表!F39</f>
        <v>0.70369192230461841</v>
      </c>
      <c r="U36" s="86">
        <f t="shared" si="7"/>
        <v>8.585004314978141E-2</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投入係数表!D37</f>
        <v>0</v>
      </c>
      <c r="E37" s="77">
        <f t="shared" si="0"/>
        <v>0</v>
      </c>
      <c r="F37" s="76">
        <f>分析係数表!C40</f>
        <v>0.8889202180509681</v>
      </c>
      <c r="G37" s="77">
        <f t="shared" si="1"/>
        <v>0</v>
      </c>
      <c r="H37" s="77">
        <v>4.0256394187254243E-3</v>
      </c>
      <c r="I37" s="77">
        <f t="shared" si="2"/>
        <v>4.0256394187254243E-3</v>
      </c>
      <c r="J37" s="76">
        <f>分析係数表!G40</f>
        <v>0.50284888634442904</v>
      </c>
      <c r="K37" s="78">
        <f t="shared" si="3"/>
        <v>2.0242882985303141E-3</v>
      </c>
      <c r="L37" s="79"/>
      <c r="M37" s="80"/>
      <c r="N37" s="81">
        <f>分析係数表!H40</f>
        <v>3.2672435146350355E-2</v>
      </c>
      <c r="O37" s="82">
        <f t="shared" si="4"/>
        <v>0.54906794555479965</v>
      </c>
      <c r="P37" s="76">
        <f>分析係数表!C40</f>
        <v>0.8889202180509681</v>
      </c>
      <c r="Q37" s="82">
        <f t="shared" si="5"/>
        <v>0.4880775978873696</v>
      </c>
      <c r="R37" s="83">
        <v>0.48975609100260536</v>
      </c>
      <c r="S37" s="84">
        <f t="shared" si="6"/>
        <v>0.49378173042133078</v>
      </c>
      <c r="T37" s="85">
        <f>分析係数表!F40</f>
        <v>0.69927210272348084</v>
      </c>
      <c r="U37" s="86">
        <f t="shared" si="7"/>
        <v>0.34528778891816292</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投入係数表!D38</f>
        <v>0</v>
      </c>
      <c r="E38" s="77">
        <f t="shared" si="0"/>
        <v>0</v>
      </c>
      <c r="F38" s="76">
        <f>分析係数表!C41</f>
        <v>0.75714913369882897</v>
      </c>
      <c r="G38" s="77">
        <f t="shared" si="1"/>
        <v>0</v>
      </c>
      <c r="H38" s="77">
        <v>3.145341937712532E-3</v>
      </c>
      <c r="I38" s="77">
        <f t="shared" si="2"/>
        <v>3.145341937712532E-3</v>
      </c>
      <c r="J38" s="76">
        <f>分析係数表!G41</f>
        <v>0.44130306930439894</v>
      </c>
      <c r="K38" s="78">
        <f t="shared" si="3"/>
        <v>1.3880490511243859E-3</v>
      </c>
      <c r="L38" s="79"/>
      <c r="M38" s="80"/>
      <c r="N38" s="81">
        <f>分析係数表!H41</f>
        <v>5.4373811955726131E-2</v>
      </c>
      <c r="O38" s="82">
        <f t="shared" si="4"/>
        <v>0.91376467927118887</v>
      </c>
      <c r="P38" s="76">
        <f>分析係数表!C41</f>
        <v>0.75714913369882897</v>
      </c>
      <c r="Q38" s="82">
        <f t="shared" si="5"/>
        <v>0.69185613531476897</v>
      </c>
      <c r="R38" s="83">
        <v>0.70487249720992717</v>
      </c>
      <c r="S38" s="84">
        <f t="shared" si="6"/>
        <v>0.70801783914763972</v>
      </c>
      <c r="T38" s="85">
        <f>分析係数表!F41</f>
        <v>0.54632084075586207</v>
      </c>
      <c r="U38" s="86">
        <f t="shared" si="7"/>
        <v>0.38680490115328725</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投入係数表!D39</f>
        <v>0</v>
      </c>
      <c r="E39" s="77">
        <f>$C$6*D39</f>
        <v>0</v>
      </c>
      <c r="F39" s="76">
        <f>分析係数表!C42</f>
        <v>1</v>
      </c>
      <c r="G39" s="77">
        <f>E39*F39</f>
        <v>0</v>
      </c>
      <c r="H39" s="77">
        <v>2.5141656575069886E-3</v>
      </c>
      <c r="I39" s="77">
        <f>C39+H39</f>
        <v>2.5141656575069886E-3</v>
      </c>
      <c r="J39" s="76">
        <f>分析係数表!G42</f>
        <v>0.48521641371557056</v>
      </c>
      <c r="K39" s="78">
        <f>I39*J39</f>
        <v>1.2199144438223904E-3</v>
      </c>
      <c r="L39" s="79"/>
      <c r="M39" s="80"/>
      <c r="N39" s="81">
        <f>分析係数表!H42</f>
        <v>1.2455852761828956E-2</v>
      </c>
      <c r="O39" s="82">
        <f t="shared" si="4"/>
        <v>0.20932353084292399</v>
      </c>
      <c r="P39" s="76">
        <f>分析係数表!C42</f>
        <v>1</v>
      </c>
      <c r="Q39" s="82">
        <f>O39*P39</f>
        <v>0.20932353084292399</v>
      </c>
      <c r="R39" s="83">
        <v>0.21465206949838883</v>
      </c>
      <c r="S39" s="84">
        <f>I39+R39</f>
        <v>0.21716623515589581</v>
      </c>
      <c r="T39" s="85">
        <f>分析係数表!F42</f>
        <v>0.55716694772344011</v>
      </c>
      <c r="U39" s="86">
        <f t="shared" si="7"/>
        <v>0.1209978483904013</v>
      </c>
      <c r="V39" s="87">
        <f>分析係数表!D42</f>
        <v>5.0590219224283306E-2</v>
      </c>
      <c r="W39" s="167">
        <f t="shared" si="8"/>
        <v>0</v>
      </c>
      <c r="X39" s="76">
        <f>分析係数表!E42</f>
        <v>4.4912872400224846E-2</v>
      </c>
      <c r="Y39" s="166">
        <f t="shared" si="9"/>
        <v>0</v>
      </c>
    </row>
    <row r="40" spans="1:25" x14ac:dyDescent="0.2">
      <c r="A40" s="6" t="s">
        <v>195</v>
      </c>
      <c r="B40" s="5" t="s">
        <v>41</v>
      </c>
      <c r="C40" s="90"/>
      <c r="D40" s="76">
        <f>投入係数表!D40</f>
        <v>0</v>
      </c>
      <c r="E40" s="77">
        <f>$C$6*D40</f>
        <v>0</v>
      </c>
      <c r="F40" s="76">
        <f>分析係数表!C43</f>
        <v>0.37563090462016302</v>
      </c>
      <c r="G40" s="77">
        <f>E40*F40</f>
        <v>0</v>
      </c>
      <c r="H40" s="77">
        <v>0.24225035926007896</v>
      </c>
      <c r="I40" s="77">
        <f>C40+H40</f>
        <v>0.24225035926007896</v>
      </c>
      <c r="J40" s="76">
        <f>分析係数表!G43</f>
        <v>0.35396646305878693</v>
      </c>
      <c r="K40" s="78">
        <f>I40*J40</f>
        <v>8.5748502842010604E-2</v>
      </c>
      <c r="L40" s="79"/>
      <c r="M40" s="80"/>
      <c r="N40" s="81">
        <f>分析係数表!H43</f>
        <v>3.4431366873638014E-2</v>
      </c>
      <c r="O40" s="82">
        <f t="shared" si="4"/>
        <v>0.57862720630616338</v>
      </c>
      <c r="P40" s="76">
        <f>分析係数表!C43</f>
        <v>0.37563090462016302</v>
      </c>
      <c r="Q40" s="82">
        <f>O40*P40</f>
        <v>0.21735026094262186</v>
      </c>
      <c r="R40" s="83">
        <v>0.55994961675396016</v>
      </c>
      <c r="S40" s="84">
        <f>I40+R40</f>
        <v>0.80219997601403914</v>
      </c>
      <c r="T40" s="85">
        <f>分析係数表!F43</f>
        <v>0.58646850562191188</v>
      </c>
      <c r="U40" s="86">
        <f t="shared" si="7"/>
        <v>0.47046502114288707</v>
      </c>
      <c r="V40" s="87">
        <f>分析係数表!D43</f>
        <v>0.19606660701085477</v>
      </c>
      <c r="W40" s="167">
        <f t="shared" si="8"/>
        <v>0</v>
      </c>
      <c r="X40" s="76">
        <f>分析係数表!E43</f>
        <v>0.16095397424425165</v>
      </c>
      <c r="Y40" s="166">
        <f t="shared" si="9"/>
        <v>0</v>
      </c>
    </row>
    <row r="41" spans="1:25" x14ac:dyDescent="0.2">
      <c r="A41" s="6" t="s">
        <v>341</v>
      </c>
      <c r="B41" s="5" t="s">
        <v>42</v>
      </c>
      <c r="C41" s="90"/>
      <c r="D41" s="76">
        <f>投入係数表!D41</f>
        <v>0</v>
      </c>
      <c r="E41" s="77">
        <f>$C$6*D41</f>
        <v>0</v>
      </c>
      <c r="F41" s="76">
        <f>分析係数表!C44</f>
        <v>0.44504076889746724</v>
      </c>
      <c r="G41" s="77">
        <f>E41*F41</f>
        <v>0</v>
      </c>
      <c r="H41" s="77">
        <v>2.5603627614842377E-3</v>
      </c>
      <c r="I41" s="77">
        <f>C41+H41</f>
        <v>2.5603627614842377E-3</v>
      </c>
      <c r="J41" s="76">
        <f>分析係数表!G44</f>
        <v>0.26866955824807881</v>
      </c>
      <c r="K41" s="78">
        <f>I41*J41</f>
        <v>6.8789153208280137E-4</v>
      </c>
      <c r="L41" s="79"/>
      <c r="M41" s="80"/>
      <c r="N41" s="81">
        <f>分析係数表!H44</f>
        <v>0.11433334539351923</v>
      </c>
      <c r="O41" s="82">
        <f t="shared" si="4"/>
        <v>1.921398719820838</v>
      </c>
      <c r="P41" s="76">
        <f>分析係数表!C44</f>
        <v>0.44504076889746724</v>
      </c>
      <c r="Q41" s="82">
        <f>O41*P41</f>
        <v>0.85510076362767495</v>
      </c>
      <c r="R41" s="83">
        <v>0.87094540117789299</v>
      </c>
      <c r="S41" s="84">
        <f>I41+R41</f>
        <v>0.87350576393937718</v>
      </c>
      <c r="T41" s="85">
        <f>分析係数表!F44</f>
        <v>0.50678893027202865</v>
      </c>
      <c r="U41" s="86">
        <f t="shared" si="7"/>
        <v>0.44268305169328814</v>
      </c>
      <c r="V41" s="87">
        <f>分析係数表!D44</f>
        <v>0.1775140257413606</v>
      </c>
      <c r="W41" s="167">
        <f t="shared" si="8"/>
        <v>0</v>
      </c>
      <c r="X41" s="76">
        <f>分析係数表!E44</f>
        <v>0.13360991938145303</v>
      </c>
      <c r="Y41" s="166">
        <f t="shared" si="9"/>
        <v>0</v>
      </c>
    </row>
    <row r="42" spans="1:25" x14ac:dyDescent="0.2">
      <c r="A42" s="6" t="s">
        <v>342</v>
      </c>
      <c r="B42" s="5" t="s">
        <v>279</v>
      </c>
      <c r="C42" s="90"/>
      <c r="D42" s="76">
        <f>投入係数表!D42</f>
        <v>0</v>
      </c>
      <c r="E42" s="77">
        <f>$C$6*D42</f>
        <v>0</v>
      </c>
      <c r="F42" s="76">
        <f>分析係数表!C45</f>
        <v>1</v>
      </c>
      <c r="G42" s="77">
        <f>E42*F42</f>
        <v>0</v>
      </c>
      <c r="H42" s="77">
        <v>1.8125058153768053E-2</v>
      </c>
      <c r="I42" s="77">
        <f>C42+H42</f>
        <v>1.8125058153768053E-2</v>
      </c>
      <c r="J42" s="76">
        <f>分析係数表!G45</f>
        <v>0</v>
      </c>
      <c r="K42" s="78">
        <f>I42*J42</f>
        <v>0</v>
      </c>
      <c r="L42" s="79"/>
      <c r="M42" s="80"/>
      <c r="N42" s="81">
        <f>分析係数表!H45</f>
        <v>0</v>
      </c>
      <c r="O42" s="82">
        <f t="shared" si="4"/>
        <v>0</v>
      </c>
      <c r="P42" s="76">
        <f>分析係数表!C45</f>
        <v>1</v>
      </c>
      <c r="Q42" s="82">
        <f>O42*P42</f>
        <v>0</v>
      </c>
      <c r="R42" s="83">
        <v>2.7474140100211882E-2</v>
      </c>
      <c r="S42" s="84">
        <f>I42+R42</f>
        <v>4.5599198253979935E-2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投入係数表!D43</f>
        <v>0</v>
      </c>
      <c r="E43" s="77">
        <f>$C$6*D43</f>
        <v>0</v>
      </c>
      <c r="F43" s="76">
        <f>分析係数表!C46</f>
        <v>0.71666280596092968</v>
      </c>
      <c r="G43" s="77">
        <f>E43*F43</f>
        <v>0</v>
      </c>
      <c r="H43" s="77">
        <v>1.6882427003942706E-2</v>
      </c>
      <c r="I43" s="77">
        <f>C43+H43</f>
        <v>1.6882427003942706E-2</v>
      </c>
      <c r="J43" s="76">
        <f>分析係数表!G46</f>
        <v>9.2985756517065307E-3</v>
      </c>
      <c r="K43" s="78">
        <f>I43*J43</f>
        <v>1.5698252468057447E-4</v>
      </c>
      <c r="L43" s="79"/>
      <c r="M43" s="80"/>
      <c r="N43" s="81">
        <f>分析係数表!H46</f>
        <v>2.2386024285503563E-2</v>
      </c>
      <c r="O43" s="82">
        <f t="shared" si="4"/>
        <v>0.37620239533796423</v>
      </c>
      <c r="P43" s="76">
        <f>分析係数表!C46</f>
        <v>0.71666280596092968</v>
      </c>
      <c r="Q43" s="82">
        <f>O43*P43</f>
        <v>0.26961026425212842</v>
      </c>
      <c r="R43" s="83">
        <v>0.28620276808858031</v>
      </c>
      <c r="S43" s="84">
        <f>I43+R43</f>
        <v>0.30308519509252302</v>
      </c>
      <c r="T43" s="85">
        <f>分析係数表!F46</f>
        <v>0.31357162053211501</v>
      </c>
      <c r="U43" s="86">
        <f t="shared" si="7"/>
        <v>9.5038915784454669E-2</v>
      </c>
      <c r="V43" s="87">
        <f>分析係数表!D46</f>
        <v>1.1287288363343187E-3</v>
      </c>
      <c r="W43" s="167">
        <f t="shared" si="8"/>
        <v>0</v>
      </c>
      <c r="X43" s="76">
        <f>分析係数表!E46</f>
        <v>3.2786885245901639E-3</v>
      </c>
      <c r="Y43" s="166">
        <f t="shared" si="9"/>
        <v>0</v>
      </c>
    </row>
    <row r="44" spans="1:25" x14ac:dyDescent="0.2">
      <c r="A44" s="192">
        <v>40</v>
      </c>
      <c r="B44" s="14" t="s">
        <v>151</v>
      </c>
      <c r="C44" s="197">
        <f>SUM(C5:C43)</f>
        <v>100</v>
      </c>
      <c r="D44" s="92">
        <f>投入係数表!D44</f>
        <v>0.26470588235294118</v>
      </c>
      <c r="E44" s="91">
        <f>SUM(E5:E43)</f>
        <v>26.47058823529412</v>
      </c>
      <c r="F44" s="92">
        <f>分析係数表!C47</f>
        <v>0.41481989128497887</v>
      </c>
      <c r="G44" s="91">
        <f>SUM(G5:G43)</f>
        <v>7.1751124287156731</v>
      </c>
      <c r="H44" s="91">
        <f>SUM(H5:H43)</f>
        <v>8.1052395034032827</v>
      </c>
      <c r="I44" s="91">
        <f>SUM(I5:I43)</f>
        <v>108.10523950340328</v>
      </c>
      <c r="J44" s="92">
        <f>分析係数表!G47</f>
        <v>0.25026351860519069</v>
      </c>
      <c r="K44" s="93">
        <f>SUM(K5:K43)</f>
        <v>26.78836585097925</v>
      </c>
      <c r="L44" s="94">
        <f>最終需要_まとめ!$L$33</f>
        <v>0.62733333333333341</v>
      </c>
      <c r="M44" s="91">
        <f>K44*L44</f>
        <v>16.805234843847654</v>
      </c>
      <c r="N44" s="95">
        <f>分析係数表!H47</f>
        <v>1</v>
      </c>
      <c r="O44" s="96">
        <f>SUM(O5:O43)</f>
        <v>16.805234843847654</v>
      </c>
      <c r="P44" s="92">
        <f>分析係数表!C47</f>
        <v>0.41481989128497887</v>
      </c>
      <c r="Q44" s="96">
        <f>SUM(Q5:Q43)</f>
        <v>8.1328727139350967</v>
      </c>
      <c r="R44" s="91">
        <f>SUM(R5:R43)</f>
        <v>9.4913899544670262</v>
      </c>
      <c r="S44" s="97">
        <f>SUM(S5:S43)</f>
        <v>117.59662945787032</v>
      </c>
      <c r="T44" s="98">
        <f>分析係数表!F47</f>
        <v>0.49143989098878627</v>
      </c>
      <c r="U44" s="99">
        <f>SUM(U5:U43)</f>
        <v>76.913616233094416</v>
      </c>
      <c r="V44" s="100">
        <f>分析係数表!D47</f>
        <v>6.5635274131309693E-2</v>
      </c>
      <c r="W44" s="164">
        <f>SUM(W5:W43)</f>
        <v>17</v>
      </c>
      <c r="X44" s="92">
        <f>分析係数表!E47</f>
        <v>5.6703562149805216E-2</v>
      </c>
      <c r="Y44" s="165">
        <f>SUM(Y5:Y43)</f>
        <v>0</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250</v>
      </c>
      <c r="S2" s="3" t="s">
        <v>153</v>
      </c>
      <c r="U2" s="64" t="s">
        <v>210</v>
      </c>
      <c r="W2" s="3" t="s">
        <v>130</v>
      </c>
      <c r="Y2" s="3" t="s">
        <v>154</v>
      </c>
    </row>
    <row r="3" spans="1:25" ht="44" x14ac:dyDescent="0.2">
      <c r="B3" s="65"/>
      <c r="C3" s="66" t="s">
        <v>228</v>
      </c>
      <c r="D3" s="66" t="s">
        <v>251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投入係数表!E5</f>
        <v>0</v>
      </c>
      <c r="E5" s="77">
        <f t="shared" ref="E5:E38" si="0">$C$7*D5</f>
        <v>0</v>
      </c>
      <c r="F5" s="76">
        <f>分析係数表!C8</f>
        <v>4.9243777539597522E-2</v>
      </c>
      <c r="G5" s="77">
        <f t="shared" ref="G5:G38" si="1">E5*F5</f>
        <v>0</v>
      </c>
      <c r="H5" s="77">
        <f t="array" ref="H5:H43">MMULT(逆行列係数!C5:AO43,'3'!G5:G43)</f>
        <v>9.6234836344703172E-4</v>
      </c>
      <c r="I5" s="77">
        <f t="shared" ref="I5:I38" si="2">C5+H5</f>
        <v>9.6234836344703172E-4</v>
      </c>
      <c r="J5" s="76">
        <f>分析係数表!G8</f>
        <v>0.12057971014492753</v>
      </c>
      <c r="K5" s="78">
        <f t="shared" ref="K5:K38" si="3">I5*J5</f>
        <v>1.1603968672288847E-4</v>
      </c>
      <c r="L5" s="79" t="s">
        <v>182</v>
      </c>
      <c r="M5" s="80" t="s">
        <v>182</v>
      </c>
      <c r="N5" s="81">
        <f>分析係数表!H8</f>
        <v>1.1023937613586077E-2</v>
      </c>
      <c r="O5" s="82">
        <f t="shared" ref="O5:O44" si="4">$M$44*N5</f>
        <v>0.13955128102503805</v>
      </c>
      <c r="P5" s="76">
        <f>分析係数表!C8</f>
        <v>4.9243777539597522E-2</v>
      </c>
      <c r="Q5" s="82">
        <f t="shared" ref="Q5:Q38" si="5">O5*P5</f>
        <v>6.8720322381628307E-3</v>
      </c>
      <c r="R5" s="83">
        <f t="array" ref="R5:R43">MMULT(逆行列係数!C5:AO43,'3'!Q5:Q43)</f>
        <v>7.1856099381126717E-3</v>
      </c>
      <c r="S5" s="84">
        <f t="shared" ref="S5:S38" si="6">I5+R5</f>
        <v>8.1479583015597028E-3</v>
      </c>
      <c r="T5" s="85">
        <f>分析係数表!F8</f>
        <v>0.45391304347826089</v>
      </c>
      <c r="U5" s="86">
        <f t="shared" ref="U5:U38" si="7">S5*T5</f>
        <v>3.698464550794926E-3</v>
      </c>
      <c r="V5" s="87">
        <f>分析係数表!D8</f>
        <v>0.46202898550724636</v>
      </c>
      <c r="W5" s="167">
        <f t="shared" ref="W5:W43" si="8">ROUND(S5*V5,0)</f>
        <v>0</v>
      </c>
      <c r="X5" s="76">
        <f>分析係数表!E8</f>
        <v>0.31362318840579712</v>
      </c>
      <c r="Y5" s="166">
        <f t="shared" ref="Y5:Y43" si="9">ROUND(S5*X5,0)</f>
        <v>0</v>
      </c>
    </row>
    <row r="6" spans="1:25" x14ac:dyDescent="0.2">
      <c r="A6" s="6" t="s">
        <v>220</v>
      </c>
      <c r="B6" s="5" t="s">
        <v>266</v>
      </c>
      <c r="C6" s="90"/>
      <c r="D6" s="76">
        <f>投入係数表!E6</f>
        <v>0</v>
      </c>
      <c r="E6" s="77">
        <f t="shared" si="0"/>
        <v>0</v>
      </c>
      <c r="F6" s="76">
        <f>分析係数表!C9</f>
        <v>0.18610421836228286</v>
      </c>
      <c r="G6" s="77">
        <f t="shared" si="1"/>
        <v>0</v>
      </c>
      <c r="H6" s="77">
        <v>5.8928347425291345E-6</v>
      </c>
      <c r="I6" s="77">
        <f t="shared" si="2"/>
        <v>5.8928347425291345E-6</v>
      </c>
      <c r="J6" s="76">
        <f>分析係数表!G9</f>
        <v>0.24223602484472051</v>
      </c>
      <c r="K6" s="78">
        <f t="shared" si="3"/>
        <v>1.4274568630971195E-6</v>
      </c>
      <c r="L6" s="79"/>
      <c r="M6" s="80"/>
      <c r="N6" s="81">
        <f>分析係数表!H9</f>
        <v>5.8167204272645549E-4</v>
      </c>
      <c r="O6" s="82">
        <f t="shared" si="4"/>
        <v>7.363347067466032E-3</v>
      </c>
      <c r="P6" s="76">
        <f>分析係数表!C9</f>
        <v>0.18610421836228286</v>
      </c>
      <c r="Q6" s="82">
        <f t="shared" si="5"/>
        <v>1.3703499505209737E-3</v>
      </c>
      <c r="R6" s="83">
        <v>1.4024385358429173E-3</v>
      </c>
      <c r="S6" s="84">
        <f t="shared" si="6"/>
        <v>1.4083313705854465E-3</v>
      </c>
      <c r="T6" s="85">
        <f>分析係数表!F9</f>
        <v>0.65217391304347827</v>
      </c>
      <c r="U6" s="86">
        <f t="shared" si="7"/>
        <v>9.1847698081659558E-4</v>
      </c>
      <c r="V6" s="87">
        <f>分析係数表!D9</f>
        <v>0.15527950310559005</v>
      </c>
      <c r="W6" s="167">
        <f t="shared" si="8"/>
        <v>0</v>
      </c>
      <c r="X6" s="76">
        <f>分析係数表!E9</f>
        <v>0</v>
      </c>
      <c r="Y6" s="166">
        <f t="shared" si="9"/>
        <v>0</v>
      </c>
    </row>
    <row r="7" spans="1:25" x14ac:dyDescent="0.2">
      <c r="A7" s="6" t="s">
        <v>221</v>
      </c>
      <c r="B7" s="5" t="s">
        <v>267</v>
      </c>
      <c r="C7" s="75">
        <f>最終需要_まとめ!$C$8</f>
        <v>100</v>
      </c>
      <c r="D7" s="76">
        <f>投入係数表!E7</f>
        <v>3.8461538461538464E-2</v>
      </c>
      <c r="E7" s="77">
        <f t="shared" si="0"/>
        <v>3.8461538461538463</v>
      </c>
      <c r="F7" s="76">
        <f>分析係数表!C10</f>
        <v>1</v>
      </c>
      <c r="G7" s="77">
        <f t="shared" si="1"/>
        <v>3.8461538461538463</v>
      </c>
      <c r="H7" s="77">
        <v>3.8473249185684826</v>
      </c>
      <c r="I7" s="77">
        <f t="shared" si="2"/>
        <v>103.84732491856849</v>
      </c>
      <c r="J7" s="76">
        <f>分析係数表!G10</f>
        <v>0.17902522283330172</v>
      </c>
      <c r="K7" s="78">
        <f t="shared" si="3"/>
        <v>18.59129048418901</v>
      </c>
      <c r="L7" s="79"/>
      <c r="M7" s="80"/>
      <c r="N7" s="81">
        <f>分析係数表!H10</f>
        <v>1.093766089911469E-3</v>
      </c>
      <c r="O7" s="82">
        <f t="shared" si="4"/>
        <v>1.3845910992890674E-2</v>
      </c>
      <c r="P7" s="76">
        <f>分析係数表!C10</f>
        <v>1</v>
      </c>
      <c r="Q7" s="82">
        <f t="shared" si="5"/>
        <v>1.3845910992890674E-2</v>
      </c>
      <c r="R7" s="83">
        <v>1.38856984080126E-2</v>
      </c>
      <c r="S7" s="84">
        <f t="shared" si="6"/>
        <v>103.86121061697651</v>
      </c>
      <c r="T7" s="85">
        <f>分析係数表!F10</f>
        <v>0.51792148681964723</v>
      </c>
      <c r="U7" s="86">
        <f t="shared" si="7"/>
        <v>53.791952625633002</v>
      </c>
      <c r="V7" s="87">
        <f>分析係数表!D10</f>
        <v>0.10677033946520008</v>
      </c>
      <c r="W7" s="167">
        <f t="shared" si="8"/>
        <v>11</v>
      </c>
      <c r="X7" s="76">
        <f>分析係数表!E10</f>
        <v>8.173715152664518E-2</v>
      </c>
      <c r="Y7" s="166">
        <f t="shared" si="9"/>
        <v>8</v>
      </c>
    </row>
    <row r="8" spans="1:25" x14ac:dyDescent="0.2">
      <c r="A8" s="6" t="s">
        <v>222</v>
      </c>
      <c r="B8" s="5" t="s">
        <v>27</v>
      </c>
      <c r="C8" s="90"/>
      <c r="D8" s="76">
        <f>投入係数表!E8</f>
        <v>0</v>
      </c>
      <c r="E8" s="77">
        <f t="shared" si="0"/>
        <v>0</v>
      </c>
      <c r="F8" s="76">
        <f>分析係数表!C11</f>
        <v>6.160954948016939E-3</v>
      </c>
      <c r="G8" s="77">
        <f t="shared" si="1"/>
        <v>0</v>
      </c>
      <c r="H8" s="77">
        <v>1.3881935108113065E-3</v>
      </c>
      <c r="I8" s="77">
        <f t="shared" si="2"/>
        <v>1.3881935108113065E-3</v>
      </c>
      <c r="J8" s="76">
        <f>分析係数表!G11</f>
        <v>0.34042553191489361</v>
      </c>
      <c r="K8" s="78">
        <f t="shared" si="3"/>
        <v>4.7257651431874259E-4</v>
      </c>
      <c r="L8" s="79"/>
      <c r="M8" s="80"/>
      <c r="N8" s="81">
        <f>分析係数表!H11</f>
        <v>-1.9481838751603774E-5</v>
      </c>
      <c r="O8" s="82">
        <f t="shared" si="4"/>
        <v>-2.4661927977158963E-4</v>
      </c>
      <c r="P8" s="76">
        <f>分析係数表!C11</f>
        <v>6.160954948016939E-3</v>
      </c>
      <c r="Q8" s="82">
        <f t="shared" si="5"/>
        <v>-1.519410271985149E-6</v>
      </c>
      <c r="R8" s="83">
        <v>1.7374895472779838E-4</v>
      </c>
      <c r="S8" s="84">
        <f t="shared" si="6"/>
        <v>1.5619424655391049E-3</v>
      </c>
      <c r="T8" s="85">
        <f>分析係数表!F11</f>
        <v>0.5957446808510638</v>
      </c>
      <c r="U8" s="86">
        <f t="shared" si="7"/>
        <v>9.3051891564031777E-4</v>
      </c>
      <c r="V8" s="87">
        <f>分析係数表!D11</f>
        <v>0.10638297872340426</v>
      </c>
      <c r="W8" s="167">
        <f t="shared" si="8"/>
        <v>0</v>
      </c>
      <c r="X8" s="76">
        <f>分析係数表!E11</f>
        <v>0</v>
      </c>
      <c r="Y8" s="166">
        <f t="shared" si="9"/>
        <v>0</v>
      </c>
    </row>
    <row r="9" spans="1:25" x14ac:dyDescent="0.2">
      <c r="A9" s="6" t="s">
        <v>223</v>
      </c>
      <c r="B9" s="5" t="s">
        <v>191</v>
      </c>
      <c r="C9" s="90"/>
      <c r="D9" s="76">
        <f>投入係数表!E9</f>
        <v>0.11538461538461539</v>
      </c>
      <c r="E9" s="77">
        <f t="shared" si="0"/>
        <v>11.538461538461538</v>
      </c>
      <c r="F9" s="76">
        <f>分析係数表!C12</f>
        <v>3.0196065121225524E-2</v>
      </c>
      <c r="G9" s="77">
        <f t="shared" si="1"/>
        <v>0.34841613601414068</v>
      </c>
      <c r="H9" s="77">
        <v>0.35842558484116166</v>
      </c>
      <c r="I9" s="77">
        <f t="shared" si="2"/>
        <v>0.35842558484116166</v>
      </c>
      <c r="J9" s="76">
        <f>分析係数表!G12</f>
        <v>0.12354134956874682</v>
      </c>
      <c r="K9" s="78">
        <f t="shared" si="3"/>
        <v>4.4280380471244475E-2</v>
      </c>
      <c r="L9" s="79"/>
      <c r="M9" s="80"/>
      <c r="N9" s="81">
        <f>分析係数表!H12</f>
        <v>9.1223709954384669E-2</v>
      </c>
      <c r="O9" s="82">
        <f t="shared" si="4"/>
        <v>1.1547947775304683</v>
      </c>
      <c r="P9" s="76">
        <f>分析係数表!C12</f>
        <v>3.0196065121225524E-2</v>
      </c>
      <c r="Q9" s="82">
        <f t="shared" si="5"/>
        <v>3.4870258303961163E-2</v>
      </c>
      <c r="R9" s="83">
        <v>3.7123770581779701E-2</v>
      </c>
      <c r="S9" s="84">
        <f t="shared" si="6"/>
        <v>0.39554935542294134</v>
      </c>
      <c r="T9" s="85">
        <f>分析係数表!F12</f>
        <v>0.42790922927909231</v>
      </c>
      <c r="U9" s="86">
        <f t="shared" si="7"/>
        <v>0.16925921982087258</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投入係数表!E10</f>
        <v>3.8461538461538464E-2</v>
      </c>
      <c r="E10" s="77">
        <f t="shared" si="0"/>
        <v>3.8461538461538463</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0.18156463690041244</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投入係数表!E11</f>
        <v>0</v>
      </c>
      <c r="E11" s="77">
        <f t="shared" si="0"/>
        <v>0</v>
      </c>
      <c r="F11" s="76">
        <f>分析係数表!C14</f>
        <v>0.14745822605886216</v>
      </c>
      <c r="G11" s="77">
        <f t="shared" si="1"/>
        <v>0</v>
      </c>
      <c r="H11" s="77">
        <v>9.0710739368871467E-3</v>
      </c>
      <c r="I11" s="77">
        <f t="shared" si="2"/>
        <v>9.0710739368871467E-3</v>
      </c>
      <c r="J11" s="76">
        <f>分析係数表!G14</f>
        <v>0.16000812567713976</v>
      </c>
      <c r="K11" s="78">
        <f t="shared" si="3"/>
        <v>1.4514455385200656E-3</v>
      </c>
      <c r="L11" s="79"/>
      <c r="M11" s="80"/>
      <c r="N11" s="81">
        <f>分析係数表!H14</f>
        <v>1.1744765647395416E-3</v>
      </c>
      <c r="O11" s="82">
        <f t="shared" si="4"/>
        <v>1.4867619437658686E-2</v>
      </c>
      <c r="P11" s="76">
        <f>分析係数表!C14</f>
        <v>0.14745822605886216</v>
      </c>
      <c r="Q11" s="82">
        <f t="shared" si="5"/>
        <v>2.1923527879954075E-3</v>
      </c>
      <c r="R11" s="83">
        <v>1.6914228776183874E-2</v>
      </c>
      <c r="S11" s="84">
        <f t="shared" si="6"/>
        <v>2.5985302713071021E-2</v>
      </c>
      <c r="T11" s="85">
        <f>分析係数表!F14</f>
        <v>0.30031148429035753</v>
      </c>
      <c r="U11" s="86">
        <f t="shared" si="7"/>
        <v>7.8036848274966129E-3</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投入係数表!E12</f>
        <v>0</v>
      </c>
      <c r="E12" s="77">
        <f t="shared" si="0"/>
        <v>0</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0.10585251801053441</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投入係数表!E13</f>
        <v>7.6923076923076927E-2</v>
      </c>
      <c r="E13" s="77">
        <f t="shared" si="0"/>
        <v>7.6923076923076925</v>
      </c>
      <c r="F13" s="76">
        <f>分析係数表!C16</f>
        <v>2.2508198350392528E-2</v>
      </c>
      <c r="G13" s="77">
        <f t="shared" si="1"/>
        <v>0.17313998731071176</v>
      </c>
      <c r="H13" s="77">
        <v>0.19013109811466974</v>
      </c>
      <c r="I13" s="77">
        <f t="shared" si="2"/>
        <v>0.19013109811466974</v>
      </c>
      <c r="J13" s="76">
        <f>分析係数表!G16</f>
        <v>3.3165829145728645E-2</v>
      </c>
      <c r="K13" s="78">
        <f t="shared" si="3"/>
        <v>6.3058555153609067E-3</v>
      </c>
      <c r="L13" s="79"/>
      <c r="M13" s="80"/>
      <c r="N13" s="81">
        <f>分析係数表!H16</f>
        <v>1.6828134001653172E-2</v>
      </c>
      <c r="O13" s="82">
        <f t="shared" si="4"/>
        <v>0.21302621073413092</v>
      </c>
      <c r="P13" s="76">
        <f>分析係数表!C16</f>
        <v>2.2508198350392528E-2</v>
      </c>
      <c r="Q13" s="82">
        <f t="shared" si="5"/>
        <v>4.7948362050363362E-3</v>
      </c>
      <c r="R13" s="83">
        <v>6.5629409299208605E-3</v>
      </c>
      <c r="S13" s="84">
        <f t="shared" si="6"/>
        <v>0.1966940390445906</v>
      </c>
      <c r="T13" s="85">
        <f>分析係数表!F16</f>
        <v>0.28743718592964823</v>
      </c>
      <c r="U13" s="86">
        <f t="shared" si="7"/>
        <v>5.6537181072113474E-2</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投入係数表!E14</f>
        <v>0</v>
      </c>
      <c r="E14" s="77">
        <f t="shared" si="0"/>
        <v>0</v>
      </c>
      <c r="F14" s="76">
        <f>分析係数表!C17</f>
        <v>3.7433661865049261E-2</v>
      </c>
      <c r="G14" s="77">
        <f t="shared" si="1"/>
        <v>0</v>
      </c>
      <c r="H14" s="77">
        <v>1.1095785273668347E-2</v>
      </c>
      <c r="I14" s="77">
        <f t="shared" si="2"/>
        <v>1.1095785273668347E-2</v>
      </c>
      <c r="J14" s="76">
        <f>分析係数表!G17</f>
        <v>0.23414289082763498</v>
      </c>
      <c r="K14" s="78">
        <f t="shared" si="3"/>
        <v>2.5979992399794076E-3</v>
      </c>
      <c r="L14" s="79"/>
      <c r="M14" s="80"/>
      <c r="N14" s="81">
        <f>分析係数表!H17</f>
        <v>3.0252512461419003E-3</v>
      </c>
      <c r="O14" s="82">
        <f t="shared" si="4"/>
        <v>3.8296451015959701E-2</v>
      </c>
      <c r="P14" s="76">
        <f>分析係数表!C17</f>
        <v>3.7433661865049261E-2</v>
      </c>
      <c r="Q14" s="82">
        <f t="shared" si="5"/>
        <v>1.4335763979628578E-3</v>
      </c>
      <c r="R14" s="83">
        <v>8.0586254663698575E-3</v>
      </c>
      <c r="S14" s="84">
        <f t="shared" si="6"/>
        <v>1.9154410740038205E-2</v>
      </c>
      <c r="T14" s="85">
        <f>分析係数表!F17</f>
        <v>0.39289082763499172</v>
      </c>
      <c r="U14" s="86">
        <f t="shared" si="7"/>
        <v>7.5255922885141841E-3</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投入係数表!E15</f>
        <v>0</v>
      </c>
      <c r="E15" s="77">
        <f t="shared" si="0"/>
        <v>0</v>
      </c>
      <c r="F15" s="76">
        <f>分析係数表!C18</f>
        <v>0.10097309673726385</v>
      </c>
      <c r="G15" s="77">
        <f t="shared" si="1"/>
        <v>0</v>
      </c>
      <c r="H15" s="77">
        <v>1.8018439046177564E-3</v>
      </c>
      <c r="I15" s="77">
        <f t="shared" si="2"/>
        <v>1.8018439046177564E-3</v>
      </c>
      <c r="J15" s="76">
        <f>分析係数表!G18</f>
        <v>0.21571562207670719</v>
      </c>
      <c r="K15" s="78">
        <f t="shared" si="3"/>
        <v>3.8868587876974235E-4</v>
      </c>
      <c r="L15" s="79"/>
      <c r="M15" s="80"/>
      <c r="N15" s="81">
        <f>分析係数表!H18</f>
        <v>4.4529917146522908E-4</v>
      </c>
      <c r="O15" s="82">
        <f t="shared" si="4"/>
        <v>5.6370121090649049E-3</v>
      </c>
      <c r="P15" s="76">
        <f>分析係数表!C18</f>
        <v>0.10097309673726385</v>
      </c>
      <c r="Q15" s="82">
        <f t="shared" si="5"/>
        <v>5.6918656899773831E-4</v>
      </c>
      <c r="R15" s="83">
        <v>2.1883908539521539E-3</v>
      </c>
      <c r="S15" s="84">
        <f t="shared" si="6"/>
        <v>3.9902347585699105E-3</v>
      </c>
      <c r="T15" s="85">
        <f>分析係数表!F18</f>
        <v>0.45949485500467729</v>
      </c>
      <c r="U15" s="86">
        <f t="shared" si="7"/>
        <v>1.8334923418237045E-3</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投入係数表!E16</f>
        <v>0</v>
      </c>
      <c r="E16" s="77">
        <f t="shared" si="0"/>
        <v>0</v>
      </c>
      <c r="F16" s="76">
        <f>分析係数表!C19</f>
        <v>3.134831743474864E-2</v>
      </c>
      <c r="G16" s="77">
        <f t="shared" si="1"/>
        <v>0</v>
      </c>
      <c r="H16" s="77">
        <v>2.6405164267722041E-2</v>
      </c>
      <c r="I16" s="77">
        <f t="shared" si="2"/>
        <v>2.6405164267722041E-2</v>
      </c>
      <c r="J16" s="76">
        <f>分析係数表!G19</f>
        <v>5.7606822099247029E-2</v>
      </c>
      <c r="K16" s="78">
        <f t="shared" si="3"/>
        <v>1.5211176004720581E-3</v>
      </c>
      <c r="L16" s="79"/>
      <c r="M16" s="80"/>
      <c r="N16" s="81">
        <f>分析係数表!H19</f>
        <v>-1.1410791268796496E-4</v>
      </c>
      <c r="O16" s="82">
        <f t="shared" si="4"/>
        <v>-1.4444843529478821E-3</v>
      </c>
      <c r="P16" s="76">
        <f>分析係数表!C19</f>
        <v>3.134831743474864E-2</v>
      </c>
      <c r="Q16" s="82">
        <f t="shared" si="5"/>
        <v>-4.5282154025737698E-5</v>
      </c>
      <c r="R16" s="83">
        <v>4.3442830482789746E-3</v>
      </c>
      <c r="S16" s="84">
        <f t="shared" si="6"/>
        <v>3.0749447316001016E-2</v>
      </c>
      <c r="T16" s="85">
        <f>分析係数表!F19</f>
        <v>0.23995282590946204</v>
      </c>
      <c r="U16" s="86">
        <f t="shared" si="7"/>
        <v>7.3784167786285666E-3</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投入係数表!E17</f>
        <v>0</v>
      </c>
      <c r="E17" s="77">
        <f t="shared" si="0"/>
        <v>0</v>
      </c>
      <c r="F17" s="76">
        <f>分析係数表!C20</f>
        <v>9.3978580907996712E-2</v>
      </c>
      <c r="G17" s="77">
        <f t="shared" si="1"/>
        <v>0</v>
      </c>
      <c r="H17" s="77">
        <v>8.8740912856453656E-3</v>
      </c>
      <c r="I17" s="77">
        <f t="shared" si="2"/>
        <v>8.8740912856453656E-3</v>
      </c>
      <c r="J17" s="76">
        <f>分析係数表!G20</f>
        <v>0.1000543404428746</v>
      </c>
      <c r="K17" s="78">
        <f t="shared" si="3"/>
        <v>8.8789135061510815E-4</v>
      </c>
      <c r="L17" s="79"/>
      <c r="M17" s="80"/>
      <c r="N17" s="81">
        <f>分析係数表!H20</f>
        <v>5.5523240442070755E-4</v>
      </c>
      <c r="O17" s="82">
        <f t="shared" si="4"/>
        <v>7.0286494734903039E-3</v>
      </c>
      <c r="P17" s="76">
        <f>分析係数表!C20</f>
        <v>9.3978580907996712E-2</v>
      </c>
      <c r="Q17" s="82">
        <f t="shared" si="5"/>
        <v>6.6054250321835703E-4</v>
      </c>
      <c r="R17" s="83">
        <v>3.5648560099554904E-3</v>
      </c>
      <c r="S17" s="84">
        <f t="shared" si="6"/>
        <v>1.2438947295600855E-2</v>
      </c>
      <c r="T17" s="85">
        <f>分析係数表!F20</f>
        <v>0.22286374133949191</v>
      </c>
      <c r="U17" s="86">
        <f t="shared" si="7"/>
        <v>2.7721903326223614E-3</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投入係数表!E18</f>
        <v>0</v>
      </c>
      <c r="E18" s="77">
        <f t="shared" si="0"/>
        <v>0</v>
      </c>
      <c r="F18" s="76">
        <f>分析係数表!C21</f>
        <v>0.58730312732447199</v>
      </c>
      <c r="G18" s="77">
        <f t="shared" si="1"/>
        <v>0</v>
      </c>
      <c r="H18" s="77">
        <v>4.8761356281482766E-3</v>
      </c>
      <c r="I18" s="77">
        <f t="shared" si="2"/>
        <v>4.8761356281482766E-3</v>
      </c>
      <c r="J18" s="76">
        <f>分析係数表!G21</f>
        <v>0.28517251912946945</v>
      </c>
      <c r="K18" s="78">
        <f t="shared" si="3"/>
        <v>1.3905398806960019E-3</v>
      </c>
      <c r="L18" s="79"/>
      <c r="M18" s="80"/>
      <c r="N18" s="81">
        <f>分析係数表!H21</f>
        <v>9.2956202043366571E-4</v>
      </c>
      <c r="O18" s="82">
        <f t="shared" si="4"/>
        <v>1.1767262777672989E-2</v>
      </c>
      <c r="P18" s="76">
        <f>分析係数表!C21</f>
        <v>0.58730312732447199</v>
      </c>
      <c r="Q18" s="82">
        <f t="shared" si="5"/>
        <v>6.9109502293761994E-3</v>
      </c>
      <c r="R18" s="83">
        <v>1.0034890944688539E-2</v>
      </c>
      <c r="S18" s="84">
        <f t="shared" si="6"/>
        <v>1.4911026572836815E-2</v>
      </c>
      <c r="T18" s="85">
        <f>分析係数表!F21</f>
        <v>0.42587749688936571</v>
      </c>
      <c r="U18" s="86">
        <f t="shared" si="7"/>
        <v>6.35027067289056E-3</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投入係数表!E19</f>
        <v>0</v>
      </c>
      <c r="E19" s="77">
        <f t="shared" si="0"/>
        <v>0</v>
      </c>
      <c r="F19" s="76">
        <f>分析係数表!C22</f>
        <v>5.627746538770495E-2</v>
      </c>
      <c r="G19" s="77">
        <f t="shared" si="1"/>
        <v>0</v>
      </c>
      <c r="H19" s="77">
        <v>9.5048727124093723E-4</v>
      </c>
      <c r="I19" s="77">
        <f t="shared" si="2"/>
        <v>9.5048727124093723E-4</v>
      </c>
      <c r="J19" s="76">
        <f>分析係数表!G22</f>
        <v>0.19467293380336859</v>
      </c>
      <c r="K19" s="78">
        <f t="shared" si="3"/>
        <v>1.850341456352314E-4</v>
      </c>
      <c r="L19" s="79"/>
      <c r="M19" s="80"/>
      <c r="N19" s="81">
        <f>分析係数表!H22</f>
        <v>4.3138357235694069E-5</v>
      </c>
      <c r="O19" s="82">
        <f t="shared" si="4"/>
        <v>5.460855480656627E-4</v>
      </c>
      <c r="P19" s="76">
        <f>分析係数表!C22</f>
        <v>5.627746538770495E-2</v>
      </c>
      <c r="Q19" s="82">
        <f t="shared" si="5"/>
        <v>3.0732310529991223E-5</v>
      </c>
      <c r="R19" s="83">
        <v>6.5287056496598562E-4</v>
      </c>
      <c r="S19" s="84">
        <f t="shared" si="6"/>
        <v>1.6033578362069228E-3</v>
      </c>
      <c r="T19" s="85">
        <f>分析係数表!F22</f>
        <v>0.41304347826086957</v>
      </c>
      <c r="U19" s="86">
        <f t="shared" si="7"/>
        <v>6.62256497563729E-4</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投入係数表!E20</f>
        <v>0</v>
      </c>
      <c r="E20" s="77">
        <f t="shared" si="0"/>
        <v>0</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3.1708193113490088E-4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投入係数表!E21</f>
        <v>0</v>
      </c>
      <c r="E21" s="77">
        <f t="shared" si="0"/>
        <v>0</v>
      </c>
      <c r="F21" s="76">
        <f>分析係数表!C24</f>
        <v>0.81842301633363734</v>
      </c>
      <c r="G21" s="77">
        <f t="shared" si="1"/>
        <v>0</v>
      </c>
      <c r="H21" s="77">
        <v>2.4199388651673483E-3</v>
      </c>
      <c r="I21" s="77">
        <f t="shared" si="2"/>
        <v>2.4199388651673483E-3</v>
      </c>
      <c r="J21" s="76">
        <f>分析係数表!G24</f>
        <v>0.20829256360078277</v>
      </c>
      <c r="K21" s="78">
        <f t="shared" si="3"/>
        <v>5.0405526998287601E-4</v>
      </c>
      <c r="L21" s="79"/>
      <c r="M21" s="80"/>
      <c r="N21" s="81">
        <f>分析係数表!H24</f>
        <v>3.3536593850975067E-4</v>
      </c>
      <c r="O21" s="82">
        <f t="shared" si="4"/>
        <v>4.2453747446395068E-3</v>
      </c>
      <c r="P21" s="76">
        <f>分析係数表!C24</f>
        <v>0.81842301633363734</v>
      </c>
      <c r="Q21" s="82">
        <f t="shared" si="5"/>
        <v>3.4745124039745104E-3</v>
      </c>
      <c r="R21" s="83">
        <v>9.6082564001484499E-3</v>
      </c>
      <c r="S21" s="84">
        <f t="shared" si="6"/>
        <v>1.2028195265315799E-2</v>
      </c>
      <c r="T21" s="85">
        <f>分析係数表!F24</f>
        <v>0.39236790606653621</v>
      </c>
      <c r="U21" s="86">
        <f t="shared" si="7"/>
        <v>4.719477790011385E-3</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投入係数表!E22</f>
        <v>0</v>
      </c>
      <c r="E22" s="77">
        <f t="shared" si="0"/>
        <v>0</v>
      </c>
      <c r="F22" s="76">
        <f>分析係数表!C25</f>
        <v>9.2155281649579646E-3</v>
      </c>
      <c r="G22" s="77">
        <f t="shared" si="1"/>
        <v>0</v>
      </c>
      <c r="H22" s="77">
        <v>4.5354044462169271E-4</v>
      </c>
      <c r="I22" s="77">
        <f t="shared" si="2"/>
        <v>4.5354044462169271E-4</v>
      </c>
      <c r="J22" s="76">
        <f>分析係数表!G25</f>
        <v>0.19733079122974262</v>
      </c>
      <c r="K22" s="78">
        <f t="shared" si="3"/>
        <v>8.9497494791887882E-5</v>
      </c>
      <c r="L22" s="79"/>
      <c r="M22" s="80"/>
      <c r="N22" s="81">
        <f>分析係数表!H25</f>
        <v>5.1487716700667114E-4</v>
      </c>
      <c r="O22" s="82">
        <f t="shared" si="4"/>
        <v>6.5177952511062971E-3</v>
      </c>
      <c r="P22" s="76">
        <f>分析係数表!C25</f>
        <v>9.2155281649579646E-3</v>
      </c>
      <c r="Q22" s="82">
        <f t="shared" si="5"/>
        <v>6.006492570999935E-5</v>
      </c>
      <c r="R22" s="83">
        <v>5.8991908156594448E-4</v>
      </c>
      <c r="S22" s="84">
        <f t="shared" si="6"/>
        <v>1.0434595261876371E-3</v>
      </c>
      <c r="T22" s="85">
        <f>分析係数表!F25</f>
        <v>0.3508102955195424</v>
      </c>
      <c r="U22" s="86">
        <f t="shared" si="7"/>
        <v>3.6605634474456668E-4</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投入係数表!E23</f>
        <v>0</v>
      </c>
      <c r="E23" s="77">
        <f t="shared" si="0"/>
        <v>0</v>
      </c>
      <c r="F23" s="76">
        <f>分析係数表!C26</f>
        <v>0.13136940169326161</v>
      </c>
      <c r="G23" s="77">
        <f t="shared" si="1"/>
        <v>0</v>
      </c>
      <c r="H23" s="77">
        <v>1.9282981703711496E-2</v>
      </c>
      <c r="I23" s="77">
        <f t="shared" si="2"/>
        <v>1.9282981703711496E-2</v>
      </c>
      <c r="J23" s="76">
        <f>分析係数表!G26</f>
        <v>0.19642020029831664</v>
      </c>
      <c r="K23" s="78">
        <f t="shared" si="3"/>
        <v>3.7875671285917873E-3</v>
      </c>
      <c r="L23" s="79"/>
      <c r="M23" s="80"/>
      <c r="N23" s="81">
        <f>分析係数表!H26</f>
        <v>1.0429741531662163E-2</v>
      </c>
      <c r="O23" s="82">
        <f t="shared" si="4"/>
        <v>0.13202939299200459</v>
      </c>
      <c r="P23" s="76">
        <f>分析係数表!C26</f>
        <v>0.13136940169326161</v>
      </c>
      <c r="Q23" s="82">
        <f t="shared" si="5"/>
        <v>1.734462236328415E-2</v>
      </c>
      <c r="R23" s="83">
        <v>2.2876676123320294E-2</v>
      </c>
      <c r="S23" s="84">
        <f t="shared" si="6"/>
        <v>4.2159657827031793E-2</v>
      </c>
      <c r="T23" s="85">
        <f>分析係数表!F26</f>
        <v>0.33488173875985511</v>
      </c>
      <c r="U23" s="86">
        <f t="shared" si="7"/>
        <v>1.4118499518636942E-2</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投入係数表!E24</f>
        <v>0</v>
      </c>
      <c r="E24" s="77">
        <f t="shared" si="0"/>
        <v>0</v>
      </c>
      <c r="F24" s="76">
        <f>分析係数表!C27</f>
        <v>0.16712141882673948</v>
      </c>
      <c r="G24" s="77">
        <f t="shared" si="1"/>
        <v>0</v>
      </c>
      <c r="H24" s="77">
        <v>8.4784645522863484E-3</v>
      </c>
      <c r="I24" s="77">
        <f t="shared" si="2"/>
        <v>8.4784645522863484E-3</v>
      </c>
      <c r="J24" s="76">
        <f>分析係数表!G27</f>
        <v>0.17095740894530786</v>
      </c>
      <c r="K24" s="78">
        <f t="shared" si="3"/>
        <v>1.4494563316935138E-3</v>
      </c>
      <c r="L24" s="79"/>
      <c r="M24" s="80"/>
      <c r="N24" s="81">
        <f>分析係数表!H27</f>
        <v>1.1119955247433267E-2</v>
      </c>
      <c r="O24" s="82">
        <f t="shared" si="4"/>
        <v>0.14076676176105518</v>
      </c>
      <c r="P24" s="76">
        <f>分析係数表!C27</f>
        <v>0.16712141882673948</v>
      </c>
      <c r="Q24" s="82">
        <f t="shared" si="5"/>
        <v>2.3525140949153159E-2</v>
      </c>
      <c r="R24" s="83">
        <v>2.6330653960900459E-2</v>
      </c>
      <c r="S24" s="84">
        <f t="shared" si="6"/>
        <v>3.4809118513186806E-2</v>
      </c>
      <c r="T24" s="85">
        <f>分析係数表!F27</f>
        <v>0.3222209040218294</v>
      </c>
      <c r="U24" s="86">
        <f t="shared" si="7"/>
        <v>1.1216225635522051E-2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投入係数表!E25</f>
        <v>3.8461538461538464E-2</v>
      </c>
      <c r="E25" s="77">
        <f t="shared" si="0"/>
        <v>3.8461538461538463</v>
      </c>
      <c r="F25" s="76">
        <f>分析係数表!C28</f>
        <v>0.25171335744498258</v>
      </c>
      <c r="G25" s="77">
        <f t="shared" si="1"/>
        <v>0.96812829786531762</v>
      </c>
      <c r="H25" s="77">
        <v>1.0757982812590687</v>
      </c>
      <c r="I25" s="77">
        <f t="shared" si="2"/>
        <v>1.0757982812590687</v>
      </c>
      <c r="J25" s="76">
        <f>分析係数表!G28</f>
        <v>0.12482787671548065</v>
      </c>
      <c r="K25" s="78">
        <f t="shared" si="3"/>
        <v>0.13428961522373301</v>
      </c>
      <c r="L25" s="79"/>
      <c r="M25" s="80"/>
      <c r="N25" s="81">
        <f>分析係数表!H28</f>
        <v>2.0288943499884502E-2</v>
      </c>
      <c r="O25" s="82">
        <f t="shared" si="4"/>
        <v>0.25683636421926975</v>
      </c>
      <c r="P25" s="76">
        <f>分析係数表!C28</f>
        <v>0.25171335744498258</v>
      </c>
      <c r="Q25" s="82">
        <f t="shared" si="5"/>
        <v>6.4649143551594776E-2</v>
      </c>
      <c r="R25" s="83">
        <v>7.4041215328903565E-2</v>
      </c>
      <c r="S25" s="84">
        <f t="shared" si="6"/>
        <v>1.1498394965879724</v>
      </c>
      <c r="T25" s="85">
        <f>分析係数表!F28</f>
        <v>0.21349304958212537</v>
      </c>
      <c r="U25" s="86">
        <f t="shared" si="7"/>
        <v>0.24548274065654205</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投入係数表!E26</f>
        <v>0</v>
      </c>
      <c r="E26" s="77">
        <f t="shared" si="0"/>
        <v>0</v>
      </c>
      <c r="F26" s="76">
        <f>分析係数表!C29</f>
        <v>0.56088407005838192</v>
      </c>
      <c r="G26" s="77">
        <f t="shared" si="1"/>
        <v>0</v>
      </c>
      <c r="H26" s="77">
        <v>5.1464921728586709E-3</v>
      </c>
      <c r="I26" s="77">
        <f t="shared" si="2"/>
        <v>5.1464921728586709E-3</v>
      </c>
      <c r="J26" s="76">
        <f>分析係数表!G29</f>
        <v>0.25897778967085899</v>
      </c>
      <c r="K26" s="78">
        <f t="shared" si="3"/>
        <v>1.3328271674853149E-3</v>
      </c>
      <c r="L26" s="79"/>
      <c r="M26" s="80"/>
      <c r="N26" s="81">
        <f>分析係数表!H29</f>
        <v>1.0175086067980484E-2</v>
      </c>
      <c r="O26" s="82">
        <f t="shared" si="4"/>
        <v>0.12880572669213308</v>
      </c>
      <c r="P26" s="76">
        <f>分析係数表!C29</f>
        <v>0.56088407005838192</v>
      </c>
      <c r="Q26" s="82">
        <f t="shared" si="5"/>
        <v>7.2245080233911171E-2</v>
      </c>
      <c r="R26" s="83">
        <v>8.2700710782863632E-2</v>
      </c>
      <c r="S26" s="84">
        <f t="shared" si="6"/>
        <v>8.7847202955722306E-2</v>
      </c>
      <c r="T26" s="85">
        <f>分析係数表!F29</f>
        <v>0.37605030773347603</v>
      </c>
      <c r="U26" s="86">
        <f t="shared" si="7"/>
        <v>3.3034967705024496E-2</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投入係数表!E27</f>
        <v>0</v>
      </c>
      <c r="E27" s="77">
        <f t="shared" si="0"/>
        <v>0</v>
      </c>
      <c r="F27" s="76">
        <f>分析係数表!C30</f>
        <v>1</v>
      </c>
      <c r="G27" s="77">
        <f t="shared" si="1"/>
        <v>0</v>
      </c>
      <c r="H27" s="77">
        <v>1.2635378351707745E-2</v>
      </c>
      <c r="I27" s="77">
        <f t="shared" si="2"/>
        <v>1.2635378351707745E-2</v>
      </c>
      <c r="J27" s="76">
        <f>分析係数表!G30</f>
        <v>0.3445256772071732</v>
      </c>
      <c r="K27" s="78">
        <f t="shared" si="3"/>
        <v>4.3532122833909665E-3</v>
      </c>
      <c r="L27" s="79"/>
      <c r="M27" s="80"/>
      <c r="N27" s="81">
        <f>分析係数表!H30</f>
        <v>0</v>
      </c>
      <c r="O27" s="82">
        <f t="shared" si="4"/>
        <v>0</v>
      </c>
      <c r="P27" s="76">
        <f>分析係数表!C30</f>
        <v>1</v>
      </c>
      <c r="Q27" s="82">
        <f t="shared" si="5"/>
        <v>0</v>
      </c>
      <c r="R27" s="83">
        <v>3.6961880556202961E-2</v>
      </c>
      <c r="S27" s="84">
        <f t="shared" si="6"/>
        <v>4.959725890791071E-2</v>
      </c>
      <c r="T27" s="85">
        <f>分析係数表!F30</f>
        <v>0.44052354392124621</v>
      </c>
      <c r="U27" s="86">
        <f t="shared" si="7"/>
        <v>2.1848760262892425E-2</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投入係数表!E28</f>
        <v>0</v>
      </c>
      <c r="E28" s="77">
        <f t="shared" si="0"/>
        <v>0</v>
      </c>
      <c r="F28" s="76">
        <f>分析係数表!C31</f>
        <v>4.9143958408031541E-2</v>
      </c>
      <c r="G28" s="77">
        <f t="shared" si="1"/>
        <v>0</v>
      </c>
      <c r="H28" s="77">
        <v>1.8846047592262181E-2</v>
      </c>
      <c r="I28" s="77">
        <f t="shared" si="2"/>
        <v>1.8846047592262181E-2</v>
      </c>
      <c r="J28" s="76">
        <f>分析係数表!G31</f>
        <v>7.032875572201415E-2</v>
      </c>
      <c r="K28" s="78">
        <f t="shared" si="3"/>
        <v>1.3254190774416598E-3</v>
      </c>
      <c r="L28" s="79"/>
      <c r="M28" s="80"/>
      <c r="N28" s="81">
        <f>分析係数表!H31</f>
        <v>2.2706083064994196E-2</v>
      </c>
      <c r="O28" s="82">
        <f t="shared" si="4"/>
        <v>0.28743477057378769</v>
      </c>
      <c r="P28" s="76">
        <f>分析係数表!C31</f>
        <v>4.9143958408031541E-2</v>
      </c>
      <c r="Q28" s="82">
        <f t="shared" si="5"/>
        <v>1.412568241010031E-2</v>
      </c>
      <c r="R28" s="83">
        <v>3.2660290402198859E-2</v>
      </c>
      <c r="S28" s="84">
        <f t="shared" si="6"/>
        <v>5.1506337994461041E-2</v>
      </c>
      <c r="T28" s="85">
        <f>分析係数表!F31</f>
        <v>0.30087390761548066</v>
      </c>
      <c r="U28" s="86">
        <f t="shared" si="7"/>
        <v>1.5496913179357193E-2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投入係数表!E29</f>
        <v>0</v>
      </c>
      <c r="E29" s="77">
        <f t="shared" si="0"/>
        <v>0</v>
      </c>
      <c r="F29" s="76">
        <f>分析係数表!C32</f>
        <v>0.85369684730169415</v>
      </c>
      <c r="G29" s="77">
        <f t="shared" si="1"/>
        <v>0</v>
      </c>
      <c r="H29" s="77">
        <v>9.6990386944154506E-3</v>
      </c>
      <c r="I29" s="77">
        <f t="shared" si="2"/>
        <v>9.6990386944154506E-3</v>
      </c>
      <c r="J29" s="76">
        <f>分析係数表!G32</f>
        <v>0.14032110690510377</v>
      </c>
      <c r="K29" s="78">
        <f t="shared" si="3"/>
        <v>1.3609798455158086E-3</v>
      </c>
      <c r="L29" s="79"/>
      <c r="M29" s="80"/>
      <c r="N29" s="81">
        <f>分析係数表!H32</f>
        <v>6.3455131933795143E-3</v>
      </c>
      <c r="O29" s="82">
        <f t="shared" si="4"/>
        <v>8.0327422554174896E-2</v>
      </c>
      <c r="P29" s="76">
        <f>分析係数表!C32</f>
        <v>0.85369684730169415</v>
      </c>
      <c r="Q29" s="82">
        <f t="shared" si="5"/>
        <v>6.8575267386370112E-2</v>
      </c>
      <c r="R29" s="83">
        <v>9.6034995887377003E-2</v>
      </c>
      <c r="S29" s="84">
        <f t="shared" si="6"/>
        <v>0.10573403458179245</v>
      </c>
      <c r="T29" s="85">
        <f>分析係数表!F32</f>
        <v>0.48296567027803161</v>
      </c>
      <c r="U29" s="86">
        <f t="shared" si="7"/>
        <v>5.1065908882995968E-2</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投入係数表!E30</f>
        <v>0</v>
      </c>
      <c r="E30" s="77">
        <f t="shared" si="0"/>
        <v>0</v>
      </c>
      <c r="F30" s="76">
        <f>分析係数表!C33</f>
        <v>0.68456011928968419</v>
      </c>
      <c r="G30" s="77">
        <f t="shared" si="1"/>
        <v>0</v>
      </c>
      <c r="H30" s="77">
        <v>5.267680446542659E-3</v>
      </c>
      <c r="I30" s="77">
        <f t="shared" si="2"/>
        <v>5.267680446542659E-3</v>
      </c>
      <c r="J30" s="76">
        <f>分析係数表!G33</f>
        <v>0.50750988142292486</v>
      </c>
      <c r="K30" s="78">
        <f t="shared" si="3"/>
        <v>2.6733998787987247E-3</v>
      </c>
      <c r="L30" s="79"/>
      <c r="M30" s="80"/>
      <c r="N30" s="81">
        <f>分析係数表!H33</f>
        <v>9.6295945829355794E-4</v>
      </c>
      <c r="O30" s="82">
        <f t="shared" si="4"/>
        <v>1.2190038685852857E-2</v>
      </c>
      <c r="P30" s="76">
        <f>分析係数表!C33</f>
        <v>0.68456011928968419</v>
      </c>
      <c r="Q30" s="82">
        <f t="shared" si="5"/>
        <v>8.344814336933298E-3</v>
      </c>
      <c r="R30" s="83">
        <v>3.2413645489157365E-2</v>
      </c>
      <c r="S30" s="84">
        <f t="shared" si="6"/>
        <v>3.7681325935700026E-2</v>
      </c>
      <c r="T30" s="85">
        <f>分析係数表!F33</f>
        <v>0.6454545454545455</v>
      </c>
      <c r="U30" s="86">
        <f t="shared" si="7"/>
        <v>2.4321583103951838E-2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投入係数表!E31</f>
        <v>7.6923076923076927E-2</v>
      </c>
      <c r="E31" s="77">
        <f t="shared" si="0"/>
        <v>7.6923076923076925</v>
      </c>
      <c r="F31" s="76">
        <f>分析係数表!C34</f>
        <v>0.36407371382002685</v>
      </c>
      <c r="G31" s="77">
        <f t="shared" si="1"/>
        <v>2.8005670293848222</v>
      </c>
      <c r="H31" s="77">
        <v>2.9690765732525288</v>
      </c>
      <c r="I31" s="77">
        <f t="shared" si="2"/>
        <v>2.9690765732525288</v>
      </c>
      <c r="J31" s="76">
        <f>分析係数表!G34</f>
        <v>0.42480723749571397</v>
      </c>
      <c r="K31" s="78">
        <f t="shared" si="3"/>
        <v>1.2612852169966475</v>
      </c>
      <c r="L31" s="79"/>
      <c r="M31" s="80"/>
      <c r="N31" s="81">
        <f>分析係数表!H34</f>
        <v>0.15914714076185121</v>
      </c>
      <c r="O31" s="82">
        <f t="shared" si="4"/>
        <v>2.0146328964541156</v>
      </c>
      <c r="P31" s="76">
        <f>分析係数表!C34</f>
        <v>0.36407371382002685</v>
      </c>
      <c r="Q31" s="82">
        <f t="shared" si="5"/>
        <v>0.73347488059604748</v>
      </c>
      <c r="R31" s="83">
        <v>0.80517423859231607</v>
      </c>
      <c r="S31" s="84">
        <f t="shared" si="6"/>
        <v>3.774250811844845</v>
      </c>
      <c r="T31" s="85">
        <f>分析係数表!F34</f>
        <v>0.69957183425501801</v>
      </c>
      <c r="U31" s="86">
        <f t="shared" si="7"/>
        <v>2.6403595633807893</v>
      </c>
      <c r="V31" s="87">
        <f>分析係数表!D34</f>
        <v>0.16978925805118647</v>
      </c>
      <c r="W31" s="167">
        <f t="shared" si="8"/>
        <v>1</v>
      </c>
      <c r="X31" s="76">
        <f>分析係数表!E34</f>
        <v>0.12666496689847989</v>
      </c>
      <c r="Y31" s="166">
        <f t="shared" si="9"/>
        <v>0</v>
      </c>
    </row>
    <row r="32" spans="1:25" x14ac:dyDescent="0.2">
      <c r="A32" s="6" t="s">
        <v>20</v>
      </c>
      <c r="B32" s="5" t="s">
        <v>37</v>
      </c>
      <c r="C32" s="90"/>
      <c r="D32" s="76">
        <f>投入係数表!E32</f>
        <v>0</v>
      </c>
      <c r="E32" s="77">
        <f t="shared" si="0"/>
        <v>0</v>
      </c>
      <c r="F32" s="76">
        <f>分析係数表!C35</f>
        <v>0.73929442777419441</v>
      </c>
      <c r="G32" s="77">
        <f t="shared" si="1"/>
        <v>0</v>
      </c>
      <c r="H32" s="77">
        <v>3.9587885919283625E-2</v>
      </c>
      <c r="I32" s="77">
        <f t="shared" si="2"/>
        <v>3.9587885919283625E-2</v>
      </c>
      <c r="J32" s="76">
        <f>分析係数表!G35</f>
        <v>0.31372688477951638</v>
      </c>
      <c r="K32" s="78">
        <f t="shared" si="3"/>
        <v>1.2419784124463732E-2</v>
      </c>
      <c r="L32" s="79"/>
      <c r="M32" s="80"/>
      <c r="N32" s="81">
        <f>分析係数表!H35</f>
        <v>5.9491969307754605E-2</v>
      </c>
      <c r="O32" s="82">
        <f t="shared" si="4"/>
        <v>0.7531048177710713</v>
      </c>
      <c r="P32" s="76">
        <f>分析係数表!C35</f>
        <v>0.73929442777419441</v>
      </c>
      <c r="Q32" s="82">
        <f t="shared" si="5"/>
        <v>0.55676619530805316</v>
      </c>
      <c r="R32" s="83">
        <v>0.69602554108312376</v>
      </c>
      <c r="S32" s="84">
        <f t="shared" si="6"/>
        <v>0.73561342700240739</v>
      </c>
      <c r="T32" s="85">
        <f>分析係数表!F35</f>
        <v>0.64366998577524892</v>
      </c>
      <c r="U32" s="86">
        <f t="shared" si="7"/>
        <v>0.47349228409472166</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投入係数表!E33</f>
        <v>0</v>
      </c>
      <c r="E33" s="77">
        <f t="shared" si="0"/>
        <v>0</v>
      </c>
      <c r="F33" s="76">
        <f>分析係数表!C36</f>
        <v>0.90530305621882723</v>
      </c>
      <c r="G33" s="77">
        <f t="shared" si="1"/>
        <v>0</v>
      </c>
      <c r="H33" s="77">
        <v>8.9151574316701634E-2</v>
      </c>
      <c r="I33" s="77">
        <f t="shared" si="2"/>
        <v>8.9151574316701634E-2</v>
      </c>
      <c r="J33" s="76">
        <f>分析係数表!G36</f>
        <v>4.4048921884705258E-2</v>
      </c>
      <c r="K33" s="78">
        <f t="shared" si="3"/>
        <v>3.9270307329748863E-3</v>
      </c>
      <c r="L33" s="79"/>
      <c r="M33" s="80"/>
      <c r="N33" s="81">
        <f>分析係数表!H36</f>
        <v>0.18238619127269287</v>
      </c>
      <c r="O33" s="82">
        <f t="shared" si="4"/>
        <v>2.3088144658959404</v>
      </c>
      <c r="P33" s="76">
        <f>分析係数表!C36</f>
        <v>0.90530305621882723</v>
      </c>
      <c r="Q33" s="82">
        <f t="shared" si="5"/>
        <v>2.090176792217834</v>
      </c>
      <c r="R33" s="83">
        <v>2.2425770655568096</v>
      </c>
      <c r="S33" s="84">
        <f t="shared" si="6"/>
        <v>2.3317286398735111</v>
      </c>
      <c r="T33" s="85">
        <f>分析係数表!F36</f>
        <v>0.85493507645893108</v>
      </c>
      <c r="U33" s="86">
        <f t="shared" si="7"/>
        <v>1.9934766030117395</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投入係数表!E34</f>
        <v>0</v>
      </c>
      <c r="E34" s="77">
        <f t="shared" si="0"/>
        <v>0</v>
      </c>
      <c r="F34" s="76">
        <f>分析係数表!C37</f>
        <v>0.39043485315593052</v>
      </c>
      <c r="G34" s="77">
        <f t="shared" si="1"/>
        <v>0</v>
      </c>
      <c r="H34" s="77">
        <v>7.2180656150599931E-2</v>
      </c>
      <c r="I34" s="77">
        <f t="shared" si="2"/>
        <v>7.2180656150599931E-2</v>
      </c>
      <c r="J34" s="76">
        <f>分析係数表!G37</f>
        <v>0.31799768518518517</v>
      </c>
      <c r="K34" s="78">
        <f t="shared" si="3"/>
        <v>2.2953281571038577E-2</v>
      </c>
      <c r="L34" s="79"/>
      <c r="M34" s="80"/>
      <c r="N34" s="81">
        <f>分析係数表!H37</f>
        <v>4.8270430186830832E-2</v>
      </c>
      <c r="O34" s="82">
        <f t="shared" si="4"/>
        <v>0.6110521126226357</v>
      </c>
      <c r="P34" s="76">
        <f>分析係数表!C37</f>
        <v>0.39043485315593052</v>
      </c>
      <c r="Q34" s="82">
        <f t="shared" si="5"/>
        <v>0.23857604186243989</v>
      </c>
      <c r="R34" s="83">
        <v>0.33028568974008593</v>
      </c>
      <c r="S34" s="84">
        <f t="shared" si="6"/>
        <v>0.40246634589068586</v>
      </c>
      <c r="T34" s="85">
        <f>分析係数表!F37</f>
        <v>0.6715988005050505</v>
      </c>
      <c r="U34" s="86">
        <f t="shared" si="7"/>
        <v>0.27029591514383539</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投入係数表!E35</f>
        <v>0</v>
      </c>
      <c r="E35" s="77">
        <f t="shared" si="0"/>
        <v>0</v>
      </c>
      <c r="F35" s="76">
        <f>分析係数表!C38</f>
        <v>9.9890182932115712E-2</v>
      </c>
      <c r="G35" s="77">
        <f t="shared" si="1"/>
        <v>0</v>
      </c>
      <c r="H35" s="77">
        <v>2.1931301525771524E-2</v>
      </c>
      <c r="I35" s="77">
        <f t="shared" si="2"/>
        <v>2.1931301525771524E-2</v>
      </c>
      <c r="J35" s="76">
        <f>分析係数表!G38</f>
        <v>0.1768186564566655</v>
      </c>
      <c r="K35" s="78">
        <f t="shared" si="3"/>
        <v>3.8778632701329391E-3</v>
      </c>
      <c r="L35" s="79"/>
      <c r="M35" s="80"/>
      <c r="N35" s="81">
        <f>分析係数表!H38</f>
        <v>4.3813263792446058E-2</v>
      </c>
      <c r="O35" s="82">
        <f t="shared" si="4"/>
        <v>0.55462914454346424</v>
      </c>
      <c r="P35" s="76">
        <f>分析係数表!C38</f>
        <v>9.9890182932115712E-2</v>
      </c>
      <c r="Q35" s="82">
        <f t="shared" si="5"/>
        <v>5.540200670792949E-2</v>
      </c>
      <c r="R35" s="83">
        <v>8.4036501592903143E-2</v>
      </c>
      <c r="S35" s="84">
        <f t="shared" si="6"/>
        <v>0.10596780311867467</v>
      </c>
      <c r="T35" s="85">
        <f>分析係数表!F38</f>
        <v>0.48230653208028773</v>
      </c>
      <c r="U35" s="86">
        <f t="shared" si="7"/>
        <v>5.1108963634334675E-2</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投入係数表!E36</f>
        <v>0</v>
      </c>
      <c r="E36" s="77">
        <f t="shared" si="0"/>
        <v>0</v>
      </c>
      <c r="F36" s="76">
        <f>分析係数表!C39</f>
        <v>1</v>
      </c>
      <c r="G36" s="77">
        <f t="shared" si="1"/>
        <v>0</v>
      </c>
      <c r="H36" s="77">
        <v>2.0417117194626035E-3</v>
      </c>
      <c r="I36" s="77">
        <f t="shared" si="2"/>
        <v>2.0417117194626035E-3</v>
      </c>
      <c r="J36" s="76">
        <f>分析係数表!G39</f>
        <v>0.35294936281039385</v>
      </c>
      <c r="K36" s="78">
        <f t="shared" si="3"/>
        <v>7.2062085042683957E-4</v>
      </c>
      <c r="L36" s="79"/>
      <c r="M36" s="80"/>
      <c r="N36" s="81">
        <f>分析係数表!H39</f>
        <v>3.8393137939767719E-3</v>
      </c>
      <c r="O36" s="82">
        <f t="shared" si="4"/>
        <v>4.8601613777843979E-2</v>
      </c>
      <c r="P36" s="76">
        <f>分析係数表!C39</f>
        <v>1</v>
      </c>
      <c r="Q36" s="82">
        <f t="shared" si="5"/>
        <v>4.8601613777843979E-2</v>
      </c>
      <c r="R36" s="83">
        <v>8.9487184792643171E-2</v>
      </c>
      <c r="S36" s="84">
        <f t="shared" si="6"/>
        <v>9.1528896512105773E-2</v>
      </c>
      <c r="T36" s="85">
        <f>分析係数表!F39</f>
        <v>0.70369192230461841</v>
      </c>
      <c r="U36" s="86">
        <f t="shared" si="7"/>
        <v>6.4408145133024189E-2</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投入係数表!E37</f>
        <v>0</v>
      </c>
      <c r="E37" s="77">
        <f t="shared" si="0"/>
        <v>0</v>
      </c>
      <c r="F37" s="76">
        <f>分析係数表!C40</f>
        <v>0.8889202180509681</v>
      </c>
      <c r="G37" s="77">
        <f t="shared" si="1"/>
        <v>0</v>
      </c>
      <c r="H37" s="77">
        <v>4.7191410333068308E-4</v>
      </c>
      <c r="I37" s="77">
        <f t="shared" si="2"/>
        <v>4.7191410333068308E-4</v>
      </c>
      <c r="J37" s="76">
        <f>分析係数表!G40</f>
        <v>0.50284888634442904</v>
      </c>
      <c r="K37" s="78">
        <f t="shared" si="3"/>
        <v>2.3730148131006378E-4</v>
      </c>
      <c r="L37" s="79"/>
      <c r="M37" s="80"/>
      <c r="N37" s="81">
        <f>分析係数表!H40</f>
        <v>3.2672435146350355E-2</v>
      </c>
      <c r="O37" s="82">
        <f t="shared" si="4"/>
        <v>0.41359814783979659</v>
      </c>
      <c r="P37" s="76">
        <f>分析係数表!C40</f>
        <v>0.8889202180509681</v>
      </c>
      <c r="Q37" s="82">
        <f t="shared" si="5"/>
        <v>0.36765575576322851</v>
      </c>
      <c r="R37" s="83">
        <v>0.36892011958057336</v>
      </c>
      <c r="S37" s="84">
        <f t="shared" si="6"/>
        <v>0.36939203368390405</v>
      </c>
      <c r="T37" s="85">
        <f>分析係数表!F40</f>
        <v>0.69927210272348084</v>
      </c>
      <c r="U37" s="86">
        <f t="shared" si="7"/>
        <v>0.25830554412344647</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投入係数表!E38</f>
        <v>0</v>
      </c>
      <c r="E38" s="77">
        <f t="shared" si="0"/>
        <v>0</v>
      </c>
      <c r="F38" s="76">
        <f>分析係数表!C41</f>
        <v>0.75714913369882897</v>
      </c>
      <c r="G38" s="77">
        <f t="shared" si="1"/>
        <v>0</v>
      </c>
      <c r="H38" s="77">
        <v>1.8686434037168138E-4</v>
      </c>
      <c r="I38" s="77">
        <f t="shared" si="2"/>
        <v>1.8686434037168138E-4</v>
      </c>
      <c r="J38" s="76">
        <f>分析係数表!G41</f>
        <v>0.44130306930439894</v>
      </c>
      <c r="K38" s="78">
        <f t="shared" si="3"/>
        <v>8.2463806949564908E-5</v>
      </c>
      <c r="L38" s="79"/>
      <c r="M38" s="80"/>
      <c r="N38" s="81">
        <f>分析係数表!H41</f>
        <v>5.4373811955726131E-2</v>
      </c>
      <c r="O38" s="82">
        <f t="shared" si="4"/>
        <v>0.68831440984250658</v>
      </c>
      <c r="P38" s="76">
        <f>分析係数表!C41</f>
        <v>0.75714913369882897</v>
      </c>
      <c r="Q38" s="82">
        <f t="shared" si="5"/>
        <v>0.52115665912467457</v>
      </c>
      <c r="R38" s="83">
        <v>0.5309615352152105</v>
      </c>
      <c r="S38" s="84">
        <f t="shared" si="6"/>
        <v>0.53114839955558213</v>
      </c>
      <c r="T38" s="85">
        <f>分析係数表!F41</f>
        <v>0.54632084075586207</v>
      </c>
      <c r="U38" s="86">
        <f t="shared" si="7"/>
        <v>0.29017744021133618</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投入係数表!E39</f>
        <v>0</v>
      </c>
      <c r="E39" s="77">
        <f>$C$7*D39</f>
        <v>0</v>
      </c>
      <c r="F39" s="76">
        <f>分析係数表!C42</f>
        <v>1</v>
      </c>
      <c r="G39" s="77">
        <f>E39*F39</f>
        <v>0</v>
      </c>
      <c r="H39" s="77">
        <v>9.4689404545477925E-4</v>
      </c>
      <c r="I39" s="77">
        <f>C39+H39</f>
        <v>9.4689404545477925E-4</v>
      </c>
      <c r="J39" s="76">
        <f>分析係数表!G42</f>
        <v>0.48521641371557056</v>
      </c>
      <c r="K39" s="78">
        <f>I39*J39</f>
        <v>4.5944853290419646E-4</v>
      </c>
      <c r="L39" s="79"/>
      <c r="M39" s="80"/>
      <c r="N39" s="81">
        <f>分析係数表!H42</f>
        <v>1.2455852761828956E-2</v>
      </c>
      <c r="O39" s="82">
        <f t="shared" si="4"/>
        <v>0.15767779808824992</v>
      </c>
      <c r="P39" s="76">
        <f>分析係数表!C42</f>
        <v>1</v>
      </c>
      <c r="Q39" s="82">
        <f>O39*P39</f>
        <v>0.15767779808824992</v>
      </c>
      <c r="R39" s="83">
        <v>0.16169164325337992</v>
      </c>
      <c r="S39" s="84">
        <f>I39+R39</f>
        <v>0.16263853729883471</v>
      </c>
      <c r="T39" s="85">
        <f>分析係数表!F42</f>
        <v>0.55716694772344011</v>
      </c>
      <c r="U39" s="86">
        <f>S39*T39</f>
        <v>9.0616817408996603E-2</v>
      </c>
      <c r="V39" s="87">
        <f>分析係数表!D42</f>
        <v>5.0590219224283306E-2</v>
      </c>
      <c r="W39" s="167">
        <f t="shared" si="8"/>
        <v>0</v>
      </c>
      <c r="X39" s="76">
        <f>分析係数表!E42</f>
        <v>4.4912872400224846E-2</v>
      </c>
      <c r="Y39" s="166">
        <f t="shared" si="9"/>
        <v>0</v>
      </c>
    </row>
    <row r="40" spans="1:25" x14ac:dyDescent="0.2">
      <c r="A40" s="6" t="s">
        <v>195</v>
      </c>
      <c r="B40" s="5" t="s">
        <v>41</v>
      </c>
      <c r="C40" s="90"/>
      <c r="D40" s="76">
        <f>投入係数表!E40</f>
        <v>0</v>
      </c>
      <c r="E40" s="77">
        <f>$C$7*D40</f>
        <v>0</v>
      </c>
      <c r="F40" s="76">
        <f>分析係数表!C43</f>
        <v>0.37563090462016302</v>
      </c>
      <c r="G40" s="77">
        <f>E40*F40</f>
        <v>0</v>
      </c>
      <c r="H40" s="77">
        <v>0.19878274504466545</v>
      </c>
      <c r="I40" s="77">
        <f>C40+H40</f>
        <v>0.19878274504466545</v>
      </c>
      <c r="J40" s="76">
        <f>分析係数表!G43</f>
        <v>0.35396646305878693</v>
      </c>
      <c r="K40" s="78">
        <f>I40*J40</f>
        <v>7.0362425180576837E-2</v>
      </c>
      <c r="L40" s="79"/>
      <c r="M40" s="80"/>
      <c r="N40" s="81">
        <f>分析係数表!H43</f>
        <v>3.4431366873638014E-2</v>
      </c>
      <c r="O40" s="82">
        <f t="shared" si="4"/>
        <v>0.435864345670603</v>
      </c>
      <c r="P40" s="76">
        <f>分析係数表!C43</f>
        <v>0.37563090462016302</v>
      </c>
      <c r="Q40" s="82">
        <f>O40*P40</f>
        <v>0.16372411845592405</v>
      </c>
      <c r="R40" s="83">
        <v>0.42179501871854874</v>
      </c>
      <c r="S40" s="84">
        <f>I40+R40</f>
        <v>0.62057776376321416</v>
      </c>
      <c r="T40" s="85">
        <f>分析係数表!F43</f>
        <v>0.58646850562191188</v>
      </c>
      <c r="U40" s="86">
        <f>S40*T40</f>
        <v>0.36394931373640005</v>
      </c>
      <c r="V40" s="87">
        <f>分析係数表!D43</f>
        <v>0.19606660701085477</v>
      </c>
      <c r="W40" s="167">
        <f t="shared" si="8"/>
        <v>0</v>
      </c>
      <c r="X40" s="76">
        <f>分析係数表!E43</f>
        <v>0.16095397424425165</v>
      </c>
      <c r="Y40" s="166">
        <f t="shared" si="9"/>
        <v>0</v>
      </c>
    </row>
    <row r="41" spans="1:25" x14ac:dyDescent="0.2">
      <c r="A41" s="6" t="s">
        <v>341</v>
      </c>
      <c r="B41" s="5" t="s">
        <v>42</v>
      </c>
      <c r="C41" s="90"/>
      <c r="D41" s="76">
        <f>投入係数表!E41</f>
        <v>0</v>
      </c>
      <c r="E41" s="77">
        <f>$C$7*D41</f>
        <v>0</v>
      </c>
      <c r="F41" s="76">
        <f>分析係数表!C44</f>
        <v>0.44504076889746724</v>
      </c>
      <c r="G41" s="77">
        <f>E41*F41</f>
        <v>0</v>
      </c>
      <c r="H41" s="77">
        <v>1.7717473711888311E-3</v>
      </c>
      <c r="I41" s="77">
        <f>C41+H41</f>
        <v>1.7717473711888311E-3</v>
      </c>
      <c r="J41" s="76">
        <f>分析係数表!G44</f>
        <v>0.26866955824807881</v>
      </c>
      <c r="K41" s="78">
        <f>I41*J41</f>
        <v>4.7601458354449818E-4</v>
      </c>
      <c r="L41" s="79"/>
      <c r="M41" s="80"/>
      <c r="N41" s="81">
        <f>分析係数表!H44</f>
        <v>0.11433334539351923</v>
      </c>
      <c r="O41" s="82">
        <f t="shared" si="4"/>
        <v>1.4473380903280961</v>
      </c>
      <c r="P41" s="76">
        <f>分析係数表!C44</f>
        <v>0.44504076889746724</v>
      </c>
      <c r="Q41" s="82">
        <f>O41*P41</f>
        <v>0.6441244565742078</v>
      </c>
      <c r="R41" s="83">
        <v>0.65605979681218385</v>
      </c>
      <c r="S41" s="84">
        <f>I41+R41</f>
        <v>0.65783154418337264</v>
      </c>
      <c r="T41" s="85">
        <f>分析係数表!F44</f>
        <v>0.50678893027202865</v>
      </c>
      <c r="U41" s="86">
        <f>S41*T41</f>
        <v>0.33338174457588815</v>
      </c>
      <c r="V41" s="87">
        <f>分析係数表!D44</f>
        <v>0.1775140257413606</v>
      </c>
      <c r="W41" s="167">
        <f t="shared" si="8"/>
        <v>0</v>
      </c>
      <c r="X41" s="76">
        <f>分析係数表!E44</f>
        <v>0.13360991938145303</v>
      </c>
      <c r="Y41" s="166">
        <f t="shared" si="9"/>
        <v>0</v>
      </c>
    </row>
    <row r="42" spans="1:25" x14ac:dyDescent="0.2">
      <c r="A42" s="6" t="s">
        <v>342</v>
      </c>
      <c r="B42" s="5" t="s">
        <v>279</v>
      </c>
      <c r="C42" s="90"/>
      <c r="D42" s="76">
        <f>投入係数表!E42</f>
        <v>0</v>
      </c>
      <c r="E42" s="77">
        <f>$C$7*D42</f>
        <v>0</v>
      </c>
      <c r="F42" s="76">
        <f>分析係数表!C45</f>
        <v>1</v>
      </c>
      <c r="G42" s="77">
        <f>E42*F42</f>
        <v>0</v>
      </c>
      <c r="H42" s="77">
        <v>1.4699381600244804E-2</v>
      </c>
      <c r="I42" s="77">
        <f>C42+H42</f>
        <v>1.4699381600244804E-2</v>
      </c>
      <c r="J42" s="76">
        <f>分析係数表!G45</f>
        <v>0</v>
      </c>
      <c r="K42" s="78">
        <f>I42*J42</f>
        <v>0</v>
      </c>
      <c r="L42" s="79"/>
      <c r="M42" s="80"/>
      <c r="N42" s="81">
        <f>分析係数表!H45</f>
        <v>0</v>
      </c>
      <c r="O42" s="82">
        <f t="shared" si="4"/>
        <v>0</v>
      </c>
      <c r="P42" s="76">
        <f>分析係数表!C45</f>
        <v>1</v>
      </c>
      <c r="Q42" s="82">
        <f>O42*P42</f>
        <v>0</v>
      </c>
      <c r="R42" s="83">
        <v>2.0695532403474839E-2</v>
      </c>
      <c r="S42" s="84">
        <f>I42+R42</f>
        <v>3.5394914003719642E-2</v>
      </c>
      <c r="T42" s="85">
        <f>分析係数表!F45</f>
        <v>0</v>
      </c>
      <c r="U42" s="86">
        <f>S42*T42</f>
        <v>0</v>
      </c>
      <c r="V42" s="87">
        <f>分析係数表!D45</f>
        <v>0</v>
      </c>
      <c r="W42" s="167">
        <f t="shared" si="8"/>
        <v>0</v>
      </c>
      <c r="X42" s="76">
        <f>分析係数表!E45</f>
        <v>0</v>
      </c>
      <c r="Y42" s="166">
        <f t="shared" si="9"/>
        <v>0</v>
      </c>
    </row>
    <row r="43" spans="1:25" x14ac:dyDescent="0.2">
      <c r="A43" s="6" t="s">
        <v>343</v>
      </c>
      <c r="B43" s="5" t="s">
        <v>280</v>
      </c>
      <c r="C43" s="90"/>
      <c r="D43" s="76">
        <f>投入係数表!E43</f>
        <v>0</v>
      </c>
      <c r="E43" s="77">
        <f>$C$7*D43</f>
        <v>0</v>
      </c>
      <c r="F43" s="76">
        <f>分析係数表!C46</f>
        <v>0.71666280596092968</v>
      </c>
      <c r="G43" s="77">
        <f>E43*F43</f>
        <v>0</v>
      </c>
      <c r="H43" s="77">
        <v>1.076590835926064E-2</v>
      </c>
      <c r="I43" s="77">
        <f>C43+H43</f>
        <v>1.076590835926064E-2</v>
      </c>
      <c r="J43" s="76">
        <f>分析係数表!G46</f>
        <v>9.2985756517065307E-3</v>
      </c>
      <c r="K43" s="78">
        <f>I43*J43</f>
        <v>1.0010761333792478E-4</v>
      </c>
      <c r="L43" s="79"/>
      <c r="M43" s="80"/>
      <c r="N43" s="81">
        <f>分析係数表!H46</f>
        <v>2.2386024285503563E-2</v>
      </c>
      <c r="O43" s="82">
        <f t="shared" si="4"/>
        <v>0.28338316812039727</v>
      </c>
      <c r="P43" s="76">
        <f>分析係数表!C46</f>
        <v>0.71666280596092968</v>
      </c>
      <c r="Q43" s="82">
        <f>O43*P43</f>
        <v>0.20309017642726179</v>
      </c>
      <c r="R43" s="83">
        <v>0.21558886426788404</v>
      </c>
      <c r="S43" s="84">
        <f>I43+R43</f>
        <v>0.22635477262714468</v>
      </c>
      <c r="T43" s="85">
        <f>分析係数表!F46</f>
        <v>0.31357162053211501</v>
      </c>
      <c r="U43" s="86">
        <f>S43*T43</f>
        <v>7.0978432867872185E-2</v>
      </c>
      <c r="V43" s="87">
        <f>分析係数表!D46</f>
        <v>1.1287288363343187E-3</v>
      </c>
      <c r="W43" s="167">
        <f t="shared" si="8"/>
        <v>0</v>
      </c>
      <c r="X43" s="76">
        <f>分析係数表!E46</f>
        <v>3.2786885245901639E-3</v>
      </c>
      <c r="Y43" s="166">
        <f t="shared" si="9"/>
        <v>0</v>
      </c>
    </row>
    <row r="44" spans="1:25" x14ac:dyDescent="0.2">
      <c r="A44" s="192">
        <v>40</v>
      </c>
      <c r="B44" s="14" t="s">
        <v>151</v>
      </c>
      <c r="C44" s="197">
        <f>SUM(C5:C43)</f>
        <v>100</v>
      </c>
      <c r="D44" s="92">
        <f>投入係数表!E44</f>
        <v>0.38461538461538464</v>
      </c>
      <c r="E44" s="91">
        <f>SUM(E5:E43)</f>
        <v>38.46153846153846</v>
      </c>
      <c r="F44" s="92">
        <f>分析係数表!C47</f>
        <v>0.41481989128497887</v>
      </c>
      <c r="G44" s="91">
        <f>SUM(G5:G43)</f>
        <v>8.1364052967288387</v>
      </c>
      <c r="H44" s="91">
        <f>SUM(H5:H43)</f>
        <v>9.0409356196327515</v>
      </c>
      <c r="I44" s="91">
        <f>SUM(I5:I43)</f>
        <v>109.04093561963275</v>
      </c>
      <c r="J44" s="92">
        <f>分析係数表!G47</f>
        <v>0.25026351860519069</v>
      </c>
      <c r="K44" s="93">
        <f>SUM(K5:K43)</f>
        <v>20.178957065913938</v>
      </c>
      <c r="L44" s="94">
        <f>最終需要_まとめ!$L$33</f>
        <v>0.62733333333333341</v>
      </c>
      <c r="M44" s="91">
        <f>K44*L44</f>
        <v>12.658932399350013</v>
      </c>
      <c r="N44" s="95">
        <f>分析係数表!H47</f>
        <v>1</v>
      </c>
      <c r="O44" s="109">
        <f t="shared" si="4"/>
        <v>12.658932399350013</v>
      </c>
      <c r="P44" s="92">
        <f>分析係数表!C47</f>
        <v>0.41481989128497887</v>
      </c>
      <c r="Q44" s="96">
        <f>SUM(Q5:Q43)</f>
        <v>6.1262747503890802</v>
      </c>
      <c r="R44" s="91">
        <f>SUM(R5:R43)</f>
        <v>7.1496093286345683</v>
      </c>
      <c r="S44" s="97">
        <f>SUM(S5:S43)</f>
        <v>116.19054494826732</v>
      </c>
      <c r="T44" s="98">
        <f>分析係数表!F47</f>
        <v>0.49143989098878627</v>
      </c>
      <c r="U44" s="99">
        <f>SUM(U5:U43)</f>
        <v>61.379844291114843</v>
      </c>
      <c r="V44" s="100">
        <f>分析係数表!D47</f>
        <v>6.5635274131309693E-2</v>
      </c>
      <c r="W44" s="164">
        <f>SUM(W5:W43)</f>
        <v>12</v>
      </c>
      <c r="X44" s="92">
        <f>分析係数表!E47</f>
        <v>5.6703562149805216E-2</v>
      </c>
      <c r="Y44" s="165">
        <f>SUM(Y5:Y43)</f>
        <v>8</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305</v>
      </c>
      <c r="S2" s="3" t="s">
        <v>153</v>
      </c>
      <c r="U2" s="64" t="s">
        <v>210</v>
      </c>
      <c r="W2" s="3" t="s">
        <v>130</v>
      </c>
      <c r="Y2" s="3" t="s">
        <v>154</v>
      </c>
    </row>
    <row r="3" spans="1:25" ht="44" x14ac:dyDescent="0.2">
      <c r="B3" s="65"/>
      <c r="C3" s="66" t="s">
        <v>228</v>
      </c>
      <c r="D3" s="66" t="s">
        <v>249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投入係数表!F5</f>
        <v>0</v>
      </c>
      <c r="E5" s="77">
        <f t="shared" ref="E5:E38" si="0">$C$8*D5</f>
        <v>0</v>
      </c>
      <c r="F5" s="76">
        <f>分析係数表!C8</f>
        <v>4.9243777539597522E-2</v>
      </c>
      <c r="G5" s="77">
        <f t="shared" ref="G5:G38" si="1">E5*F5</f>
        <v>0</v>
      </c>
      <c r="H5" s="77">
        <f t="array" ref="H5:H43">MMULT(逆行列係数!C5:AO43,'4'!G5:G43)</f>
        <v>3.1648685184554235E-5</v>
      </c>
      <c r="I5" s="77">
        <f t="shared" ref="I5:I38" si="2">C5+H5</f>
        <v>3.1648685184554235E-5</v>
      </c>
      <c r="J5" s="76">
        <f>分析係数表!G8</f>
        <v>0.12057971014492753</v>
      </c>
      <c r="K5" s="78">
        <f t="shared" ref="K5:K38" si="3">I5*J5</f>
        <v>3.8161892860216123E-6</v>
      </c>
      <c r="L5" s="79" t="s">
        <v>181</v>
      </c>
      <c r="M5" s="80" t="s">
        <v>181</v>
      </c>
      <c r="N5" s="81">
        <f>分析係数表!H8</f>
        <v>1.1023937613586077E-2</v>
      </c>
      <c r="O5" s="82">
        <f t="shared" ref="O5:O43" si="4">$M$44*N5</f>
        <v>0.26730991799096326</v>
      </c>
      <c r="P5" s="76">
        <f>分析係数表!C8</f>
        <v>4.9243777539597522E-2</v>
      </c>
      <c r="Q5" s="82">
        <f t="shared" ref="Q5:Q38" si="5">O5*P5</f>
        <v>1.3163350135675052E-2</v>
      </c>
      <c r="R5" s="83">
        <f t="array" ref="R5:R43">MMULT(逆行列係数!C5:AO43,'4'!Q5:Q43)</f>
        <v>1.3764006959759286E-2</v>
      </c>
      <c r="S5" s="84">
        <f t="shared" ref="S5:S38" si="6">I5+R5</f>
        <v>1.379565564494384E-2</v>
      </c>
      <c r="T5" s="85">
        <f>分析係数表!F8</f>
        <v>0.45391304347826089</v>
      </c>
      <c r="U5" s="86">
        <f t="shared" ref="U5:U43" si="7">S5*T5</f>
        <v>6.2620280405745084E-3</v>
      </c>
      <c r="V5" s="87">
        <f>分析係数表!D8</f>
        <v>0.46202898550724636</v>
      </c>
      <c r="W5" s="167">
        <f t="shared" ref="W5:W43" si="8">ROUND(S5*V5,0)</f>
        <v>0</v>
      </c>
      <c r="X5" s="76">
        <f>分析係数表!E8</f>
        <v>0.31362318840579712</v>
      </c>
      <c r="Y5" s="166">
        <f t="shared" ref="Y5:Y43" si="9">ROUND(S5*X5,0)</f>
        <v>0</v>
      </c>
    </row>
    <row r="6" spans="1:25" x14ac:dyDescent="0.2">
      <c r="A6" s="6" t="s">
        <v>220</v>
      </c>
      <c r="B6" s="5" t="s">
        <v>266</v>
      </c>
      <c r="C6" s="90"/>
      <c r="D6" s="76">
        <f>投入係数表!F6</f>
        <v>0</v>
      </c>
      <c r="E6" s="77">
        <f t="shared" si="0"/>
        <v>0</v>
      </c>
      <c r="F6" s="76">
        <f>分析係数表!C9</f>
        <v>0.18610421836228286</v>
      </c>
      <c r="G6" s="77">
        <f t="shared" si="1"/>
        <v>0</v>
      </c>
      <c r="H6" s="77">
        <v>1.2232057837378232E-5</v>
      </c>
      <c r="I6" s="77">
        <f t="shared" si="2"/>
        <v>1.2232057837378232E-5</v>
      </c>
      <c r="J6" s="76">
        <f>分析係数表!G9</f>
        <v>0.24223602484472051</v>
      </c>
      <c r="K6" s="78">
        <f t="shared" si="3"/>
        <v>2.9630450661972118E-6</v>
      </c>
      <c r="L6" s="79"/>
      <c r="M6" s="80"/>
      <c r="N6" s="81">
        <f>分析係数表!H9</f>
        <v>5.8167204272645549E-4</v>
      </c>
      <c r="O6" s="82">
        <f t="shared" si="4"/>
        <v>1.4104461716766303E-2</v>
      </c>
      <c r="P6" s="76">
        <f>分析係数表!C9</f>
        <v>0.18610421836228286</v>
      </c>
      <c r="Q6" s="82">
        <f t="shared" si="5"/>
        <v>2.6248998232195351E-3</v>
      </c>
      <c r="R6" s="83">
        <v>2.6863653794498336E-3</v>
      </c>
      <c r="S6" s="84">
        <f t="shared" si="6"/>
        <v>2.6985974372872117E-3</v>
      </c>
      <c r="T6" s="85">
        <f>分析係数表!F9</f>
        <v>0.65217391304347827</v>
      </c>
      <c r="U6" s="86">
        <f t="shared" si="7"/>
        <v>1.7599548504047032E-3</v>
      </c>
      <c r="V6" s="87">
        <f>分析係数表!D9</f>
        <v>0.15527950310559005</v>
      </c>
      <c r="W6" s="167">
        <f t="shared" si="8"/>
        <v>0</v>
      </c>
      <c r="X6" s="76">
        <f>分析係数表!E9</f>
        <v>0</v>
      </c>
      <c r="Y6" s="166">
        <f t="shared" si="9"/>
        <v>0</v>
      </c>
    </row>
    <row r="7" spans="1:25" x14ac:dyDescent="0.2">
      <c r="A7" s="6" t="s">
        <v>221</v>
      </c>
      <c r="B7" s="5" t="s">
        <v>267</v>
      </c>
      <c r="C7" s="90"/>
      <c r="D7" s="76">
        <f>投入係数表!F7</f>
        <v>0</v>
      </c>
      <c r="E7" s="77">
        <f t="shared" si="0"/>
        <v>0</v>
      </c>
      <c r="F7" s="76">
        <f>分析係数表!C10</f>
        <v>1</v>
      </c>
      <c r="G7" s="77">
        <f t="shared" si="1"/>
        <v>0</v>
      </c>
      <c r="H7" s="77">
        <v>1.4464067675275668E-5</v>
      </c>
      <c r="I7" s="77">
        <f t="shared" si="2"/>
        <v>1.4464067675275668E-5</v>
      </c>
      <c r="J7" s="76">
        <f>分析係数表!G10</f>
        <v>0.17902522283330172</v>
      </c>
      <c r="K7" s="78">
        <f t="shared" si="3"/>
        <v>2.5894329386421827E-6</v>
      </c>
      <c r="L7" s="79"/>
      <c r="M7" s="80"/>
      <c r="N7" s="81">
        <f>分析係数表!H10</f>
        <v>1.093766089911469E-3</v>
      </c>
      <c r="O7" s="82">
        <f t="shared" si="4"/>
        <v>2.6521786864541423E-2</v>
      </c>
      <c r="P7" s="76">
        <f>分析係数表!C10</f>
        <v>1</v>
      </c>
      <c r="Q7" s="82">
        <f t="shared" si="5"/>
        <v>2.6521786864541423E-2</v>
      </c>
      <c r="R7" s="83">
        <v>2.6597999498314422E-2</v>
      </c>
      <c r="S7" s="84">
        <f t="shared" si="6"/>
        <v>2.6612463565989699E-2</v>
      </c>
      <c r="T7" s="85">
        <f>分析係数表!F10</f>
        <v>0.51792148681964723</v>
      </c>
      <c r="U7" s="86">
        <f t="shared" si="7"/>
        <v>1.3783166698031075E-2</v>
      </c>
      <c r="V7" s="87">
        <f>分析係数表!D10</f>
        <v>0.10677033946520008</v>
      </c>
      <c r="W7" s="167">
        <f t="shared" si="8"/>
        <v>0</v>
      </c>
      <c r="X7" s="76">
        <f>分析係数表!E10</f>
        <v>8.173715152664518E-2</v>
      </c>
      <c r="Y7" s="166">
        <f t="shared" si="9"/>
        <v>0</v>
      </c>
    </row>
    <row r="8" spans="1:25" x14ac:dyDescent="0.2">
      <c r="A8" s="6" t="s">
        <v>222</v>
      </c>
      <c r="B8" s="5" t="s">
        <v>27</v>
      </c>
      <c r="C8" s="75">
        <f>最終需要_まとめ!C9</f>
        <v>100</v>
      </c>
      <c r="D8" s="76">
        <f>投入係数表!F8</f>
        <v>1.3245033112582781E-3</v>
      </c>
      <c r="E8" s="77">
        <f t="shared" si="0"/>
        <v>0.13245033112582782</v>
      </c>
      <c r="F8" s="76">
        <f>分析係数表!C11</f>
        <v>6.160954948016939E-3</v>
      </c>
      <c r="G8" s="77">
        <f t="shared" si="1"/>
        <v>8.160205229161509E-4</v>
      </c>
      <c r="H8" s="77">
        <v>2.5363553337253968E-3</v>
      </c>
      <c r="I8" s="77">
        <f t="shared" si="2"/>
        <v>100.00253635533373</v>
      </c>
      <c r="J8" s="76">
        <f>分析係数表!G11</f>
        <v>0.34042553191489361</v>
      </c>
      <c r="K8" s="78">
        <f t="shared" si="3"/>
        <v>34.043416631602973</v>
      </c>
      <c r="L8" s="79"/>
      <c r="M8" s="80"/>
      <c r="N8" s="81">
        <f>分析係数表!H11</f>
        <v>-1.9481838751603774E-5</v>
      </c>
      <c r="O8" s="82">
        <f t="shared" si="4"/>
        <v>-4.7239823931753173E-4</v>
      </c>
      <c r="P8" s="76">
        <f>分析係数表!C11</f>
        <v>6.160954948016939E-3</v>
      </c>
      <c r="Q8" s="82">
        <f t="shared" si="5"/>
        <v>-2.9104242699578371E-6</v>
      </c>
      <c r="R8" s="83">
        <v>3.3281542453895713E-4</v>
      </c>
      <c r="S8" s="84">
        <f t="shared" si="6"/>
        <v>100.00286917075827</v>
      </c>
      <c r="T8" s="85">
        <f>分析係数表!F11</f>
        <v>0.5957446808510638</v>
      </c>
      <c r="U8" s="86">
        <f t="shared" si="7"/>
        <v>59.576177378324076</v>
      </c>
      <c r="V8" s="87">
        <f>分析係数表!D11</f>
        <v>0.10638297872340426</v>
      </c>
      <c r="W8" s="167">
        <f t="shared" si="8"/>
        <v>11</v>
      </c>
      <c r="X8" s="76">
        <f>分析係数表!E11</f>
        <v>0</v>
      </c>
      <c r="Y8" s="166">
        <f t="shared" si="9"/>
        <v>0</v>
      </c>
    </row>
    <row r="9" spans="1:25" x14ac:dyDescent="0.2">
      <c r="A9" s="6" t="s">
        <v>223</v>
      </c>
      <c r="B9" s="5" t="s">
        <v>191</v>
      </c>
      <c r="C9" s="90"/>
      <c r="D9" s="76">
        <f>投入係数表!F9</f>
        <v>0</v>
      </c>
      <c r="E9" s="77">
        <f t="shared" si="0"/>
        <v>0</v>
      </c>
      <c r="F9" s="76">
        <f>分析係数表!C12</f>
        <v>3.0196065121225524E-2</v>
      </c>
      <c r="G9" s="77">
        <f t="shared" si="1"/>
        <v>0</v>
      </c>
      <c r="H9" s="77">
        <v>1.1306711071557181E-4</v>
      </c>
      <c r="I9" s="77">
        <f t="shared" si="2"/>
        <v>1.1306711071557181E-4</v>
      </c>
      <c r="J9" s="76">
        <f>分析係数表!G12</f>
        <v>0.12354134956874682</v>
      </c>
      <c r="K9" s="78">
        <f t="shared" si="3"/>
        <v>1.3968463449640656E-5</v>
      </c>
      <c r="L9" s="79"/>
      <c r="M9" s="80"/>
      <c r="N9" s="81">
        <f>分析係数表!H12</f>
        <v>9.1223709954384669E-2</v>
      </c>
      <c r="O9" s="82">
        <f t="shared" si="4"/>
        <v>2.2120047556043421</v>
      </c>
      <c r="P9" s="76">
        <f>分析係数表!C12</f>
        <v>3.0196065121225524E-2</v>
      </c>
      <c r="Q9" s="82">
        <f t="shared" si="5"/>
        <v>6.6793839648689263E-2</v>
      </c>
      <c r="R9" s="83">
        <v>7.1110433360696959E-2</v>
      </c>
      <c r="S9" s="84">
        <f t="shared" si="6"/>
        <v>7.1223500471412529E-2</v>
      </c>
      <c r="T9" s="85">
        <f>分析係数表!F12</f>
        <v>0.42790922927909231</v>
      </c>
      <c r="U9" s="86">
        <f t="shared" si="7"/>
        <v>3.0477193193281203E-2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投入係数表!F10</f>
        <v>5.2980132450331126E-3</v>
      </c>
      <c r="E10" s="77">
        <f t="shared" si="0"/>
        <v>0.5298013245033113</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0.34778633233184281</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投入係数表!F11</f>
        <v>1.3245033112582781E-3</v>
      </c>
      <c r="E11" s="77">
        <f t="shared" si="0"/>
        <v>0.13245033112582782</v>
      </c>
      <c r="F11" s="76">
        <f>分析係数表!C14</f>
        <v>0.14745822605886216</v>
      </c>
      <c r="G11" s="77">
        <f t="shared" si="1"/>
        <v>1.9530890868723467E-2</v>
      </c>
      <c r="H11" s="77">
        <v>0.11134232775445994</v>
      </c>
      <c r="I11" s="77">
        <f t="shared" si="2"/>
        <v>0.11134232775445994</v>
      </c>
      <c r="J11" s="76">
        <f>分析係数表!G14</f>
        <v>0.16000812567713976</v>
      </c>
      <c r="K11" s="78">
        <f t="shared" si="3"/>
        <v>1.7815677172520913E-2</v>
      </c>
      <c r="L11" s="79"/>
      <c r="M11" s="80"/>
      <c r="N11" s="81">
        <f>分析係数表!H14</f>
        <v>1.1744765647395416E-3</v>
      </c>
      <c r="O11" s="82">
        <f t="shared" si="4"/>
        <v>2.8478865284571192E-2</v>
      </c>
      <c r="P11" s="76">
        <f>分析係数表!C14</f>
        <v>0.14745822605886216</v>
      </c>
      <c r="Q11" s="82">
        <f t="shared" si="5"/>
        <v>4.1994429550321804E-3</v>
      </c>
      <c r="R11" s="83">
        <v>3.2399137247840035E-2</v>
      </c>
      <c r="S11" s="84">
        <f t="shared" si="6"/>
        <v>0.14374146500229998</v>
      </c>
      <c r="T11" s="85">
        <f>分析係数表!F14</f>
        <v>0.30031148429035753</v>
      </c>
      <c r="U11" s="86">
        <f t="shared" si="7"/>
        <v>4.316721270891119E-2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投入係数表!F12</f>
        <v>1.8543046357615896E-2</v>
      </c>
      <c r="E12" s="77">
        <f t="shared" si="0"/>
        <v>1.8543046357615895</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0.20276007286136055</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投入係数表!F13</f>
        <v>2.9139072847682121E-2</v>
      </c>
      <c r="E13" s="77">
        <f t="shared" si="0"/>
        <v>2.9139072847682121</v>
      </c>
      <c r="F13" s="76">
        <f>分析係数表!C16</f>
        <v>2.2508198350392528E-2</v>
      </c>
      <c r="G13" s="77">
        <f t="shared" si="1"/>
        <v>6.5586803140216643E-2</v>
      </c>
      <c r="H13" s="77">
        <v>7.2407499902664929E-2</v>
      </c>
      <c r="I13" s="77">
        <f t="shared" si="2"/>
        <v>7.2407499902664929E-2</v>
      </c>
      <c r="J13" s="76">
        <f>分析係数表!G16</f>
        <v>3.3165829145728645E-2</v>
      </c>
      <c r="K13" s="78">
        <f t="shared" si="3"/>
        <v>2.4014547706411485E-3</v>
      </c>
      <c r="L13" s="79"/>
      <c r="M13" s="80"/>
      <c r="N13" s="81">
        <f>分析係数表!H16</f>
        <v>1.6828134001653172E-2</v>
      </c>
      <c r="O13" s="82">
        <f t="shared" si="4"/>
        <v>0.40805085057620788</v>
      </c>
      <c r="P13" s="76">
        <f>分析係数表!C16</f>
        <v>2.2508198350392528E-2</v>
      </c>
      <c r="Q13" s="82">
        <f t="shared" si="5"/>
        <v>9.1844894818156695E-3</v>
      </c>
      <c r="R13" s="83">
        <v>1.2571286976877847E-2</v>
      </c>
      <c r="S13" s="84">
        <f t="shared" si="6"/>
        <v>8.4978786879542773E-2</v>
      </c>
      <c r="T13" s="85">
        <f>分析係数表!F16</f>
        <v>0.28743718592964823</v>
      </c>
      <c r="U13" s="86">
        <f t="shared" si="7"/>
        <v>2.4426063364371087E-2</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投入係数表!F14</f>
        <v>5.2980132450331126E-3</v>
      </c>
      <c r="E14" s="77">
        <f t="shared" si="0"/>
        <v>0.5298013245033113</v>
      </c>
      <c r="F14" s="76">
        <f>分析係数表!C17</f>
        <v>3.7433661865049261E-2</v>
      </c>
      <c r="G14" s="77">
        <f t="shared" si="1"/>
        <v>1.9832403637112191E-2</v>
      </c>
      <c r="H14" s="77">
        <v>4.6266199450036703E-2</v>
      </c>
      <c r="I14" s="77">
        <f t="shared" si="2"/>
        <v>4.6266199450036703E-2</v>
      </c>
      <c r="J14" s="76">
        <f>分析係数表!G17</f>
        <v>0.23414289082763498</v>
      </c>
      <c r="K14" s="78">
        <f t="shared" si="3"/>
        <v>1.0832901686839529E-2</v>
      </c>
      <c r="L14" s="79"/>
      <c r="M14" s="80"/>
      <c r="N14" s="81">
        <f>分析係数表!H17</f>
        <v>3.0252512461419003E-3</v>
      </c>
      <c r="O14" s="82">
        <f t="shared" si="4"/>
        <v>7.335669801973671E-2</v>
      </c>
      <c r="P14" s="76">
        <f>分析係数表!C17</f>
        <v>3.7433661865049261E-2</v>
      </c>
      <c r="Q14" s="82">
        <f t="shared" si="5"/>
        <v>2.7460098292073527E-3</v>
      </c>
      <c r="R14" s="83">
        <v>1.543626469576242E-2</v>
      </c>
      <c r="S14" s="84">
        <f t="shared" si="6"/>
        <v>6.1702464145799121E-2</v>
      </c>
      <c r="T14" s="85">
        <f>分析係数表!F17</f>
        <v>0.39289082763499172</v>
      </c>
      <c r="U14" s="86">
        <f t="shared" si="7"/>
        <v>2.4242332205361421E-2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投入係数表!F15</f>
        <v>0</v>
      </c>
      <c r="E15" s="77">
        <f t="shared" si="0"/>
        <v>0</v>
      </c>
      <c r="F15" s="76">
        <f>分析係数表!C18</f>
        <v>0.10097309673726385</v>
      </c>
      <c r="G15" s="77">
        <f t="shared" si="1"/>
        <v>0</v>
      </c>
      <c r="H15" s="77">
        <v>9.6979671527330658E-3</v>
      </c>
      <c r="I15" s="77">
        <f t="shared" si="2"/>
        <v>9.6979671527330658E-3</v>
      </c>
      <c r="J15" s="76">
        <f>分析係数表!G18</f>
        <v>0.21571562207670719</v>
      </c>
      <c r="K15" s="78">
        <f t="shared" si="3"/>
        <v>2.0920030172312861E-3</v>
      </c>
      <c r="L15" s="79"/>
      <c r="M15" s="80"/>
      <c r="N15" s="81">
        <f>分析係数表!H18</f>
        <v>4.4529917146522908E-4</v>
      </c>
      <c r="O15" s="82">
        <f t="shared" si="4"/>
        <v>1.0797674041543581E-2</v>
      </c>
      <c r="P15" s="76">
        <f>分析係数表!C18</f>
        <v>0.10097309673726385</v>
      </c>
      <c r="Q15" s="82">
        <f t="shared" si="5"/>
        <v>1.0902745855342227E-3</v>
      </c>
      <c r="R15" s="83">
        <v>4.1918538862940908E-3</v>
      </c>
      <c r="S15" s="84">
        <f t="shared" si="6"/>
        <v>1.3889821039027157E-2</v>
      </c>
      <c r="T15" s="85">
        <f>分析係数表!F18</f>
        <v>0.45949485500467729</v>
      </c>
      <c r="U15" s="86">
        <f t="shared" si="7"/>
        <v>6.3823013043686995E-3</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投入係数表!F16</f>
        <v>3.9735099337748344E-3</v>
      </c>
      <c r="E16" s="77">
        <f t="shared" si="0"/>
        <v>0.39735099337748342</v>
      </c>
      <c r="F16" s="76">
        <f>分析係数表!C19</f>
        <v>3.134831743474864E-2</v>
      </c>
      <c r="G16" s="77">
        <f t="shared" si="1"/>
        <v>1.2456285073410055E-2</v>
      </c>
      <c r="H16" s="77">
        <v>0.17794568558917243</v>
      </c>
      <c r="I16" s="77">
        <f t="shared" si="2"/>
        <v>0.17794568558917243</v>
      </c>
      <c r="J16" s="76">
        <f>分析係数表!G19</f>
        <v>5.7606822099247029E-2</v>
      </c>
      <c r="K16" s="78">
        <f t="shared" si="3"/>
        <v>1.0250885453064002E-2</v>
      </c>
      <c r="L16" s="79"/>
      <c r="M16" s="80"/>
      <c r="N16" s="81">
        <f>分析係数表!H19</f>
        <v>-1.1410791268796496E-4</v>
      </c>
      <c r="O16" s="82">
        <f t="shared" si="4"/>
        <v>-2.7669039731455427E-3</v>
      </c>
      <c r="P16" s="76">
        <f>分析係数表!C19</f>
        <v>3.134831743474864E-2</v>
      </c>
      <c r="Q16" s="82">
        <f t="shared" si="5"/>
        <v>-8.67377840616337E-5</v>
      </c>
      <c r="R16" s="83">
        <v>8.3214567206776908E-3</v>
      </c>
      <c r="S16" s="84">
        <f t="shared" si="6"/>
        <v>0.18626714230985011</v>
      </c>
      <c r="T16" s="85">
        <f>分析係数表!F19</f>
        <v>0.23995282590946204</v>
      </c>
      <c r="U16" s="86">
        <f t="shared" si="7"/>
        <v>4.4695327171328458E-2</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投入係数表!F17</f>
        <v>1.3245033112582781E-3</v>
      </c>
      <c r="E17" s="77">
        <f t="shared" si="0"/>
        <v>0.13245033112582782</v>
      </c>
      <c r="F17" s="76">
        <f>分析係数表!C20</f>
        <v>9.3978580907996712E-2</v>
      </c>
      <c r="G17" s="77">
        <f t="shared" si="1"/>
        <v>1.2447494159999566E-2</v>
      </c>
      <c r="H17" s="77">
        <v>5.1021112442140061E-2</v>
      </c>
      <c r="I17" s="77">
        <f t="shared" si="2"/>
        <v>5.1021112442140061E-2</v>
      </c>
      <c r="J17" s="76">
        <f>分析係数表!G20</f>
        <v>0.1000543404428746</v>
      </c>
      <c r="K17" s="78">
        <f t="shared" si="3"/>
        <v>5.1048837540600672E-3</v>
      </c>
      <c r="L17" s="79"/>
      <c r="M17" s="80"/>
      <c r="N17" s="81">
        <f>分析係数表!H20</f>
        <v>5.5523240442070755E-4</v>
      </c>
      <c r="O17" s="82">
        <f t="shared" si="4"/>
        <v>1.3463349820549654E-2</v>
      </c>
      <c r="P17" s="76">
        <f>分析係数表!C20</f>
        <v>9.3978580907996712E-2</v>
      </c>
      <c r="Q17" s="82">
        <f t="shared" si="5"/>
        <v>1.2652665104031886E-3</v>
      </c>
      <c r="R17" s="83">
        <v>6.8284673610400134E-3</v>
      </c>
      <c r="S17" s="84">
        <f t="shared" si="6"/>
        <v>5.7849579803180076E-2</v>
      </c>
      <c r="T17" s="85">
        <f>分析係数表!F20</f>
        <v>0.22286374133949191</v>
      </c>
      <c r="U17" s="86">
        <f t="shared" si="7"/>
        <v>1.2892573789854219E-2</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投入係数表!F18</f>
        <v>2.5165562913907286E-2</v>
      </c>
      <c r="E18" s="77">
        <f t="shared" si="0"/>
        <v>2.5165562913907285</v>
      </c>
      <c r="F18" s="76">
        <f>分析係数表!C21</f>
        <v>0.58730312732447199</v>
      </c>
      <c r="G18" s="77">
        <f t="shared" si="1"/>
        <v>1.47798138002185</v>
      </c>
      <c r="H18" s="77">
        <v>1.5127428716446361</v>
      </c>
      <c r="I18" s="77">
        <f t="shared" si="2"/>
        <v>1.5127428716446361</v>
      </c>
      <c r="J18" s="76">
        <f>分析係数表!G21</f>
        <v>0.28517251912946945</v>
      </c>
      <c r="K18" s="78">
        <f t="shared" si="3"/>
        <v>0.43139269550204851</v>
      </c>
      <c r="L18" s="79"/>
      <c r="M18" s="80"/>
      <c r="N18" s="81">
        <f>分析係数表!H21</f>
        <v>9.2956202043366571E-4</v>
      </c>
      <c r="O18" s="82">
        <f t="shared" si="4"/>
        <v>2.2540144561722226E-2</v>
      </c>
      <c r="P18" s="76">
        <f>分析係数表!C21</f>
        <v>0.58730312732447199</v>
      </c>
      <c r="Q18" s="82">
        <f t="shared" si="5"/>
        <v>1.3237897391445153E-2</v>
      </c>
      <c r="R18" s="83">
        <v>1.9221793277495441E-2</v>
      </c>
      <c r="S18" s="84">
        <f t="shared" si="6"/>
        <v>1.5319646649221315</v>
      </c>
      <c r="T18" s="85">
        <f>分析係数表!F21</f>
        <v>0.42587749688936571</v>
      </c>
      <c r="U18" s="86">
        <f t="shared" si="7"/>
        <v>0.65242927681999319</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投入係数表!F19</f>
        <v>3.9735099337748344E-3</v>
      </c>
      <c r="E19" s="77">
        <f t="shared" si="0"/>
        <v>0.39735099337748342</v>
      </c>
      <c r="F19" s="76">
        <f>分析係数表!C22</f>
        <v>5.627746538770495E-2</v>
      </c>
      <c r="G19" s="77">
        <f t="shared" si="1"/>
        <v>2.2361906776571502E-2</v>
      </c>
      <c r="H19" s="77">
        <v>2.6621171342043951E-2</v>
      </c>
      <c r="I19" s="77">
        <f t="shared" si="2"/>
        <v>2.6621171342043951E-2</v>
      </c>
      <c r="J19" s="76">
        <f>分析係数表!G22</f>
        <v>0.19467293380336859</v>
      </c>
      <c r="K19" s="78">
        <f t="shared" si="3"/>
        <v>5.1824215264378547E-3</v>
      </c>
      <c r="L19" s="79"/>
      <c r="M19" s="80"/>
      <c r="N19" s="81">
        <f>分析係数表!H22</f>
        <v>4.3138357235694069E-5</v>
      </c>
      <c r="O19" s="82">
        <f t="shared" si="4"/>
        <v>1.0460246727745344E-3</v>
      </c>
      <c r="P19" s="76">
        <f>分析係数表!C22</f>
        <v>5.627746538770495E-2</v>
      </c>
      <c r="Q19" s="82">
        <f t="shared" si="5"/>
        <v>5.8867617316754257E-5</v>
      </c>
      <c r="R19" s="83">
        <v>1.2505709435118668E-3</v>
      </c>
      <c r="S19" s="84">
        <f t="shared" si="6"/>
        <v>2.7871742285555817E-2</v>
      </c>
      <c r="T19" s="85">
        <f>分析係数表!F22</f>
        <v>0.41304347826086957</v>
      </c>
      <c r="U19" s="86">
        <f t="shared" si="7"/>
        <v>1.1512241378816533E-2</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投入係数表!F20</f>
        <v>3.9735099337748344E-3</v>
      </c>
      <c r="E20" s="77">
        <f t="shared" si="0"/>
        <v>0.39735099337748342</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6.0736916483682644E-4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投入係数表!F21</f>
        <v>0</v>
      </c>
      <c r="E21" s="77">
        <f t="shared" si="0"/>
        <v>0</v>
      </c>
      <c r="F21" s="76">
        <f>分析係数表!C24</f>
        <v>0.81842301633363734</v>
      </c>
      <c r="G21" s="77">
        <f t="shared" si="1"/>
        <v>0</v>
      </c>
      <c r="H21" s="77">
        <v>1.511329905894148E-2</v>
      </c>
      <c r="I21" s="77">
        <f t="shared" si="2"/>
        <v>1.511329905894148E-2</v>
      </c>
      <c r="J21" s="76">
        <f>分析係数表!G24</f>
        <v>0.20829256360078277</v>
      </c>
      <c r="K21" s="78">
        <f t="shared" si="3"/>
        <v>3.1479878054522189E-3</v>
      </c>
      <c r="L21" s="79"/>
      <c r="M21" s="80"/>
      <c r="N21" s="81">
        <f>分析係数表!H24</f>
        <v>3.3536593850975067E-4</v>
      </c>
      <c r="O21" s="82">
        <f t="shared" si="4"/>
        <v>8.1319982625375105E-3</v>
      </c>
      <c r="P21" s="76">
        <f>分析係数表!C24</f>
        <v>0.81842301633363734</v>
      </c>
      <c r="Q21" s="82">
        <f t="shared" si="5"/>
        <v>6.6554145468458474E-3</v>
      </c>
      <c r="R21" s="83">
        <v>1.8404576521938304E-2</v>
      </c>
      <c r="S21" s="84">
        <f t="shared" si="6"/>
        <v>3.3517875580879784E-2</v>
      </c>
      <c r="T21" s="85">
        <f>分析係数表!F24</f>
        <v>0.39236790606653621</v>
      </c>
      <c r="U21" s="86">
        <f t="shared" si="7"/>
        <v>1.3151338657468486E-2</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投入係数表!F22</f>
        <v>0</v>
      </c>
      <c r="E22" s="77">
        <f t="shared" si="0"/>
        <v>0</v>
      </c>
      <c r="F22" s="76">
        <f>分析係数表!C25</f>
        <v>9.2155281649579646E-3</v>
      </c>
      <c r="G22" s="77">
        <f t="shared" si="1"/>
        <v>0</v>
      </c>
      <c r="H22" s="77">
        <v>1.8577180245809644E-3</v>
      </c>
      <c r="I22" s="77">
        <f t="shared" si="2"/>
        <v>1.8577180245809644E-3</v>
      </c>
      <c r="J22" s="76">
        <f>分析係数表!G25</f>
        <v>0.19733079122974262</v>
      </c>
      <c r="K22" s="78">
        <f t="shared" si="3"/>
        <v>3.6658496767231618E-4</v>
      </c>
      <c r="L22" s="79"/>
      <c r="M22" s="80"/>
      <c r="N22" s="81">
        <f>分析係数表!H25</f>
        <v>5.1487716700667114E-4</v>
      </c>
      <c r="O22" s="82">
        <f t="shared" si="4"/>
        <v>1.2484810610534766E-2</v>
      </c>
      <c r="P22" s="76">
        <f>分析係数表!C25</f>
        <v>9.2155281649579646E-3</v>
      </c>
      <c r="Q22" s="82">
        <f t="shared" si="5"/>
        <v>1.1505412381554918E-4</v>
      </c>
      <c r="R22" s="83">
        <v>1.1299876300412055E-3</v>
      </c>
      <c r="S22" s="84">
        <f t="shared" si="6"/>
        <v>2.9877056546221701E-3</v>
      </c>
      <c r="T22" s="85">
        <f>分析係数表!F25</f>
        <v>0.3508102955195424</v>
      </c>
      <c r="U22" s="86">
        <f t="shared" si="7"/>
        <v>1.0481179036234114E-3</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投入係数表!F23</f>
        <v>0</v>
      </c>
      <c r="E23" s="77">
        <f t="shared" si="0"/>
        <v>0</v>
      </c>
      <c r="F23" s="76">
        <f>分析係数表!C26</f>
        <v>0.13136940169326161</v>
      </c>
      <c r="G23" s="77">
        <f t="shared" si="1"/>
        <v>0</v>
      </c>
      <c r="H23" s="77">
        <v>2.1367162492747116E-2</v>
      </c>
      <c r="I23" s="77">
        <f t="shared" si="2"/>
        <v>2.1367162492747116E-2</v>
      </c>
      <c r="J23" s="76">
        <f>分析係数表!G26</f>
        <v>0.19642020029831664</v>
      </c>
      <c r="K23" s="78">
        <f t="shared" si="3"/>
        <v>4.1969423366320672E-3</v>
      </c>
      <c r="L23" s="79"/>
      <c r="M23" s="80"/>
      <c r="N23" s="81">
        <f>分析係数表!H26</f>
        <v>1.0429741531662163E-2</v>
      </c>
      <c r="O23" s="82">
        <f t="shared" si="4"/>
        <v>0.25290177169177858</v>
      </c>
      <c r="P23" s="76">
        <f>分析係数表!C26</f>
        <v>0.13136940169326161</v>
      </c>
      <c r="Q23" s="82">
        <f t="shared" si="5"/>
        <v>3.3223554434314795E-2</v>
      </c>
      <c r="R23" s="83">
        <v>4.3820181180088208E-2</v>
      </c>
      <c r="S23" s="84">
        <f t="shared" si="6"/>
        <v>6.5187343672835324E-2</v>
      </c>
      <c r="T23" s="85">
        <f>分析係数表!F26</f>
        <v>0.33488173875985511</v>
      </c>
      <c r="U23" s="86">
        <f t="shared" si="7"/>
        <v>2.1830050994295334E-2</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投入係数表!F24</f>
        <v>0</v>
      </c>
      <c r="E24" s="77">
        <f t="shared" si="0"/>
        <v>0</v>
      </c>
      <c r="F24" s="76">
        <f>分析係数表!C27</f>
        <v>0.16712141882673948</v>
      </c>
      <c r="G24" s="77">
        <f t="shared" si="1"/>
        <v>0</v>
      </c>
      <c r="H24" s="77">
        <v>7.9482884629727725E-3</v>
      </c>
      <c r="I24" s="77">
        <f t="shared" si="2"/>
        <v>7.9482884629727725E-3</v>
      </c>
      <c r="J24" s="76">
        <f>分析係数表!G27</f>
        <v>0.17095740894530786</v>
      </c>
      <c r="K24" s="78">
        <f t="shared" si="3"/>
        <v>1.3588188011797089E-3</v>
      </c>
      <c r="L24" s="79"/>
      <c r="M24" s="80"/>
      <c r="N24" s="81">
        <f>分析係数表!H27</f>
        <v>1.1119955247433267E-2</v>
      </c>
      <c r="O24" s="82">
        <f t="shared" si="4"/>
        <v>0.26963816645617111</v>
      </c>
      <c r="P24" s="76">
        <f>分析係数表!C27</f>
        <v>0.16712141882673948</v>
      </c>
      <c r="Q24" s="82">
        <f t="shared" si="5"/>
        <v>4.506231294799587E-2</v>
      </c>
      <c r="R24" s="83">
        <v>5.0436261847527621E-2</v>
      </c>
      <c r="S24" s="84">
        <f t="shared" si="6"/>
        <v>5.8384550310500397E-2</v>
      </c>
      <c r="T24" s="85">
        <f>分析係数表!F27</f>
        <v>0.3222209040218294</v>
      </c>
      <c r="U24" s="86">
        <f t="shared" si="7"/>
        <v>1.8812722581957417E-2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投入係数表!F25</f>
        <v>0</v>
      </c>
      <c r="E25" s="77">
        <f t="shared" si="0"/>
        <v>0</v>
      </c>
      <c r="F25" s="76">
        <f>分析係数表!C28</f>
        <v>0.25171335744498258</v>
      </c>
      <c r="G25" s="77">
        <f t="shared" si="1"/>
        <v>0</v>
      </c>
      <c r="H25" s="77">
        <v>2.712719204876193E-2</v>
      </c>
      <c r="I25" s="77">
        <f t="shared" si="2"/>
        <v>2.712719204876193E-2</v>
      </c>
      <c r="J25" s="76">
        <f>分析係数表!G28</f>
        <v>0.12482787671548065</v>
      </c>
      <c r="K25" s="78">
        <f t="shared" si="3"/>
        <v>3.3862297847000213E-3</v>
      </c>
      <c r="L25" s="79"/>
      <c r="M25" s="80"/>
      <c r="N25" s="81">
        <f>分析係数表!H28</f>
        <v>2.0288943499884502E-2</v>
      </c>
      <c r="O25" s="82">
        <f t="shared" si="4"/>
        <v>0.49196902351782945</v>
      </c>
      <c r="P25" s="76">
        <f>分析係数表!C28</f>
        <v>0.25171335744498258</v>
      </c>
      <c r="Q25" s="82">
        <f t="shared" si="5"/>
        <v>0.12383517466860244</v>
      </c>
      <c r="R25" s="83">
        <v>0.14182565041426903</v>
      </c>
      <c r="S25" s="84">
        <f t="shared" si="6"/>
        <v>0.16895284246303097</v>
      </c>
      <c r="T25" s="85">
        <f>分析係数表!F28</f>
        <v>0.21349304958212537</v>
      </c>
      <c r="U25" s="86">
        <f t="shared" si="7"/>
        <v>3.6070257573000884E-2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投入係数表!F26</f>
        <v>5.2980132450331126E-3</v>
      </c>
      <c r="E26" s="77">
        <f t="shared" si="0"/>
        <v>0.5298013245033113</v>
      </c>
      <c r="F26" s="76">
        <f>分析係数表!C29</f>
        <v>0.56088407005838192</v>
      </c>
      <c r="G26" s="77">
        <f t="shared" si="1"/>
        <v>0.2971571232097388</v>
      </c>
      <c r="H26" s="77">
        <v>0.33415632482173807</v>
      </c>
      <c r="I26" s="77">
        <f t="shared" si="2"/>
        <v>0.33415632482173807</v>
      </c>
      <c r="J26" s="76">
        <f>分析係数表!G29</f>
        <v>0.25897778967085899</v>
      </c>
      <c r="K26" s="78">
        <f t="shared" si="3"/>
        <v>8.6539066406871326E-2</v>
      </c>
      <c r="L26" s="79"/>
      <c r="M26" s="80"/>
      <c r="N26" s="81">
        <f>分析係数表!H29</f>
        <v>1.0175086067980484E-2</v>
      </c>
      <c r="O26" s="82">
        <f t="shared" si="4"/>
        <v>0.24672685184927082</v>
      </c>
      <c r="P26" s="76">
        <f>分析係数表!C29</f>
        <v>0.56088407005838192</v>
      </c>
      <c r="Q26" s="82">
        <f t="shared" si="5"/>
        <v>0.13838516085791044</v>
      </c>
      <c r="R26" s="83">
        <v>0.15841287915655389</v>
      </c>
      <c r="S26" s="84">
        <f t="shared" si="6"/>
        <v>0.49256920397829196</v>
      </c>
      <c r="T26" s="85">
        <f>分析係数表!F29</f>
        <v>0.37605030773347603</v>
      </c>
      <c r="U26" s="86">
        <f t="shared" si="7"/>
        <v>0.18523080073607001</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投入係数表!F27</f>
        <v>3.9735099337748344E-3</v>
      </c>
      <c r="E27" s="77">
        <f t="shared" si="0"/>
        <v>0.39735099337748342</v>
      </c>
      <c r="F27" s="76">
        <f>分析係数表!C30</f>
        <v>1</v>
      </c>
      <c r="G27" s="77">
        <f t="shared" si="1"/>
        <v>0.39735099337748342</v>
      </c>
      <c r="H27" s="77">
        <v>0.45938562339001465</v>
      </c>
      <c r="I27" s="77">
        <f t="shared" si="2"/>
        <v>0.45938562339001465</v>
      </c>
      <c r="J27" s="76">
        <f>分析係数表!G30</f>
        <v>0.3445256772071732</v>
      </c>
      <c r="K27" s="78">
        <f t="shared" si="3"/>
        <v>0.15827014299768422</v>
      </c>
      <c r="L27" s="79"/>
      <c r="M27" s="80"/>
      <c r="N27" s="81">
        <f>分析係数表!H30</f>
        <v>0</v>
      </c>
      <c r="O27" s="82">
        <f t="shared" si="4"/>
        <v>0</v>
      </c>
      <c r="P27" s="76">
        <f>分析係数表!C30</f>
        <v>1</v>
      </c>
      <c r="Q27" s="82">
        <f t="shared" si="5"/>
        <v>0</v>
      </c>
      <c r="R27" s="83">
        <v>7.0800333667289606E-2</v>
      </c>
      <c r="S27" s="84">
        <f t="shared" si="6"/>
        <v>0.5301859570573042</v>
      </c>
      <c r="T27" s="85">
        <f>分析係数表!F30</f>
        <v>0.44052354392124621</v>
      </c>
      <c r="U27" s="86">
        <f t="shared" si="7"/>
        <v>0.2335593967401613</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投入係数表!F28</f>
        <v>4.7682119205298017E-2</v>
      </c>
      <c r="E28" s="77">
        <f t="shared" si="0"/>
        <v>4.7682119205298017</v>
      </c>
      <c r="F28" s="76">
        <f>分析係数表!C31</f>
        <v>4.9143958408031541E-2</v>
      </c>
      <c r="G28" s="77">
        <f t="shared" si="1"/>
        <v>0.23432880830319677</v>
      </c>
      <c r="H28" s="77">
        <v>0.27883645450742484</v>
      </c>
      <c r="I28" s="77">
        <f t="shared" si="2"/>
        <v>0.27883645450742484</v>
      </c>
      <c r="J28" s="76">
        <f>分析係数表!G31</f>
        <v>7.032875572201415E-2</v>
      </c>
      <c r="K28" s="78">
        <f t="shared" si="3"/>
        <v>1.9610220895445191E-2</v>
      </c>
      <c r="L28" s="79"/>
      <c r="M28" s="80"/>
      <c r="N28" s="81">
        <f>分析係数表!H31</f>
        <v>2.2706083064994196E-2</v>
      </c>
      <c r="O28" s="82">
        <f t="shared" si="4"/>
        <v>0.55058014792458321</v>
      </c>
      <c r="P28" s="76">
        <f>分析係数表!C31</f>
        <v>4.9143958408031541E-2</v>
      </c>
      <c r="Q28" s="82">
        <f t="shared" si="5"/>
        <v>2.7057687889893569E-2</v>
      </c>
      <c r="R28" s="83">
        <v>6.2560655014026176E-2</v>
      </c>
      <c r="S28" s="84">
        <f t="shared" si="6"/>
        <v>0.34139710952145103</v>
      </c>
      <c r="T28" s="85">
        <f>分析係数表!F31</f>
        <v>0.30087390761548066</v>
      </c>
      <c r="U28" s="86">
        <f t="shared" si="7"/>
        <v>0.1027174823903492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投入係数表!F29</f>
        <v>3.9735099337748344E-3</v>
      </c>
      <c r="E29" s="77">
        <f t="shared" si="0"/>
        <v>0.39735099337748342</v>
      </c>
      <c r="F29" s="76">
        <f>分析係数表!C32</f>
        <v>0.85369684730169415</v>
      </c>
      <c r="G29" s="77">
        <f t="shared" si="1"/>
        <v>0.33921729031855397</v>
      </c>
      <c r="H29" s="77">
        <v>0.39878385968010366</v>
      </c>
      <c r="I29" s="77">
        <f t="shared" si="2"/>
        <v>0.39878385968010366</v>
      </c>
      <c r="J29" s="76">
        <f>分析係数表!G32</f>
        <v>0.14032110690510377</v>
      </c>
      <c r="K29" s="78">
        <f t="shared" si="3"/>
        <v>5.5957792606201727E-2</v>
      </c>
      <c r="L29" s="79"/>
      <c r="M29" s="80"/>
      <c r="N29" s="81">
        <f>分析係数表!H32</f>
        <v>6.3455131933795143E-3</v>
      </c>
      <c r="O29" s="82">
        <f t="shared" si="4"/>
        <v>0.15386685509199602</v>
      </c>
      <c r="P29" s="76">
        <f>分析係数表!C32</f>
        <v>0.85369684730169415</v>
      </c>
      <c r="Q29" s="82">
        <f t="shared" si="5"/>
        <v>0.13135564909626363</v>
      </c>
      <c r="R29" s="83">
        <v>0.18395464868797134</v>
      </c>
      <c r="S29" s="84">
        <f t="shared" si="6"/>
        <v>0.58273850836807495</v>
      </c>
      <c r="T29" s="85">
        <f>分析係数表!F32</f>
        <v>0.48296567027803161</v>
      </c>
      <c r="U29" s="86">
        <f t="shared" si="7"/>
        <v>0.28144269429080765</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投入係数表!F30</f>
        <v>3.9735099337748344E-3</v>
      </c>
      <c r="E30" s="77">
        <f t="shared" si="0"/>
        <v>0.39735099337748342</v>
      </c>
      <c r="F30" s="76">
        <f>分析係数表!C33</f>
        <v>0.68456011928968419</v>
      </c>
      <c r="G30" s="77">
        <f t="shared" si="1"/>
        <v>0.27201064342636455</v>
      </c>
      <c r="H30" s="77">
        <v>0.31656019623040121</v>
      </c>
      <c r="I30" s="77">
        <f t="shared" si="2"/>
        <v>0.31656019623040121</v>
      </c>
      <c r="J30" s="76">
        <f>分析係数表!G33</f>
        <v>0.50750988142292486</v>
      </c>
      <c r="K30" s="78">
        <f t="shared" si="3"/>
        <v>0.16065742765210875</v>
      </c>
      <c r="L30" s="79"/>
      <c r="M30" s="80"/>
      <c r="N30" s="81">
        <f>分析係数表!H33</f>
        <v>9.6295945829355794E-4</v>
      </c>
      <c r="O30" s="82">
        <f t="shared" si="4"/>
        <v>2.3349970114837994E-2</v>
      </c>
      <c r="P30" s="76">
        <f>分析係数表!C33</f>
        <v>0.68456011928968419</v>
      </c>
      <c r="Q30" s="82">
        <f t="shared" si="5"/>
        <v>1.5984458327224057E-2</v>
      </c>
      <c r="R30" s="83">
        <v>6.2088207674283143E-2</v>
      </c>
      <c r="S30" s="84">
        <f t="shared" si="6"/>
        <v>0.37864840390468435</v>
      </c>
      <c r="T30" s="85">
        <f>分析係数表!F33</f>
        <v>0.6454545454545455</v>
      </c>
      <c r="U30" s="86">
        <f t="shared" si="7"/>
        <v>0.24440033342938719</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投入係数表!F31</f>
        <v>2.5165562913907286E-2</v>
      </c>
      <c r="E31" s="77">
        <f t="shared" si="0"/>
        <v>2.5165562913907285</v>
      </c>
      <c r="F31" s="76">
        <f>分析係数表!C34</f>
        <v>0.36407371382002685</v>
      </c>
      <c r="G31" s="77">
        <f t="shared" si="1"/>
        <v>0.91621199504377615</v>
      </c>
      <c r="H31" s="77">
        <v>1.0917974443122285</v>
      </c>
      <c r="I31" s="77">
        <f t="shared" si="2"/>
        <v>1.0917974443122285</v>
      </c>
      <c r="J31" s="76">
        <f>分析係数表!G34</f>
        <v>0.42480723749571397</v>
      </c>
      <c r="K31" s="78">
        <f t="shared" si="3"/>
        <v>0.46380345622315838</v>
      </c>
      <c r="L31" s="79"/>
      <c r="M31" s="80"/>
      <c r="N31" s="81">
        <f>分析係数表!H34</f>
        <v>0.15914714076185121</v>
      </c>
      <c r="O31" s="82">
        <f t="shared" si="4"/>
        <v>3.8590212169849161</v>
      </c>
      <c r="P31" s="76">
        <f>分析係数表!C34</f>
        <v>0.36407371382002685</v>
      </c>
      <c r="Q31" s="82">
        <f t="shared" si="5"/>
        <v>1.4049681861779781</v>
      </c>
      <c r="R31" s="83">
        <v>1.5423080182827695</v>
      </c>
      <c r="S31" s="84">
        <f t="shared" si="6"/>
        <v>2.6341054625949978</v>
      </c>
      <c r="T31" s="85">
        <f>分析係数表!F34</f>
        <v>0.69957183425501801</v>
      </c>
      <c r="U31" s="86">
        <f t="shared" si="7"/>
        <v>1.8427459900887453</v>
      </c>
      <c r="V31" s="87">
        <f>分析係数表!D34</f>
        <v>0.16978925805118647</v>
      </c>
      <c r="W31" s="167">
        <f t="shared" si="8"/>
        <v>0</v>
      </c>
      <c r="X31" s="76">
        <f>分析係数表!E34</f>
        <v>0.12666496689847989</v>
      </c>
      <c r="Y31" s="166">
        <f t="shared" si="9"/>
        <v>0</v>
      </c>
    </row>
    <row r="32" spans="1:25" x14ac:dyDescent="0.2">
      <c r="A32" s="6" t="s">
        <v>20</v>
      </c>
      <c r="B32" s="5" t="s">
        <v>37</v>
      </c>
      <c r="C32" s="90"/>
      <c r="D32" s="76">
        <f>投入係数表!F32</f>
        <v>5.1655629139072845E-2</v>
      </c>
      <c r="E32" s="77">
        <f t="shared" si="0"/>
        <v>5.1655629139072845</v>
      </c>
      <c r="F32" s="76">
        <f>分析係数表!C35</f>
        <v>0.73929442777419441</v>
      </c>
      <c r="G32" s="77">
        <f t="shared" si="1"/>
        <v>3.8188718785686859</v>
      </c>
      <c r="H32" s="77">
        <v>4.042682466625668</v>
      </c>
      <c r="I32" s="77">
        <f t="shared" si="2"/>
        <v>4.042682466625668</v>
      </c>
      <c r="J32" s="76">
        <f>分析係数表!G35</f>
        <v>0.31372688477951638</v>
      </c>
      <c r="K32" s="78">
        <f t="shared" si="3"/>
        <v>1.2682981764072421</v>
      </c>
      <c r="L32" s="79"/>
      <c r="M32" s="80"/>
      <c r="N32" s="81">
        <f>分析係数表!H35</f>
        <v>5.9491969307754605E-2</v>
      </c>
      <c r="O32" s="82">
        <f t="shared" si="4"/>
        <v>1.4425692519502225</v>
      </c>
      <c r="P32" s="76">
        <f>分析係数表!C35</f>
        <v>0.73929442777419441</v>
      </c>
      <c r="Q32" s="82">
        <f t="shared" si="5"/>
        <v>1.0664834096451874</v>
      </c>
      <c r="R32" s="83">
        <v>1.3332341268380341</v>
      </c>
      <c r="S32" s="84">
        <f t="shared" si="6"/>
        <v>5.3759165934637023</v>
      </c>
      <c r="T32" s="85">
        <f>分析係数表!F35</f>
        <v>0.64366998577524892</v>
      </c>
      <c r="U32" s="86">
        <f t="shared" si="7"/>
        <v>3.4603161572437058</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投入係数表!F33</f>
        <v>7.9470198675496689E-3</v>
      </c>
      <c r="E33" s="77">
        <f t="shared" si="0"/>
        <v>0.79470198675496684</v>
      </c>
      <c r="F33" s="76">
        <f>分析係数表!C36</f>
        <v>0.90530305621882723</v>
      </c>
      <c r="G33" s="77">
        <f t="shared" si="1"/>
        <v>0.71944613739244545</v>
      </c>
      <c r="H33" s="77">
        <v>0.92867636957256106</v>
      </c>
      <c r="I33" s="77">
        <f t="shared" si="2"/>
        <v>0.92867636957256106</v>
      </c>
      <c r="J33" s="76">
        <f>分析係数表!G36</f>
        <v>4.4048921884705258E-2</v>
      </c>
      <c r="K33" s="78">
        <f t="shared" si="3"/>
        <v>4.0907192859473411E-2</v>
      </c>
      <c r="L33" s="79"/>
      <c r="M33" s="80"/>
      <c r="N33" s="81">
        <f>分析係数表!H36</f>
        <v>0.18238619127269287</v>
      </c>
      <c r="O33" s="82">
        <f t="shared" si="4"/>
        <v>4.4225248310279719</v>
      </c>
      <c r="P33" s="76">
        <f>分析係数表!C36</f>
        <v>0.90530305621882723</v>
      </c>
      <c r="Q33" s="82">
        <f t="shared" si="5"/>
        <v>4.0037252457332757</v>
      </c>
      <c r="R33" s="83">
        <v>4.2956473568655467</v>
      </c>
      <c r="S33" s="84">
        <f t="shared" si="6"/>
        <v>5.2243237264381079</v>
      </c>
      <c r="T33" s="85">
        <f>分析係数表!F36</f>
        <v>0.85493507645893108</v>
      </c>
      <c r="U33" s="86">
        <f t="shared" si="7"/>
        <v>4.4664576045085713</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投入係数表!F34</f>
        <v>2.3841059602649008E-2</v>
      </c>
      <c r="E34" s="77">
        <f t="shared" si="0"/>
        <v>2.3841059602649008</v>
      </c>
      <c r="F34" s="76">
        <f>分析係数表!C37</f>
        <v>0.39043485315593052</v>
      </c>
      <c r="G34" s="77">
        <f t="shared" si="1"/>
        <v>0.93083806050420526</v>
      </c>
      <c r="H34" s="77">
        <v>1.2682663941390622</v>
      </c>
      <c r="I34" s="77">
        <f t="shared" si="2"/>
        <v>1.2682663941390622</v>
      </c>
      <c r="J34" s="76">
        <f>分析係数表!G37</f>
        <v>0.31799768518518517</v>
      </c>
      <c r="K34" s="78">
        <f t="shared" si="3"/>
        <v>0.40330577753438346</v>
      </c>
      <c r="L34" s="79"/>
      <c r="M34" s="80"/>
      <c r="N34" s="81">
        <f>分析係数表!H37</f>
        <v>4.8270430186830832E-2</v>
      </c>
      <c r="O34" s="82">
        <f t="shared" si="4"/>
        <v>1.1704678661033241</v>
      </c>
      <c r="P34" s="76">
        <f>分析係数表!C37</f>
        <v>0.39043485315593052</v>
      </c>
      <c r="Q34" s="82">
        <f t="shared" si="5"/>
        <v>0.45699144942578668</v>
      </c>
      <c r="R34" s="83">
        <v>0.63266091138332514</v>
      </c>
      <c r="S34" s="84">
        <f t="shared" si="6"/>
        <v>1.9009273055223872</v>
      </c>
      <c r="T34" s="85">
        <f>分析係数表!F37</f>
        <v>0.6715988005050505</v>
      </c>
      <c r="U34" s="86">
        <f t="shared" si="7"/>
        <v>1.2766604982361329</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投入係数表!F35</f>
        <v>7.9470198675496689E-3</v>
      </c>
      <c r="E35" s="77">
        <f t="shared" si="0"/>
        <v>0.79470198675496684</v>
      </c>
      <c r="F35" s="76">
        <f>分析係数表!C38</f>
        <v>9.9890182932115712E-2</v>
      </c>
      <c r="G35" s="77">
        <f t="shared" si="1"/>
        <v>7.9382926833469439E-2</v>
      </c>
      <c r="H35" s="77">
        <v>0.17119620237957692</v>
      </c>
      <c r="I35" s="77">
        <f t="shared" si="2"/>
        <v>0.17119620237957692</v>
      </c>
      <c r="J35" s="76">
        <f>分析係数表!G38</f>
        <v>0.1768186564566655</v>
      </c>
      <c r="K35" s="78">
        <f t="shared" si="3"/>
        <v>3.0270682495240193E-2</v>
      </c>
      <c r="L35" s="79"/>
      <c r="M35" s="80"/>
      <c r="N35" s="81">
        <f>分析係数表!H38</f>
        <v>4.3813263792446058E-2</v>
      </c>
      <c r="O35" s="82">
        <f t="shared" si="4"/>
        <v>1.0623898974937489</v>
      </c>
      <c r="P35" s="76">
        <f>分析係数表!C38</f>
        <v>9.9890182932115712E-2</v>
      </c>
      <c r="Q35" s="82">
        <f t="shared" si="5"/>
        <v>0.10612232120588223</v>
      </c>
      <c r="R35" s="83">
        <v>0.16097158108506338</v>
      </c>
      <c r="S35" s="84">
        <f t="shared" si="6"/>
        <v>0.33216778346464026</v>
      </c>
      <c r="T35" s="85">
        <f>分析係数表!F38</f>
        <v>0.48230653208028773</v>
      </c>
      <c r="U35" s="86">
        <f t="shared" si="7"/>
        <v>0.16020669171162658</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投入係数表!F36</f>
        <v>0</v>
      </c>
      <c r="E36" s="77">
        <f t="shared" si="0"/>
        <v>0</v>
      </c>
      <c r="F36" s="76">
        <f>分析係数表!C39</f>
        <v>1</v>
      </c>
      <c r="G36" s="77">
        <f t="shared" si="1"/>
        <v>0</v>
      </c>
      <c r="H36" s="77">
        <v>0.24059539380617909</v>
      </c>
      <c r="I36" s="77">
        <f t="shared" si="2"/>
        <v>0.24059539380617909</v>
      </c>
      <c r="J36" s="76">
        <f>分析係数表!G39</f>
        <v>0.35294936281039385</v>
      </c>
      <c r="K36" s="78">
        <f t="shared" si="3"/>
        <v>8.4917990939006691E-2</v>
      </c>
      <c r="L36" s="79"/>
      <c r="M36" s="80"/>
      <c r="N36" s="81">
        <f>分析係数表!H39</f>
        <v>3.8393137939767719E-3</v>
      </c>
      <c r="O36" s="82">
        <f t="shared" si="4"/>
        <v>9.309619587693356E-2</v>
      </c>
      <c r="P36" s="76">
        <f>分析係数表!C39</f>
        <v>1</v>
      </c>
      <c r="Q36" s="82">
        <f t="shared" si="5"/>
        <v>9.309619587693356E-2</v>
      </c>
      <c r="R36" s="83">
        <v>0.17141234284959228</v>
      </c>
      <c r="S36" s="84">
        <f t="shared" si="6"/>
        <v>0.41200773665577139</v>
      </c>
      <c r="T36" s="85">
        <f>分析係数表!F39</f>
        <v>0.70369192230461841</v>
      </c>
      <c r="U36" s="86">
        <f t="shared" si="7"/>
        <v>0.28992651621167476</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投入係数表!F37</f>
        <v>0</v>
      </c>
      <c r="E37" s="77">
        <f t="shared" si="0"/>
        <v>0</v>
      </c>
      <c r="F37" s="76">
        <f>分析係数表!C40</f>
        <v>0.8889202180509681</v>
      </c>
      <c r="G37" s="77">
        <f t="shared" si="1"/>
        <v>0</v>
      </c>
      <c r="H37" s="77">
        <v>4.6155916275784498E-3</v>
      </c>
      <c r="I37" s="77">
        <f t="shared" si="2"/>
        <v>4.6155916275784498E-3</v>
      </c>
      <c r="J37" s="76">
        <f>分析係数表!G40</f>
        <v>0.50284888634442904</v>
      </c>
      <c r="K37" s="78">
        <f t="shared" si="3"/>
        <v>2.3209451097484942E-3</v>
      </c>
      <c r="L37" s="79"/>
      <c r="M37" s="80"/>
      <c r="N37" s="81">
        <f>分析係数表!H40</f>
        <v>3.2672435146350355E-2</v>
      </c>
      <c r="O37" s="82">
        <f t="shared" si="4"/>
        <v>0.79224559006688045</v>
      </c>
      <c r="P37" s="76">
        <f>分析係数表!C40</f>
        <v>0.8889202180509681</v>
      </c>
      <c r="Q37" s="82">
        <f t="shared" si="5"/>
        <v>0.70424312267216926</v>
      </c>
      <c r="R37" s="83">
        <v>0.70666500648321462</v>
      </c>
      <c r="S37" s="84">
        <f t="shared" si="6"/>
        <v>0.71128059811079303</v>
      </c>
      <c r="T37" s="85">
        <f>分析係数表!F40</f>
        <v>0.69927210272348084</v>
      </c>
      <c r="U37" s="86">
        <f t="shared" si="7"/>
        <v>0.49737867946734937</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投入係数表!F38</f>
        <v>0</v>
      </c>
      <c r="E38" s="77">
        <f t="shared" si="0"/>
        <v>0</v>
      </c>
      <c r="F38" s="76">
        <f>分析係数表!C41</f>
        <v>0.75714913369882897</v>
      </c>
      <c r="G38" s="77">
        <f t="shared" si="1"/>
        <v>0</v>
      </c>
      <c r="H38" s="77">
        <v>4.3727378382311831E-3</v>
      </c>
      <c r="I38" s="77">
        <f t="shared" si="2"/>
        <v>4.3727378382311831E-3</v>
      </c>
      <c r="J38" s="76">
        <f>分析係数表!G41</f>
        <v>0.44130306930439894</v>
      </c>
      <c r="K38" s="78">
        <f t="shared" si="3"/>
        <v>1.9297026292749034E-3</v>
      </c>
      <c r="L38" s="79"/>
      <c r="M38" s="80"/>
      <c r="N38" s="81">
        <f>分析係数表!H41</f>
        <v>5.4373811955726131E-2</v>
      </c>
      <c r="O38" s="82">
        <f t="shared" si="4"/>
        <v>1.3184634859352309</v>
      </c>
      <c r="P38" s="76">
        <f>分析係数表!C41</f>
        <v>0.75714913369882897</v>
      </c>
      <c r="Q38" s="82">
        <f t="shared" si="5"/>
        <v>0.99827348618939826</v>
      </c>
      <c r="R38" s="83">
        <v>1.0170546869381214</v>
      </c>
      <c r="S38" s="84">
        <f t="shared" si="6"/>
        <v>1.0214274247763526</v>
      </c>
      <c r="T38" s="85">
        <f>分析係数表!F41</f>
        <v>0.54632084075586207</v>
      </c>
      <c r="U38" s="86">
        <f t="shared" si="7"/>
        <v>0.55802708947491197</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投入係数表!F39</f>
        <v>3.9735099337748344E-3</v>
      </c>
      <c r="E39" s="77">
        <f>$C$8*D39</f>
        <v>0.39735099337748342</v>
      </c>
      <c r="F39" s="76">
        <f>分析係数表!C42</f>
        <v>1</v>
      </c>
      <c r="G39" s="77">
        <f>E39*F39</f>
        <v>0.39735099337748342</v>
      </c>
      <c r="H39" s="77">
        <v>0.41061105460182817</v>
      </c>
      <c r="I39" s="77">
        <f>C39+H39</f>
        <v>0.41061105460182817</v>
      </c>
      <c r="J39" s="76">
        <f>分析係数表!G42</f>
        <v>0.48521641371557056</v>
      </c>
      <c r="K39" s="78">
        <f>I39*J39</f>
        <v>0.19923522334586738</v>
      </c>
      <c r="L39" s="79"/>
      <c r="M39" s="80"/>
      <c r="N39" s="81">
        <f>分析係数表!H42</f>
        <v>1.2455852761828956E-2</v>
      </c>
      <c r="O39" s="82">
        <f t="shared" si="4"/>
        <v>0.30203118858080191</v>
      </c>
      <c r="P39" s="76">
        <f>分析係数表!C42</f>
        <v>1</v>
      </c>
      <c r="Q39" s="82">
        <f>O39*P39</f>
        <v>0.30203118858080191</v>
      </c>
      <c r="R39" s="83">
        <v>0.30971969286423323</v>
      </c>
      <c r="S39" s="84">
        <f>I39+R39</f>
        <v>0.72033074746606141</v>
      </c>
      <c r="T39" s="85">
        <f>分析係数表!F42</f>
        <v>0.55716694772344011</v>
      </c>
      <c r="U39" s="86">
        <f t="shared" si="7"/>
        <v>0.40134448391700955</v>
      </c>
      <c r="V39" s="87">
        <f>分析係数表!D42</f>
        <v>5.0590219224283306E-2</v>
      </c>
      <c r="W39" s="167">
        <f t="shared" si="8"/>
        <v>0</v>
      </c>
      <c r="X39" s="76">
        <f>分析係数表!E42</f>
        <v>4.4912872400224846E-2</v>
      </c>
      <c r="Y39" s="166">
        <f t="shared" si="9"/>
        <v>0</v>
      </c>
    </row>
    <row r="40" spans="1:25" x14ac:dyDescent="0.2">
      <c r="A40" s="6" t="s">
        <v>195</v>
      </c>
      <c r="B40" s="5" t="s">
        <v>41</v>
      </c>
      <c r="C40" s="90"/>
      <c r="D40" s="76">
        <f>投入係数表!F40</f>
        <v>6.225165562913907E-2</v>
      </c>
      <c r="E40" s="77">
        <f>$C$8*D40</f>
        <v>6.2251655629139071</v>
      </c>
      <c r="F40" s="76">
        <f>分析係数表!C43</f>
        <v>0.37563090462016302</v>
      </c>
      <c r="G40" s="77">
        <f>E40*F40</f>
        <v>2.3383645718076371</v>
      </c>
      <c r="H40" s="77">
        <v>3.1700452719727026</v>
      </c>
      <c r="I40" s="77">
        <f>C40+H40</f>
        <v>3.1700452719727026</v>
      </c>
      <c r="J40" s="76">
        <f>分析係数表!G43</f>
        <v>0.35396646305878693</v>
      </c>
      <c r="K40" s="78">
        <f>I40*J40</f>
        <v>1.1220897126564078</v>
      </c>
      <c r="L40" s="79"/>
      <c r="M40" s="80"/>
      <c r="N40" s="81">
        <f>分析係数表!H43</f>
        <v>3.4431366873638014E-2</v>
      </c>
      <c r="O40" s="82">
        <f t="shared" si="4"/>
        <v>0.83489640253097774</v>
      </c>
      <c r="P40" s="76">
        <f>分析係数表!C43</f>
        <v>0.37563090462016302</v>
      </c>
      <c r="Q40" s="82">
        <f>O40*P40</f>
        <v>0.31361289094683092</v>
      </c>
      <c r="R40" s="83">
        <v>0.8079466632944966</v>
      </c>
      <c r="S40" s="84">
        <f>I40+R40</f>
        <v>3.9779919352671991</v>
      </c>
      <c r="T40" s="85">
        <f>分析係数表!F43</f>
        <v>0.58646850562191188</v>
      </c>
      <c r="U40" s="86">
        <f t="shared" si="7"/>
        <v>2.3329669856521713</v>
      </c>
      <c r="V40" s="87">
        <f>分析係数表!D43</f>
        <v>0.19606660701085477</v>
      </c>
      <c r="W40" s="167">
        <f t="shared" si="8"/>
        <v>1</v>
      </c>
      <c r="X40" s="76">
        <f>分析係数表!E43</f>
        <v>0.16095397424425165</v>
      </c>
      <c r="Y40" s="166">
        <f t="shared" si="9"/>
        <v>1</v>
      </c>
    </row>
    <row r="41" spans="1:25" x14ac:dyDescent="0.2">
      <c r="A41" s="6" t="s">
        <v>341</v>
      </c>
      <c r="B41" s="5" t="s">
        <v>42</v>
      </c>
      <c r="C41" s="90"/>
      <c r="D41" s="76">
        <f>投入係数表!F41</f>
        <v>0</v>
      </c>
      <c r="E41" s="77">
        <f>$C$8*D41</f>
        <v>0</v>
      </c>
      <c r="F41" s="76">
        <f>分析係数表!C44</f>
        <v>0.44504076889746724</v>
      </c>
      <c r="G41" s="77">
        <f>E41*F41</f>
        <v>0</v>
      </c>
      <c r="H41" s="77">
        <v>6.8169819293557128E-3</v>
      </c>
      <c r="I41" s="77">
        <f>C41+H41</f>
        <v>6.8169819293557128E-3</v>
      </c>
      <c r="J41" s="76">
        <f>分析係数表!G44</f>
        <v>0.26866955824807881</v>
      </c>
      <c r="K41" s="78">
        <f>I41*J41</f>
        <v>1.8315155235451353E-3</v>
      </c>
      <c r="L41" s="79"/>
      <c r="M41" s="80"/>
      <c r="N41" s="81">
        <f>分析係数表!H44</f>
        <v>0.11433334539351923</v>
      </c>
      <c r="O41" s="82">
        <f t="shared" si="4"/>
        <v>2.7723702956290746</v>
      </c>
      <c r="P41" s="76">
        <f>分析係数表!C44</f>
        <v>0.44504076889746724</v>
      </c>
      <c r="Q41" s="82">
        <f>O41*P41</f>
        <v>1.233817808035262</v>
      </c>
      <c r="R41" s="83">
        <v>1.2566799042967445</v>
      </c>
      <c r="S41" s="84">
        <f>I41+R41</f>
        <v>1.2634968862261002</v>
      </c>
      <c r="T41" s="85">
        <f>分析係数表!F44</f>
        <v>0.50678893027202865</v>
      </c>
      <c r="U41" s="86">
        <f t="shared" si="7"/>
        <v>0.64032623537256439</v>
      </c>
      <c r="V41" s="87">
        <f>分析係数表!D44</f>
        <v>0.1775140257413606</v>
      </c>
      <c r="W41" s="167">
        <f t="shared" si="8"/>
        <v>0</v>
      </c>
      <c r="X41" s="76">
        <f>分析係数表!E44</f>
        <v>0.13360991938145303</v>
      </c>
      <c r="Y41" s="166">
        <f t="shared" si="9"/>
        <v>0</v>
      </c>
    </row>
    <row r="42" spans="1:25" x14ac:dyDescent="0.2">
      <c r="A42" s="6" t="s">
        <v>342</v>
      </c>
      <c r="B42" s="5" t="s">
        <v>279</v>
      </c>
      <c r="C42" s="90"/>
      <c r="D42" s="76">
        <f>投入係数表!F42</f>
        <v>2.6490066225165563E-3</v>
      </c>
      <c r="E42" s="77">
        <f>$C$8*D42</f>
        <v>0.26490066225165565</v>
      </c>
      <c r="F42" s="76">
        <f>分析係数表!C45</f>
        <v>1</v>
      </c>
      <c r="G42" s="77">
        <f>E42*F42</f>
        <v>0.26490066225165565</v>
      </c>
      <c r="H42" s="77">
        <v>0.31996988286768058</v>
      </c>
      <c r="I42" s="77">
        <f>C42+H42</f>
        <v>0.31996988286768058</v>
      </c>
      <c r="J42" s="76">
        <f>分析係数表!G45</f>
        <v>0</v>
      </c>
      <c r="K42" s="78">
        <f>I42*J42</f>
        <v>0</v>
      </c>
      <c r="L42" s="79"/>
      <c r="M42" s="80"/>
      <c r="N42" s="81">
        <f>分析係数表!H45</f>
        <v>0</v>
      </c>
      <c r="O42" s="82">
        <f t="shared" si="4"/>
        <v>0</v>
      </c>
      <c r="P42" s="76">
        <f>分析係数表!C45</f>
        <v>1</v>
      </c>
      <c r="Q42" s="82">
        <f>O42*P42</f>
        <v>0</v>
      </c>
      <c r="R42" s="83">
        <v>3.964220915005158E-2</v>
      </c>
      <c r="S42" s="84">
        <f>I42+R42</f>
        <v>0.35961209201773214</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投入係数表!F43</f>
        <v>1.7218543046357615E-2</v>
      </c>
      <c r="E43" s="77">
        <f>$C$8*D43</f>
        <v>1.7218543046357615</v>
      </c>
      <c r="F43" s="76">
        <f>分析係数表!C46</f>
        <v>0.71666280596092968</v>
      </c>
      <c r="G43" s="77">
        <f>E43*F43</f>
        <v>1.2339889374161703</v>
      </c>
      <c r="H43" s="77">
        <v>1.2686550881234695</v>
      </c>
      <c r="I43" s="77">
        <f>C43+H43</f>
        <v>1.2686550881234695</v>
      </c>
      <c r="J43" s="76">
        <f>分析係数表!G46</f>
        <v>9.2985756517065307E-3</v>
      </c>
      <c r="K43" s="78">
        <f>I43*J43</f>
        <v>1.1796685312838496E-2</v>
      </c>
      <c r="L43" s="79"/>
      <c r="M43" s="80"/>
      <c r="N43" s="81">
        <f>分析係数表!H46</f>
        <v>2.2386024285503563E-2</v>
      </c>
      <c r="O43" s="82">
        <f t="shared" si="4"/>
        <v>0.54281931970722375</v>
      </c>
      <c r="P43" s="76">
        <f>分析係数表!C46</f>
        <v>0.71666280596092968</v>
      </c>
      <c r="Q43" s="82">
        <f>O43*P43</f>
        <v>0.38901841679118193</v>
      </c>
      <c r="R43" s="83">
        <v>0.41295960312161728</v>
      </c>
      <c r="S43" s="84">
        <f>I43+R43</f>
        <v>1.6816146912450867</v>
      </c>
      <c r="T43" s="85">
        <f>分析係数表!F46</f>
        <v>0.31357162053211501</v>
      </c>
      <c r="U43" s="86">
        <f t="shared" si="7"/>
        <v>0.52730664384433412</v>
      </c>
      <c r="V43" s="87">
        <f>分析係数表!D46</f>
        <v>1.1287288363343187E-3</v>
      </c>
      <c r="W43" s="167">
        <f t="shared" si="8"/>
        <v>0</v>
      </c>
      <c r="X43" s="76">
        <f>分析係数表!E46</f>
        <v>3.2786885245901639E-3</v>
      </c>
      <c r="Y43" s="166">
        <f t="shared" si="9"/>
        <v>0</v>
      </c>
    </row>
    <row r="44" spans="1:25" x14ac:dyDescent="0.2">
      <c r="A44" s="192">
        <v>40</v>
      </c>
      <c r="B44" s="14" t="s">
        <v>151</v>
      </c>
      <c r="C44" s="197">
        <f>SUM(C5:C43)</f>
        <v>100</v>
      </c>
      <c r="D44" s="92">
        <f>投入係数表!F44</f>
        <v>0.36688741721854307</v>
      </c>
      <c r="E44" s="91">
        <f>SUM(E5:E43)</f>
        <v>36.688741721854292</v>
      </c>
      <c r="F44" s="92">
        <f>分析係数表!C47</f>
        <v>0.41481989128497887</v>
      </c>
      <c r="G44" s="91">
        <f>SUM(G5:G43)</f>
        <v>13.870434206031666</v>
      </c>
      <c r="H44" s="91">
        <f>SUM(H5:H43)</f>
        <v>16.800189601046831</v>
      </c>
      <c r="I44" s="91">
        <f>SUM(I5:I43)</f>
        <v>116.80018960104684</v>
      </c>
      <c r="J44" s="92">
        <f>分析係数表!G47</f>
        <v>0.25026351860519069</v>
      </c>
      <c r="K44" s="93">
        <f>SUM(K5:K43)</f>
        <v>38.652711166906705</v>
      </c>
      <c r="L44" s="94">
        <f>最終需要_まとめ!$L$33</f>
        <v>0.62733333333333341</v>
      </c>
      <c r="M44" s="91">
        <f>K44*L44</f>
        <v>24.248134138706142</v>
      </c>
      <c r="N44" s="95">
        <f>分析係数表!H47</f>
        <v>1</v>
      </c>
      <c r="O44" s="96">
        <f>SUM(O5:O43)</f>
        <v>24.248134138706138</v>
      </c>
      <c r="P44" s="92">
        <f>分析係数表!C47</f>
        <v>0.41481989128497887</v>
      </c>
      <c r="Q44" s="96">
        <f>SUM(Q5:Q43)</f>
        <v>11.734854664808099</v>
      </c>
      <c r="R44" s="91">
        <f>SUM(R5:R43)</f>
        <v>13.695047936979055</v>
      </c>
      <c r="S44" s="97">
        <f>SUM(S5:S43)</f>
        <v>130.49523753802589</v>
      </c>
      <c r="T44" s="98">
        <f>分析係数表!F47</f>
        <v>0.49143989098878627</v>
      </c>
      <c r="U44" s="99">
        <f>SUM(U5:U43)</f>
        <v>78.040133820875312</v>
      </c>
      <c r="V44" s="100">
        <f>分析係数表!D47</f>
        <v>6.5635274131309693E-2</v>
      </c>
      <c r="W44" s="164">
        <f>SUM(W5:W43)</f>
        <v>12</v>
      </c>
      <c r="X44" s="92">
        <f>分析係数表!E47</f>
        <v>5.6703562149805216E-2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248</v>
      </c>
      <c r="S2" s="3" t="s">
        <v>153</v>
      </c>
      <c r="U2" s="64" t="s">
        <v>210</v>
      </c>
      <c r="W2" s="3" t="s">
        <v>130</v>
      </c>
      <c r="Y2" s="3" t="s">
        <v>154</v>
      </c>
    </row>
    <row r="3" spans="1:25" ht="44" x14ac:dyDescent="0.2">
      <c r="B3" s="65"/>
      <c r="C3" s="66" t="s">
        <v>228</v>
      </c>
      <c r="D3" s="66" t="s">
        <v>309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投入係数表!G5</f>
        <v>0.20203644158628081</v>
      </c>
      <c r="E5" s="77">
        <f t="shared" ref="E5:E38" si="0">$C$9*D5</f>
        <v>20.20364415862808</v>
      </c>
      <c r="F5" s="76">
        <f>分析係数表!C8</f>
        <v>4.9243777539597522E-2</v>
      </c>
      <c r="G5" s="77">
        <f t="shared" ref="G5:G38" si="1">E5*F5</f>
        <v>0.99490375843667012</v>
      </c>
      <c r="H5" s="77">
        <f t="array" ref="H5:H43">MMULT(逆行列係数!C5:AO43,'5'!G5:G43)</f>
        <v>0.99850885191184691</v>
      </c>
      <c r="I5" s="77">
        <f t="shared" ref="I5:I38" si="2">C5+H5</f>
        <v>0.99850885191184691</v>
      </c>
      <c r="J5" s="76">
        <f>分析係数表!G8</f>
        <v>0.12057971014492753</v>
      </c>
      <c r="K5" s="78">
        <f t="shared" ref="K5:K38" si="3">I5*J5</f>
        <v>0.12039990794067487</v>
      </c>
      <c r="L5" s="79" t="s">
        <v>181</v>
      </c>
      <c r="M5" s="80" t="s">
        <v>181</v>
      </c>
      <c r="N5" s="81">
        <f>分析係数表!H8</f>
        <v>1.1023937613586077E-2</v>
      </c>
      <c r="O5" s="82">
        <f t="shared" ref="O5:O43" si="4">$M$44*N5</f>
        <v>0.11218085965412904</v>
      </c>
      <c r="P5" s="76">
        <f>分析係数表!C8</f>
        <v>4.9243777539597522E-2</v>
      </c>
      <c r="Q5" s="82">
        <f t="shared" ref="Q5:Q38" si="5">O5*P5</f>
        <v>5.5242092970087409E-3</v>
      </c>
      <c r="R5" s="83">
        <f t="array" ref="R5:R43">MMULT(逆行列係数!C5:AO43,'5'!Q5:Q43)</f>
        <v>5.7762844889407017E-3</v>
      </c>
      <c r="S5" s="84">
        <f t="shared" ref="S5:S38" si="6">I5+R5</f>
        <v>1.0042851364007876</v>
      </c>
      <c r="T5" s="85">
        <f>分析係数表!F8</f>
        <v>0.45391304347826089</v>
      </c>
      <c r="U5" s="86">
        <f t="shared" ref="U5:U43" si="7">S5*T5</f>
        <v>0.45585812278366189</v>
      </c>
      <c r="V5" s="87">
        <f>分析係数表!D8</f>
        <v>0.46202898550724636</v>
      </c>
      <c r="W5" s="167">
        <f t="shared" ref="W5:W43" si="8">ROUND(S5*V5,0)</f>
        <v>0</v>
      </c>
      <c r="X5" s="76">
        <f>分析係数表!E8</f>
        <v>0.31362318840579712</v>
      </c>
      <c r="Y5" s="166">
        <f t="shared" ref="Y5:Y43" si="9">ROUND(S5*X5,0)</f>
        <v>0</v>
      </c>
    </row>
    <row r="6" spans="1:25" x14ac:dyDescent="0.2">
      <c r="A6" s="6" t="s">
        <v>220</v>
      </c>
      <c r="B6" s="5" t="s">
        <v>266</v>
      </c>
      <c r="C6" s="90"/>
      <c r="D6" s="76">
        <f>投入係数表!G6</f>
        <v>4.8231511254019291E-4</v>
      </c>
      <c r="E6" s="77">
        <f t="shared" si="0"/>
        <v>4.8231511254019289E-2</v>
      </c>
      <c r="F6" s="76">
        <f>分析係数表!C9</f>
        <v>0.18610421836228286</v>
      </c>
      <c r="G6" s="77">
        <f t="shared" si="1"/>
        <v>8.9760877023609097E-3</v>
      </c>
      <c r="H6" s="77">
        <v>9.0543914127031999E-3</v>
      </c>
      <c r="I6" s="77">
        <f t="shared" si="2"/>
        <v>9.0543914127031999E-3</v>
      </c>
      <c r="J6" s="76">
        <f>分析係数表!G9</f>
        <v>0.24223602484472051</v>
      </c>
      <c r="K6" s="78">
        <f t="shared" si="3"/>
        <v>2.1932997832013962E-3</v>
      </c>
      <c r="L6" s="79"/>
      <c r="M6" s="80"/>
      <c r="N6" s="81">
        <f>分析係数表!H9</f>
        <v>5.8167204272645549E-4</v>
      </c>
      <c r="O6" s="82">
        <f t="shared" si="4"/>
        <v>5.9191617439315752E-3</v>
      </c>
      <c r="P6" s="76">
        <f>分析係数表!C9</f>
        <v>0.18610421836228286</v>
      </c>
      <c r="Q6" s="82">
        <f t="shared" si="5"/>
        <v>1.101580969714313E-3</v>
      </c>
      <c r="R6" s="83">
        <v>1.1273759682271154E-3</v>
      </c>
      <c r="S6" s="84">
        <f t="shared" si="6"/>
        <v>1.0181767380930315E-2</v>
      </c>
      <c r="T6" s="85">
        <f>分析係数表!F9</f>
        <v>0.65217391304347827</v>
      </c>
      <c r="U6" s="86">
        <f t="shared" si="7"/>
        <v>6.6402830745197709E-3</v>
      </c>
      <c r="V6" s="87">
        <f>分析係数表!D9</f>
        <v>0.15527950310559005</v>
      </c>
      <c r="W6" s="167">
        <f t="shared" si="8"/>
        <v>0</v>
      </c>
      <c r="X6" s="76">
        <f>分析係数表!E9</f>
        <v>0</v>
      </c>
      <c r="Y6" s="166">
        <f t="shared" si="9"/>
        <v>0</v>
      </c>
    </row>
    <row r="7" spans="1:25" x14ac:dyDescent="0.2">
      <c r="A7" s="6" t="s">
        <v>221</v>
      </c>
      <c r="B7" s="5" t="s">
        <v>267</v>
      </c>
      <c r="C7" s="90"/>
      <c r="D7" s="76">
        <f>投入係数表!G7</f>
        <v>3.7620578778135051E-2</v>
      </c>
      <c r="E7" s="77">
        <f t="shared" si="0"/>
        <v>3.762057877813505</v>
      </c>
      <c r="F7" s="76">
        <f>分析係数表!C10</f>
        <v>1</v>
      </c>
      <c r="G7" s="77">
        <f t="shared" si="1"/>
        <v>3.762057877813505</v>
      </c>
      <c r="H7" s="77">
        <v>3.7633077375277662</v>
      </c>
      <c r="I7" s="77">
        <f t="shared" si="2"/>
        <v>3.7633077375277662</v>
      </c>
      <c r="J7" s="76">
        <f>分析係数表!G10</f>
        <v>0.17902522283330172</v>
      </c>
      <c r="K7" s="78">
        <f t="shared" si="3"/>
        <v>0.67372700630119686</v>
      </c>
      <c r="L7" s="79"/>
      <c r="M7" s="80"/>
      <c r="N7" s="81">
        <f>分析係数表!H10</f>
        <v>1.093766089911469E-3</v>
      </c>
      <c r="O7" s="82">
        <f t="shared" si="4"/>
        <v>1.113028978643593E-2</v>
      </c>
      <c r="P7" s="76">
        <f>分析係数表!C10</f>
        <v>1</v>
      </c>
      <c r="Q7" s="82">
        <f t="shared" si="5"/>
        <v>1.113028978643593E-2</v>
      </c>
      <c r="R7" s="83">
        <v>1.116227363064724E-2</v>
      </c>
      <c r="S7" s="84">
        <f t="shared" si="6"/>
        <v>3.7744700111584133</v>
      </c>
      <c r="T7" s="85">
        <f>分析係数表!F10</f>
        <v>0.51792148681964723</v>
      </c>
      <c r="U7" s="86">
        <f t="shared" si="7"/>
        <v>1.9548791201353359</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投入係数表!G8</f>
        <v>3.2154340836012862E-4</v>
      </c>
      <c r="E8" s="77">
        <f t="shared" si="0"/>
        <v>3.215434083601286E-2</v>
      </c>
      <c r="F8" s="76">
        <f>分析係数表!C11</f>
        <v>6.160954948016939E-3</v>
      </c>
      <c r="G8" s="77">
        <f t="shared" si="1"/>
        <v>1.9810144527385656E-4</v>
      </c>
      <c r="H8" s="77">
        <v>9.2767656701083314E-4</v>
      </c>
      <c r="I8" s="77">
        <f t="shared" si="2"/>
        <v>9.2767656701083314E-4</v>
      </c>
      <c r="J8" s="76">
        <f>分析係数表!G11</f>
        <v>0.34042553191489361</v>
      </c>
      <c r="K8" s="78">
        <f t="shared" si="3"/>
        <v>3.1580478876964534E-4</v>
      </c>
      <c r="L8" s="79"/>
      <c r="M8" s="80"/>
      <c r="N8" s="81">
        <f>分析係数表!H11</f>
        <v>-1.9481838751603774E-5</v>
      </c>
      <c r="O8" s="82">
        <f t="shared" si="4"/>
        <v>-1.9824943639962215E-4</v>
      </c>
      <c r="P8" s="76">
        <f>分析係数表!C11</f>
        <v>6.160954948016939E-3</v>
      </c>
      <c r="Q8" s="82">
        <f t="shared" si="5"/>
        <v>-1.2214058461278216E-6</v>
      </c>
      <c r="R8" s="83">
        <v>1.396712875883502E-4</v>
      </c>
      <c r="S8" s="84">
        <f t="shared" si="6"/>
        <v>1.0673478545991833E-3</v>
      </c>
      <c r="T8" s="85">
        <f>分析係数表!F11</f>
        <v>0.5957446808510638</v>
      </c>
      <c r="U8" s="86">
        <f t="shared" si="7"/>
        <v>6.3586680699525807E-4</v>
      </c>
      <c r="V8" s="87">
        <f>分析係数表!D11</f>
        <v>0.10638297872340426</v>
      </c>
      <c r="W8" s="167">
        <f t="shared" si="8"/>
        <v>0</v>
      </c>
      <c r="X8" s="76">
        <f>分析係数表!E11</f>
        <v>0</v>
      </c>
      <c r="Y8" s="166">
        <f t="shared" si="9"/>
        <v>0</v>
      </c>
    </row>
    <row r="9" spans="1:25" x14ac:dyDescent="0.2">
      <c r="A9" s="6" t="s">
        <v>223</v>
      </c>
      <c r="B9" s="5" t="s">
        <v>191</v>
      </c>
      <c r="C9" s="75">
        <f>最終需要_まとめ!C10</f>
        <v>100</v>
      </c>
      <c r="D9" s="76">
        <f>投入係数表!G9</f>
        <v>0.20852090032154341</v>
      </c>
      <c r="E9" s="77">
        <f t="shared" si="0"/>
        <v>20.85209003215434</v>
      </c>
      <c r="F9" s="76">
        <f>分析係数表!C12</f>
        <v>3.0196065121225524E-2</v>
      </c>
      <c r="G9" s="77">
        <f t="shared" si="1"/>
        <v>0.62965106852459007</v>
      </c>
      <c r="H9" s="77">
        <v>0.64325940341652155</v>
      </c>
      <c r="I9" s="77">
        <f t="shared" si="2"/>
        <v>100.64325940341652</v>
      </c>
      <c r="J9" s="76">
        <f>分析係数表!G12</f>
        <v>0.12354134956874682</v>
      </c>
      <c r="K9" s="78">
        <f t="shared" si="3"/>
        <v>12.433604091695546</v>
      </c>
      <c r="L9" s="79"/>
      <c r="M9" s="80"/>
      <c r="N9" s="81">
        <f>分析係数表!H12</f>
        <v>9.1223709954384669E-2</v>
      </c>
      <c r="O9" s="82">
        <f t="shared" si="4"/>
        <v>0.92830298594123073</v>
      </c>
      <c r="P9" s="76">
        <f>分析係数表!C12</f>
        <v>3.0196065121225524E-2</v>
      </c>
      <c r="Q9" s="82">
        <f t="shared" si="5"/>
        <v>2.8031097415709506E-2</v>
      </c>
      <c r="R9" s="83">
        <v>2.9842624638605139E-2</v>
      </c>
      <c r="S9" s="84">
        <f t="shared" si="6"/>
        <v>100.67310202805513</v>
      </c>
      <c r="T9" s="85">
        <f>分析係数表!F12</f>
        <v>0.42790922927909231</v>
      </c>
      <c r="U9" s="86">
        <f t="shared" si="7"/>
        <v>43.078949497960494</v>
      </c>
      <c r="V9" s="87">
        <f>分析係数表!D12</f>
        <v>5.0712605507126057E-2</v>
      </c>
      <c r="W9" s="167">
        <f t="shared" si="8"/>
        <v>5</v>
      </c>
      <c r="X9" s="76">
        <f>分析係数表!E12</f>
        <v>5.3041833863751671E-2</v>
      </c>
      <c r="Y9" s="166">
        <f t="shared" si="9"/>
        <v>5</v>
      </c>
    </row>
    <row r="10" spans="1:25" x14ac:dyDescent="0.2">
      <c r="A10" s="6" t="s">
        <v>224</v>
      </c>
      <c r="B10" s="5" t="s">
        <v>28</v>
      </c>
      <c r="C10" s="90"/>
      <c r="D10" s="76">
        <f>投入係数表!G10</f>
        <v>1.1789924973204715E-3</v>
      </c>
      <c r="E10" s="77">
        <f t="shared" si="0"/>
        <v>0.11789924973204716</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0.14595406721220755</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投入係数表!G11</f>
        <v>1.6452304394426583E-2</v>
      </c>
      <c r="E11" s="77">
        <f t="shared" si="0"/>
        <v>1.6452304394426582</v>
      </c>
      <c r="F11" s="76">
        <f>分析係数表!C14</f>
        <v>0.14745822605886216</v>
      </c>
      <c r="G11" s="77">
        <f t="shared" si="1"/>
        <v>0.24260276205825662</v>
      </c>
      <c r="H11" s="77">
        <v>0.3187351720399802</v>
      </c>
      <c r="I11" s="77">
        <f t="shared" si="2"/>
        <v>0.3187351720399802</v>
      </c>
      <c r="J11" s="76">
        <f>分析係数表!G14</f>
        <v>0.16000812567713976</v>
      </c>
      <c r="K11" s="78">
        <f t="shared" si="3"/>
        <v>5.1000217465497912E-2</v>
      </c>
      <c r="L11" s="79"/>
      <c r="M11" s="80"/>
      <c r="N11" s="81">
        <f>分析係数表!H14</f>
        <v>1.1744765647395416E-3</v>
      </c>
      <c r="O11" s="82">
        <f t="shared" si="4"/>
        <v>1.1951608880091506E-2</v>
      </c>
      <c r="P11" s="76">
        <f>分析係数表!C14</f>
        <v>0.14745822605886216</v>
      </c>
      <c r="Q11" s="82">
        <f t="shared" si="5"/>
        <v>1.7623630440076377E-3</v>
      </c>
      <c r="R11" s="83">
        <v>1.3596813376141461E-2</v>
      </c>
      <c r="S11" s="84">
        <f t="shared" si="6"/>
        <v>0.33233198541612163</v>
      </c>
      <c r="T11" s="85">
        <f>分析係数表!F14</f>
        <v>0.30031148429035753</v>
      </c>
      <c r="U11" s="86">
        <f t="shared" si="7"/>
        <v>9.9803111817476947E-2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投入係数表!G12</f>
        <v>1.045016077170418E-2</v>
      </c>
      <c r="E12" s="77">
        <f t="shared" si="0"/>
        <v>1.045016077170418</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8.5091490237523534E-2</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投入係数表!G13</f>
        <v>4.5551982851018222E-3</v>
      </c>
      <c r="E13" s="77">
        <f t="shared" si="0"/>
        <v>0.45551982851018225</v>
      </c>
      <c r="F13" s="76">
        <f>分析係数表!C16</f>
        <v>2.2508198350392528E-2</v>
      </c>
      <c r="G13" s="77">
        <f t="shared" si="1"/>
        <v>1.025293065264397E-2</v>
      </c>
      <c r="H13" s="77">
        <v>3.063368412175959E-2</v>
      </c>
      <c r="I13" s="77">
        <f t="shared" si="2"/>
        <v>3.063368412175959E-2</v>
      </c>
      <c r="J13" s="76">
        <f>分析係数表!G16</f>
        <v>3.3165829145728645E-2</v>
      </c>
      <c r="K13" s="78">
        <f t="shared" si="3"/>
        <v>1.015991533686499E-3</v>
      </c>
      <c r="L13" s="79"/>
      <c r="M13" s="80"/>
      <c r="N13" s="81">
        <f>分析係数表!H16</f>
        <v>1.6828134001653172E-2</v>
      </c>
      <c r="O13" s="82">
        <f t="shared" si="4"/>
        <v>0.17124503102718788</v>
      </c>
      <c r="P13" s="76">
        <f>分析係数表!C16</f>
        <v>2.2508198350392528E-2</v>
      </c>
      <c r="Q13" s="82">
        <f t="shared" si="5"/>
        <v>3.8544171248790673E-3</v>
      </c>
      <c r="R13" s="83">
        <v>5.2757405734290396E-3</v>
      </c>
      <c r="S13" s="84">
        <f t="shared" si="6"/>
        <v>3.5909424695188631E-2</v>
      </c>
      <c r="T13" s="85">
        <f>分析係数表!F16</f>
        <v>0.28743718592964823</v>
      </c>
      <c r="U13" s="86">
        <f t="shared" si="7"/>
        <v>1.0321703982737636E-2</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投入係数表!G14</f>
        <v>1.8060021436227224E-2</v>
      </c>
      <c r="E14" s="77">
        <f t="shared" si="0"/>
        <v>1.8060021436227223</v>
      </c>
      <c r="F14" s="76">
        <f>分析係数表!C17</f>
        <v>3.7433661865049261E-2</v>
      </c>
      <c r="G14" s="77">
        <f t="shared" si="1"/>
        <v>6.7605273571927124E-2</v>
      </c>
      <c r="H14" s="77">
        <v>9.1177502798531096E-2</v>
      </c>
      <c r="I14" s="77">
        <f t="shared" si="2"/>
        <v>9.1177502798531096E-2</v>
      </c>
      <c r="J14" s="76">
        <f>分析係数表!G17</f>
        <v>0.23414289082763498</v>
      </c>
      <c r="K14" s="78">
        <f t="shared" si="3"/>
        <v>2.1348564083692848E-2</v>
      </c>
      <c r="L14" s="79"/>
      <c r="M14" s="80"/>
      <c r="N14" s="81">
        <f>分析係数表!H17</f>
        <v>3.0252512461419003E-3</v>
      </c>
      <c r="O14" s="82">
        <f t="shared" si="4"/>
        <v>3.0785305338055614E-2</v>
      </c>
      <c r="P14" s="76">
        <f>分析係数表!C17</f>
        <v>3.7433661865049261E-2</v>
      </c>
      <c r="Q14" s="82">
        <f t="shared" si="5"/>
        <v>1.15240671043707E-3</v>
      </c>
      <c r="R14" s="83">
        <v>6.4780740514007087E-3</v>
      </c>
      <c r="S14" s="84">
        <f t="shared" si="6"/>
        <v>9.7655576849931799E-2</v>
      </c>
      <c r="T14" s="85">
        <f>分析係数表!F17</f>
        <v>0.39289082763499172</v>
      </c>
      <c r="U14" s="86">
        <f t="shared" si="7"/>
        <v>3.836798041174224E-2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投入係数表!G15</f>
        <v>1.5541264737406217E-3</v>
      </c>
      <c r="E15" s="77">
        <f t="shared" si="0"/>
        <v>0.15541264737406216</v>
      </c>
      <c r="F15" s="76">
        <f>分析係数表!C18</f>
        <v>0.10097309673726385</v>
      </c>
      <c r="G15" s="77">
        <f t="shared" si="1"/>
        <v>1.569249627749545E-2</v>
      </c>
      <c r="H15" s="77">
        <v>2.0358723911019803E-2</v>
      </c>
      <c r="I15" s="77">
        <f t="shared" si="2"/>
        <v>2.0358723911019803E-2</v>
      </c>
      <c r="J15" s="76">
        <f>分析係数表!G18</f>
        <v>0.21571562207670719</v>
      </c>
      <c r="K15" s="78">
        <f t="shared" si="3"/>
        <v>4.3916947931535704E-3</v>
      </c>
      <c r="L15" s="79"/>
      <c r="M15" s="80"/>
      <c r="N15" s="81">
        <f>分析係数表!H18</f>
        <v>4.4529917146522908E-4</v>
      </c>
      <c r="O15" s="82">
        <f t="shared" si="4"/>
        <v>4.5314156891342206E-3</v>
      </c>
      <c r="P15" s="76">
        <f>分析係数表!C18</f>
        <v>0.10097309673726385</v>
      </c>
      <c r="Q15" s="82">
        <f t="shared" si="5"/>
        <v>4.5755107473570476E-4</v>
      </c>
      <c r="R15" s="83">
        <v>1.7591781705790276E-3</v>
      </c>
      <c r="S15" s="84">
        <f t="shared" si="6"/>
        <v>2.211790208159883E-2</v>
      </c>
      <c r="T15" s="85">
        <f>分析係数表!F18</f>
        <v>0.45949485500467729</v>
      </c>
      <c r="U15" s="86">
        <f t="shared" si="7"/>
        <v>1.0163062209991905E-2</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投入係数表!G16</f>
        <v>0</v>
      </c>
      <c r="E16" s="77">
        <f t="shared" si="0"/>
        <v>0</v>
      </c>
      <c r="F16" s="76">
        <f>分析係数表!C19</f>
        <v>3.134831743474864E-2</v>
      </c>
      <c r="G16" s="77">
        <f t="shared" si="1"/>
        <v>0</v>
      </c>
      <c r="H16" s="77">
        <v>4.5200093356734292E-2</v>
      </c>
      <c r="I16" s="77">
        <f t="shared" si="2"/>
        <v>4.5200093356734292E-2</v>
      </c>
      <c r="J16" s="76">
        <f>分析係数表!G19</f>
        <v>5.7606822099247029E-2</v>
      </c>
      <c r="K16" s="78">
        <f t="shared" si="3"/>
        <v>2.60383373687075E-3</v>
      </c>
      <c r="L16" s="79"/>
      <c r="M16" s="80"/>
      <c r="N16" s="81">
        <f>分析係数表!H19</f>
        <v>-1.1410791268796496E-4</v>
      </c>
      <c r="O16" s="82">
        <f t="shared" si="4"/>
        <v>-1.1611752703406439E-3</v>
      </c>
      <c r="P16" s="76">
        <f>分析係数表!C19</f>
        <v>3.134831743474864E-2</v>
      </c>
      <c r="Q16" s="82">
        <f t="shared" si="5"/>
        <v>-3.6400890972018573E-5</v>
      </c>
      <c r="R16" s="83">
        <v>3.4922316968868006E-3</v>
      </c>
      <c r="S16" s="84">
        <f t="shared" si="6"/>
        <v>4.8692325053621095E-2</v>
      </c>
      <c r="T16" s="85">
        <f>分析係数表!F19</f>
        <v>0.23995282590946204</v>
      </c>
      <c r="U16" s="86">
        <f t="shared" si="7"/>
        <v>1.1683860996718479E-2</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投入係数表!G17</f>
        <v>1.5541264737406217E-3</v>
      </c>
      <c r="E17" s="77">
        <f t="shared" si="0"/>
        <v>0.15541264737406216</v>
      </c>
      <c r="F17" s="76">
        <f>分析係数表!C20</f>
        <v>9.3978580907996712E-2</v>
      </c>
      <c r="G17" s="77">
        <f t="shared" si="1"/>
        <v>1.4605460055369264E-2</v>
      </c>
      <c r="H17" s="77">
        <v>2.9425431166877489E-2</v>
      </c>
      <c r="I17" s="77">
        <f t="shared" si="2"/>
        <v>2.9425431166877489E-2</v>
      </c>
      <c r="J17" s="76">
        <f>分析係数表!G20</f>
        <v>0.1000543404428746</v>
      </c>
      <c r="K17" s="78">
        <f t="shared" si="3"/>
        <v>2.9441421076491334E-3</v>
      </c>
      <c r="L17" s="79"/>
      <c r="M17" s="80"/>
      <c r="N17" s="81">
        <f>分析係数表!H20</f>
        <v>5.5523240442070755E-4</v>
      </c>
      <c r="O17" s="82">
        <f t="shared" si="4"/>
        <v>5.6501089373892314E-3</v>
      </c>
      <c r="P17" s="76">
        <f>分析係数表!C20</f>
        <v>9.3978580907996712E-2</v>
      </c>
      <c r="Q17" s="82">
        <f t="shared" si="5"/>
        <v>5.3098921991142918E-4</v>
      </c>
      <c r="R17" s="83">
        <v>2.8656749605060552E-3</v>
      </c>
      <c r="S17" s="84">
        <f t="shared" si="6"/>
        <v>3.2291106127383548E-2</v>
      </c>
      <c r="T17" s="85">
        <f>分析係数表!F20</f>
        <v>0.22286374133949191</v>
      </c>
      <c r="U17" s="86">
        <f t="shared" si="7"/>
        <v>7.1965167235392893E-3</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投入係数表!G18</f>
        <v>6.6452304394426578E-3</v>
      </c>
      <c r="E18" s="77">
        <f t="shared" si="0"/>
        <v>0.66452304394426576</v>
      </c>
      <c r="F18" s="76">
        <f>分析係数表!C21</f>
        <v>0.58730312732447199</v>
      </c>
      <c r="G18" s="77">
        <f t="shared" si="1"/>
        <v>0.39027646188764481</v>
      </c>
      <c r="H18" s="77">
        <v>0.40390393299201605</v>
      </c>
      <c r="I18" s="77">
        <f t="shared" si="2"/>
        <v>0.40390393299201605</v>
      </c>
      <c r="J18" s="76">
        <f>分析係数表!G21</f>
        <v>0.28517251912946945</v>
      </c>
      <c r="K18" s="78">
        <f t="shared" si="3"/>
        <v>0.11518230205763365</v>
      </c>
      <c r="L18" s="79"/>
      <c r="M18" s="80"/>
      <c r="N18" s="81">
        <f>分析係数表!H21</f>
        <v>9.2956202043366571E-4</v>
      </c>
      <c r="O18" s="82">
        <f t="shared" si="4"/>
        <v>9.4593302510676859E-3</v>
      </c>
      <c r="P18" s="76">
        <f>分析係数表!C21</f>
        <v>0.58730312732447199</v>
      </c>
      <c r="Q18" s="82">
        <f t="shared" si="5"/>
        <v>5.5554942388470344E-3</v>
      </c>
      <c r="R18" s="83">
        <v>8.0667313437890967E-3</v>
      </c>
      <c r="S18" s="84">
        <f t="shared" si="6"/>
        <v>0.41197066433580515</v>
      </c>
      <c r="T18" s="85">
        <f>分析係数表!F21</f>
        <v>0.42587749688936571</v>
      </c>
      <c r="U18" s="86">
        <f t="shared" si="7"/>
        <v>0.1754490353191818</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投入係数表!G19</f>
        <v>0</v>
      </c>
      <c r="E19" s="77">
        <f t="shared" si="0"/>
        <v>0</v>
      </c>
      <c r="F19" s="76">
        <f>分析係数表!C22</f>
        <v>5.627746538770495E-2</v>
      </c>
      <c r="G19" s="77">
        <f t="shared" si="1"/>
        <v>0</v>
      </c>
      <c r="H19" s="77">
        <v>1.7520671458647735E-3</v>
      </c>
      <c r="I19" s="77">
        <f t="shared" si="2"/>
        <v>1.7520671458647735E-3</v>
      </c>
      <c r="J19" s="76">
        <f>分析係数表!G22</f>
        <v>0.19467293380336859</v>
      </c>
      <c r="K19" s="78">
        <f t="shared" si="3"/>
        <v>3.4108005150599002E-4</v>
      </c>
      <c r="L19" s="79"/>
      <c r="M19" s="80"/>
      <c r="N19" s="81">
        <f>分析係数表!H22</f>
        <v>4.3138357235694069E-5</v>
      </c>
      <c r="O19" s="82">
        <f t="shared" si="4"/>
        <v>4.3898089488487763E-4</v>
      </c>
      <c r="P19" s="76">
        <f>分析係数表!C22</f>
        <v>5.627746538770495E-2</v>
      </c>
      <c r="Q19" s="82">
        <f t="shared" si="5"/>
        <v>2.4704732117747444E-5</v>
      </c>
      <c r="R19" s="83">
        <v>5.2482199147724532E-4</v>
      </c>
      <c r="S19" s="84">
        <f t="shared" si="6"/>
        <v>2.2768891373420187E-3</v>
      </c>
      <c r="T19" s="85">
        <f>分析係数表!F22</f>
        <v>0.41304347826086957</v>
      </c>
      <c r="U19" s="86">
        <f t="shared" si="7"/>
        <v>9.4045420890213817E-4</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投入係数表!G20</f>
        <v>0</v>
      </c>
      <c r="E20" s="77">
        <f t="shared" si="0"/>
        <v>0</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2.548921325137999E-4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投入係数表!G21</f>
        <v>0</v>
      </c>
      <c r="E21" s="77">
        <f t="shared" si="0"/>
        <v>0</v>
      </c>
      <c r="F21" s="76">
        <f>分析係数表!C24</f>
        <v>0.81842301633363734</v>
      </c>
      <c r="G21" s="77">
        <f t="shared" si="1"/>
        <v>0</v>
      </c>
      <c r="H21" s="77">
        <v>8.0680007428752549E-3</v>
      </c>
      <c r="I21" s="77">
        <f t="shared" si="2"/>
        <v>8.0680007428752549E-3</v>
      </c>
      <c r="J21" s="76">
        <f>分析係数表!G24</f>
        <v>0.20829256360078277</v>
      </c>
      <c r="K21" s="78">
        <f t="shared" si="3"/>
        <v>1.6805045578665067E-3</v>
      </c>
      <c r="L21" s="79"/>
      <c r="M21" s="80"/>
      <c r="N21" s="81">
        <f>分析係数表!H24</f>
        <v>3.3536593850975067E-4</v>
      </c>
      <c r="O21" s="82">
        <f t="shared" si="4"/>
        <v>3.4127224408792099E-3</v>
      </c>
      <c r="P21" s="76">
        <f>分析係数表!C24</f>
        <v>0.81842301633363734</v>
      </c>
      <c r="Q21" s="82">
        <f t="shared" si="5"/>
        <v>2.7930505939738563E-3</v>
      </c>
      <c r="R21" s="83">
        <v>7.7237733314146507E-3</v>
      </c>
      <c r="S21" s="84">
        <f t="shared" si="6"/>
        <v>1.5791774074289906E-2</v>
      </c>
      <c r="T21" s="85">
        <f>分析係数表!F24</f>
        <v>0.39236790606653621</v>
      </c>
      <c r="U21" s="86">
        <f t="shared" si="7"/>
        <v>6.1961853266049435E-3</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投入係数表!G22</f>
        <v>0</v>
      </c>
      <c r="E22" s="77">
        <f t="shared" si="0"/>
        <v>0</v>
      </c>
      <c r="F22" s="76">
        <f>分析係数表!C25</f>
        <v>9.2155281649579646E-3</v>
      </c>
      <c r="G22" s="77">
        <f t="shared" si="1"/>
        <v>0</v>
      </c>
      <c r="H22" s="77">
        <v>8.9356155003903002E-4</v>
      </c>
      <c r="I22" s="77">
        <f t="shared" si="2"/>
        <v>8.9356155003903002E-4</v>
      </c>
      <c r="J22" s="76">
        <f>分析係数表!G25</f>
        <v>0.19733079122974262</v>
      </c>
      <c r="K22" s="78">
        <f t="shared" si="3"/>
        <v>1.7632720768167705E-4</v>
      </c>
      <c r="L22" s="79"/>
      <c r="M22" s="80"/>
      <c r="N22" s="81">
        <f>分析係数表!H25</f>
        <v>5.1487716700667114E-4</v>
      </c>
      <c r="O22" s="82">
        <f t="shared" si="4"/>
        <v>5.2394493905614428E-3</v>
      </c>
      <c r="P22" s="76">
        <f>分析係数表!C25</f>
        <v>9.2155281649579646E-3</v>
      </c>
      <c r="Q22" s="82">
        <f t="shared" si="5"/>
        <v>4.8284293427590819E-5</v>
      </c>
      <c r="R22" s="83">
        <v>4.7421728564833764E-4</v>
      </c>
      <c r="S22" s="84">
        <f t="shared" si="6"/>
        <v>1.3677788356873677E-3</v>
      </c>
      <c r="T22" s="85">
        <f>分析係数表!F25</f>
        <v>0.3508102955195424</v>
      </c>
      <c r="U22" s="86">
        <f t="shared" si="7"/>
        <v>4.7983089755286107E-4</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投入係数表!G23</f>
        <v>0</v>
      </c>
      <c r="E23" s="77">
        <f t="shared" si="0"/>
        <v>0</v>
      </c>
      <c r="F23" s="76">
        <f>分析係数表!C26</f>
        <v>0.13136940169326161</v>
      </c>
      <c r="G23" s="77">
        <f t="shared" si="1"/>
        <v>0</v>
      </c>
      <c r="H23" s="77">
        <v>9.926007634997366E-3</v>
      </c>
      <c r="I23" s="77">
        <f t="shared" si="2"/>
        <v>9.926007634997366E-3</v>
      </c>
      <c r="J23" s="76">
        <f>分析係数表!G26</f>
        <v>0.19642020029831664</v>
      </c>
      <c r="K23" s="78">
        <f t="shared" si="3"/>
        <v>1.949668407828803E-3</v>
      </c>
      <c r="L23" s="79"/>
      <c r="M23" s="80"/>
      <c r="N23" s="81">
        <f>分析係数表!H26</f>
        <v>1.0429741531662163E-2</v>
      </c>
      <c r="O23" s="82">
        <f t="shared" si="4"/>
        <v>0.10613425184394058</v>
      </c>
      <c r="P23" s="76">
        <f>分析係数表!C26</f>
        <v>0.13136940169326161</v>
      </c>
      <c r="Q23" s="82">
        <f t="shared" si="5"/>
        <v>1.3942793163900423E-2</v>
      </c>
      <c r="R23" s="83">
        <v>1.8389836156951597E-2</v>
      </c>
      <c r="S23" s="84">
        <f t="shared" si="6"/>
        <v>2.8315843791948965E-2</v>
      </c>
      <c r="T23" s="85">
        <f>分析係数表!F26</f>
        <v>0.33488173875985511</v>
      </c>
      <c r="U23" s="86">
        <f t="shared" si="7"/>
        <v>9.4824590035003185E-3</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投入係数表!G24</f>
        <v>0</v>
      </c>
      <c r="E24" s="77">
        <f t="shared" si="0"/>
        <v>0</v>
      </c>
      <c r="F24" s="76">
        <f>分析係数表!C27</f>
        <v>0.16712141882673948</v>
      </c>
      <c r="G24" s="77">
        <f t="shared" si="1"/>
        <v>0</v>
      </c>
      <c r="H24" s="77">
        <v>4.2778998817292399E-3</v>
      </c>
      <c r="I24" s="77">
        <f t="shared" si="2"/>
        <v>4.2778998817292399E-3</v>
      </c>
      <c r="J24" s="76">
        <f>分析係数表!G27</f>
        <v>0.17095740894530786</v>
      </c>
      <c r="K24" s="78">
        <f t="shared" si="3"/>
        <v>7.3133867950786978E-4</v>
      </c>
      <c r="L24" s="79"/>
      <c r="M24" s="80"/>
      <c r="N24" s="81">
        <f>分析係数表!H27</f>
        <v>1.1119955247433267E-2</v>
      </c>
      <c r="O24" s="82">
        <f t="shared" si="4"/>
        <v>0.11315794616209861</v>
      </c>
      <c r="P24" s="76">
        <f>分析係数表!C27</f>
        <v>0.16712141882673948</v>
      </c>
      <c r="Q24" s="82">
        <f t="shared" si="5"/>
        <v>1.8911116514129717E-2</v>
      </c>
      <c r="R24" s="83">
        <v>2.1166379662679306E-2</v>
      </c>
      <c r="S24" s="84">
        <f t="shared" si="6"/>
        <v>2.5444279544408546E-2</v>
      </c>
      <c r="T24" s="85">
        <f>分析係数表!F27</f>
        <v>0.3222209040218294</v>
      </c>
      <c r="U24" s="86">
        <f t="shared" si="7"/>
        <v>8.1986787569834629E-3</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投入係数表!G25</f>
        <v>0</v>
      </c>
      <c r="E25" s="77">
        <f t="shared" si="0"/>
        <v>0</v>
      </c>
      <c r="F25" s="76">
        <f>分析係数表!C28</f>
        <v>0.25171335744498258</v>
      </c>
      <c r="G25" s="77">
        <f t="shared" si="1"/>
        <v>0</v>
      </c>
      <c r="H25" s="77">
        <v>3.897625244346585E-2</v>
      </c>
      <c r="I25" s="77">
        <f t="shared" si="2"/>
        <v>3.897625244346585E-2</v>
      </c>
      <c r="J25" s="76">
        <f>分析係数表!G28</f>
        <v>0.12482787671548065</v>
      </c>
      <c r="K25" s="78">
        <f t="shared" si="3"/>
        <v>4.8653228348444063E-3</v>
      </c>
      <c r="L25" s="79"/>
      <c r="M25" s="80"/>
      <c r="N25" s="81">
        <f>分析係数表!H28</f>
        <v>2.0288943499884502E-2</v>
      </c>
      <c r="O25" s="82">
        <f t="shared" si="4"/>
        <v>0.20646262733617793</v>
      </c>
      <c r="P25" s="76">
        <f>分析係数表!C28</f>
        <v>0.25171335744498258</v>
      </c>
      <c r="Q25" s="82">
        <f t="shared" si="5"/>
        <v>5.1969401113701588E-2</v>
      </c>
      <c r="R25" s="83">
        <v>5.951939046652413E-2</v>
      </c>
      <c r="S25" s="84">
        <f t="shared" si="6"/>
        <v>9.8495642909989981E-2</v>
      </c>
      <c r="T25" s="85">
        <f>分析係数表!F28</f>
        <v>0.21349304958212537</v>
      </c>
      <c r="U25" s="86">
        <f t="shared" si="7"/>
        <v>2.1028135175405804E-2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投入係数表!G26</f>
        <v>9.9142550911039649E-3</v>
      </c>
      <c r="E26" s="77">
        <f t="shared" si="0"/>
        <v>0.99142550911039651</v>
      </c>
      <c r="F26" s="76">
        <f>分析係数表!C29</f>
        <v>0.56088407005838192</v>
      </c>
      <c r="G26" s="77">
        <f t="shared" si="1"/>
        <v>0.55607477470954259</v>
      </c>
      <c r="H26" s="77">
        <v>0.57611493861961838</v>
      </c>
      <c r="I26" s="77">
        <f t="shared" si="2"/>
        <v>0.57611493861961838</v>
      </c>
      <c r="J26" s="76">
        <f>分析係数表!G29</f>
        <v>0.25897778967085899</v>
      </c>
      <c r="K26" s="78">
        <f t="shared" si="3"/>
        <v>0.14920097340007138</v>
      </c>
      <c r="L26" s="79"/>
      <c r="M26" s="80"/>
      <c r="N26" s="81">
        <f>分析係数表!H29</f>
        <v>1.0175086067980484E-2</v>
      </c>
      <c r="O26" s="82">
        <f t="shared" si="4"/>
        <v>0.10354284849671694</v>
      </c>
      <c r="P26" s="76">
        <f>分析係数表!C29</f>
        <v>0.56088407005838192</v>
      </c>
      <c r="Q26" s="82">
        <f t="shared" si="5"/>
        <v>5.8075534290277009E-2</v>
      </c>
      <c r="R26" s="83">
        <v>6.6480484890458297E-2</v>
      </c>
      <c r="S26" s="84">
        <f t="shared" si="6"/>
        <v>0.6425954235100767</v>
      </c>
      <c r="T26" s="85">
        <f>分析係数表!F29</f>
        <v>0.37605030773347603</v>
      </c>
      <c r="U26" s="86">
        <f t="shared" si="7"/>
        <v>0.24164820675908771</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投入係数表!G27</f>
        <v>5.3590568060021436E-4</v>
      </c>
      <c r="E27" s="77">
        <f t="shared" si="0"/>
        <v>5.3590568060021437E-2</v>
      </c>
      <c r="F27" s="76">
        <f>分析係数表!C30</f>
        <v>1</v>
      </c>
      <c r="G27" s="77">
        <f t="shared" si="1"/>
        <v>5.3590568060021437E-2</v>
      </c>
      <c r="H27" s="77">
        <v>9.3944674219786431E-2</v>
      </c>
      <c r="I27" s="77">
        <f t="shared" si="2"/>
        <v>9.3944674219786431E-2</v>
      </c>
      <c r="J27" s="76">
        <f>分析係数表!G30</f>
        <v>0.3445256772071732</v>
      </c>
      <c r="K27" s="78">
        <f t="shared" si="3"/>
        <v>3.2366352505579184E-2</v>
      </c>
      <c r="L27" s="79"/>
      <c r="M27" s="80"/>
      <c r="N27" s="81">
        <f>分析係数表!H30</f>
        <v>0</v>
      </c>
      <c r="O27" s="82">
        <f t="shared" si="4"/>
        <v>0</v>
      </c>
      <c r="P27" s="76">
        <f>分析係数表!C30</f>
        <v>1</v>
      </c>
      <c r="Q27" s="82">
        <f t="shared" si="5"/>
        <v>0</v>
      </c>
      <c r="R27" s="83">
        <v>2.9712486368965268E-2</v>
      </c>
      <c r="S27" s="84">
        <f t="shared" si="6"/>
        <v>0.1236571605887517</v>
      </c>
      <c r="T27" s="85">
        <f>分析係数表!F30</f>
        <v>0.44052354392124621</v>
      </c>
      <c r="U27" s="86">
        <f t="shared" si="7"/>
        <v>5.4473890613795553E-2</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投入係数表!G28</f>
        <v>1.4576634512325831E-2</v>
      </c>
      <c r="E28" s="77">
        <f t="shared" si="0"/>
        <v>1.457663451232583</v>
      </c>
      <c r="F28" s="76">
        <f>分析係数表!C31</f>
        <v>4.9143958408031541E-2</v>
      </c>
      <c r="G28" s="77">
        <f t="shared" si="1"/>
        <v>7.1635352020281776E-2</v>
      </c>
      <c r="H28" s="77">
        <v>0.11083379954735023</v>
      </c>
      <c r="I28" s="77">
        <f t="shared" si="2"/>
        <v>0.11083379954735023</v>
      </c>
      <c r="J28" s="76">
        <f>分析係数表!G31</f>
        <v>7.032875572201415E-2</v>
      </c>
      <c r="K28" s="78">
        <f t="shared" si="3"/>
        <v>7.7948032141082766E-3</v>
      </c>
      <c r="L28" s="79"/>
      <c r="M28" s="80"/>
      <c r="N28" s="81">
        <f>分析係数表!H31</f>
        <v>2.2706083064994196E-2</v>
      </c>
      <c r="O28" s="82">
        <f t="shared" si="4"/>
        <v>0.23105971812375961</v>
      </c>
      <c r="P28" s="76">
        <f>分析係数表!C31</f>
        <v>4.9143958408031541E-2</v>
      </c>
      <c r="Q28" s="82">
        <f t="shared" si="5"/>
        <v>1.1355189177245534E-2</v>
      </c>
      <c r="R28" s="83">
        <v>2.6254574139056488E-2</v>
      </c>
      <c r="S28" s="84">
        <f t="shared" si="6"/>
        <v>0.13708837368640672</v>
      </c>
      <c r="T28" s="85">
        <f>分析係数表!F31</f>
        <v>0.30087390761548066</v>
      </c>
      <c r="U28" s="86">
        <f t="shared" si="7"/>
        <v>4.1246314679680429E-2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投入係数表!G29</f>
        <v>1.9292604501607716E-3</v>
      </c>
      <c r="E29" s="77">
        <f t="shared" si="0"/>
        <v>0.19292604501607716</v>
      </c>
      <c r="F29" s="76">
        <f>分析係数表!C32</f>
        <v>0.85369684730169415</v>
      </c>
      <c r="G29" s="77">
        <f t="shared" si="1"/>
        <v>0.1647003563926098</v>
      </c>
      <c r="H29" s="77">
        <v>0.20124287390580417</v>
      </c>
      <c r="I29" s="77">
        <f t="shared" si="2"/>
        <v>0.20124287390580417</v>
      </c>
      <c r="J29" s="76">
        <f>分析係数表!G32</f>
        <v>0.14032110690510377</v>
      </c>
      <c r="K29" s="78">
        <f t="shared" si="3"/>
        <v>2.8238622823226665E-2</v>
      </c>
      <c r="L29" s="79"/>
      <c r="M29" s="80"/>
      <c r="N29" s="81">
        <f>分析係数表!H32</f>
        <v>6.3455131933795143E-3</v>
      </c>
      <c r="O29" s="82">
        <f t="shared" si="4"/>
        <v>6.4572673570162636E-2</v>
      </c>
      <c r="P29" s="76">
        <f>分析係数表!C32</f>
        <v>0.85369684730169415</v>
      </c>
      <c r="Q29" s="82">
        <f t="shared" si="5"/>
        <v>5.5125487848689272E-2</v>
      </c>
      <c r="R29" s="83">
        <v>7.7199494812188615E-2</v>
      </c>
      <c r="S29" s="84">
        <f t="shared" si="6"/>
        <v>0.27844236871799277</v>
      </c>
      <c r="T29" s="85">
        <f>分析係数表!F32</f>
        <v>0.48296567027803161</v>
      </c>
      <c r="U29" s="86">
        <f t="shared" si="7"/>
        <v>0.13447810524168821</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投入係数表!G30</f>
        <v>9.6463022508038582E-4</v>
      </c>
      <c r="E30" s="77">
        <f t="shared" si="0"/>
        <v>9.6463022508038579E-2</v>
      </c>
      <c r="F30" s="76">
        <f>分析係数表!C33</f>
        <v>0.68456011928968419</v>
      </c>
      <c r="G30" s="77">
        <f t="shared" si="1"/>
        <v>6.6034738195146381E-2</v>
      </c>
      <c r="H30" s="77">
        <v>8.8950156817287337E-2</v>
      </c>
      <c r="I30" s="77">
        <f t="shared" si="2"/>
        <v>8.8950156817287337E-2</v>
      </c>
      <c r="J30" s="76">
        <f>分析係数表!G33</f>
        <v>0.50750988142292486</v>
      </c>
      <c r="K30" s="78">
        <f t="shared" si="3"/>
        <v>4.514308353889207E-2</v>
      </c>
      <c r="L30" s="79"/>
      <c r="M30" s="80"/>
      <c r="N30" s="81">
        <f>分析係数表!H33</f>
        <v>9.6295945829355794E-4</v>
      </c>
      <c r="O30" s="82">
        <f t="shared" si="4"/>
        <v>9.799186427752753E-3</v>
      </c>
      <c r="P30" s="76">
        <f>分析係数表!C33</f>
        <v>0.68456011928968419</v>
      </c>
      <c r="Q30" s="82">
        <f t="shared" si="5"/>
        <v>6.7081322299242787E-3</v>
      </c>
      <c r="R30" s="83">
        <v>2.6056304096882178E-2</v>
      </c>
      <c r="S30" s="84">
        <f t="shared" si="6"/>
        <v>0.11500646091416952</v>
      </c>
      <c r="T30" s="85">
        <f>分析係数表!F33</f>
        <v>0.6454545454545455</v>
      </c>
      <c r="U30" s="86">
        <f t="shared" si="7"/>
        <v>7.4231442953691246E-2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投入係数表!G31</f>
        <v>8.1296891747052513E-2</v>
      </c>
      <c r="E31" s="77">
        <f t="shared" si="0"/>
        <v>8.129689174705252</v>
      </c>
      <c r="F31" s="76">
        <f>分析係数表!C34</f>
        <v>0.36407371382002685</v>
      </c>
      <c r="G31" s="77">
        <f t="shared" si="1"/>
        <v>2.9598061300374101</v>
      </c>
      <c r="H31" s="77">
        <v>3.2313000819912583</v>
      </c>
      <c r="I31" s="77">
        <f t="shared" si="2"/>
        <v>3.2313000819912583</v>
      </c>
      <c r="J31" s="76">
        <f>分析係数表!G34</f>
        <v>0.42480723749571397</v>
      </c>
      <c r="K31" s="78">
        <f t="shared" si="3"/>
        <v>1.3726796613503804</v>
      </c>
      <c r="L31" s="79"/>
      <c r="M31" s="80"/>
      <c r="N31" s="81">
        <f>分析係数表!H34</f>
        <v>0.15914714076185121</v>
      </c>
      <c r="O31" s="82">
        <f t="shared" si="4"/>
        <v>1.6194996459485134</v>
      </c>
      <c r="P31" s="76">
        <f>分析係数表!C34</f>
        <v>0.36407371382002685</v>
      </c>
      <c r="Q31" s="82">
        <f t="shared" si="5"/>
        <v>0.58961725063069381</v>
      </c>
      <c r="R31" s="83">
        <v>0.64725409607984075</v>
      </c>
      <c r="S31" s="84">
        <f t="shared" si="6"/>
        <v>3.878554178071099</v>
      </c>
      <c r="T31" s="85">
        <f>分析係数表!F34</f>
        <v>0.69957183425501801</v>
      </c>
      <c r="U31" s="86">
        <f t="shared" si="7"/>
        <v>2.7133272606106624</v>
      </c>
      <c r="V31" s="87">
        <f>分析係数表!D34</f>
        <v>0.16978925805118647</v>
      </c>
      <c r="W31" s="167">
        <f t="shared" si="8"/>
        <v>1</v>
      </c>
      <c r="X31" s="76">
        <f>分析係数表!E34</f>
        <v>0.12666496689847989</v>
      </c>
      <c r="Y31" s="166">
        <f t="shared" si="9"/>
        <v>0</v>
      </c>
    </row>
    <row r="32" spans="1:25" x14ac:dyDescent="0.2">
      <c r="A32" s="6" t="s">
        <v>20</v>
      </c>
      <c r="B32" s="5" t="s">
        <v>37</v>
      </c>
      <c r="C32" s="90"/>
      <c r="D32" s="76">
        <f>投入係数表!G32</f>
        <v>4.5016077170418004E-3</v>
      </c>
      <c r="E32" s="77">
        <f t="shared" si="0"/>
        <v>0.45016077170418006</v>
      </c>
      <c r="F32" s="76">
        <f>分析係数表!C35</f>
        <v>0.73929442777419441</v>
      </c>
      <c r="G32" s="77">
        <f t="shared" si="1"/>
        <v>0.33280135012343154</v>
      </c>
      <c r="H32" s="77">
        <v>0.42932606850775051</v>
      </c>
      <c r="I32" s="77">
        <f t="shared" si="2"/>
        <v>0.42932606850775051</v>
      </c>
      <c r="J32" s="76">
        <f>分析係数表!G35</f>
        <v>0.31372688477951638</v>
      </c>
      <c r="K32" s="78">
        <f t="shared" si="3"/>
        <v>0.1346911300275738</v>
      </c>
      <c r="L32" s="79"/>
      <c r="M32" s="80"/>
      <c r="N32" s="81">
        <f>分析係数表!H35</f>
        <v>5.9491969307754605E-2</v>
      </c>
      <c r="O32" s="82">
        <f t="shared" si="4"/>
        <v>0.6053971360683319</v>
      </c>
      <c r="P32" s="76">
        <f>分析係数表!C35</f>
        <v>0.73929442777419441</v>
      </c>
      <c r="Q32" s="82">
        <f t="shared" si="5"/>
        <v>0.44756672928577357</v>
      </c>
      <c r="R32" s="83">
        <v>0.55951291142878179</v>
      </c>
      <c r="S32" s="84">
        <f t="shared" si="6"/>
        <v>0.98883897993653225</v>
      </c>
      <c r="T32" s="85">
        <f>分析係数表!F35</f>
        <v>0.64366998577524892</v>
      </c>
      <c r="U32" s="86">
        <f t="shared" si="7"/>
        <v>0.63648597214975933</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投入係数表!G33</f>
        <v>1.5541264737406217E-3</v>
      </c>
      <c r="E33" s="77">
        <f t="shared" si="0"/>
        <v>0.15541264737406216</v>
      </c>
      <c r="F33" s="76">
        <f>分析係数表!C36</f>
        <v>0.90530305621882723</v>
      </c>
      <c r="G33" s="77">
        <f t="shared" si="1"/>
        <v>0.14069554464279738</v>
      </c>
      <c r="H33" s="77">
        <v>0.29485446669425402</v>
      </c>
      <c r="I33" s="77">
        <f t="shared" si="2"/>
        <v>0.29485446669425402</v>
      </c>
      <c r="J33" s="76">
        <f>分析係数表!G36</f>
        <v>4.4048921884705258E-2</v>
      </c>
      <c r="K33" s="78">
        <f t="shared" si="3"/>
        <v>1.2988021370771624E-2</v>
      </c>
      <c r="L33" s="79"/>
      <c r="M33" s="80"/>
      <c r="N33" s="81">
        <f>分析係数表!H36</f>
        <v>0.18238619127269287</v>
      </c>
      <c r="O33" s="82">
        <f t="shared" si="4"/>
        <v>1.8559829022252055</v>
      </c>
      <c r="P33" s="76">
        <f>分析係数表!C36</f>
        <v>0.90530305621882723</v>
      </c>
      <c r="Q33" s="82">
        <f t="shared" si="5"/>
        <v>1.6802269936743672</v>
      </c>
      <c r="R33" s="83">
        <v>1.8027367517297095</v>
      </c>
      <c r="S33" s="84">
        <f t="shared" si="6"/>
        <v>2.0975912184239633</v>
      </c>
      <c r="T33" s="85">
        <f>分析係数表!F36</f>
        <v>0.85493507645893108</v>
      </c>
      <c r="U33" s="86">
        <f t="shared" si="7"/>
        <v>1.7933043087028735</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投入係数表!G34</f>
        <v>2.7384780278670955E-2</v>
      </c>
      <c r="E34" s="77">
        <f t="shared" si="0"/>
        <v>2.7384780278670955</v>
      </c>
      <c r="F34" s="76">
        <f>分析係数表!C37</f>
        <v>0.39043485315593052</v>
      </c>
      <c r="G34" s="77">
        <f t="shared" si="1"/>
        <v>1.0691972666810317</v>
      </c>
      <c r="H34" s="77">
        <v>1.30958534323303</v>
      </c>
      <c r="I34" s="77">
        <f t="shared" si="2"/>
        <v>1.30958534323303</v>
      </c>
      <c r="J34" s="76">
        <f>分析係数表!G37</f>
        <v>0.31799768518518517</v>
      </c>
      <c r="K34" s="78">
        <f t="shared" si="3"/>
        <v>0.41644510770054977</v>
      </c>
      <c r="L34" s="79"/>
      <c r="M34" s="80"/>
      <c r="N34" s="81">
        <f>分析係数表!H37</f>
        <v>4.8270430186830832E-2</v>
      </c>
      <c r="O34" s="82">
        <f t="shared" si="4"/>
        <v>0.49120546070214949</v>
      </c>
      <c r="P34" s="76">
        <f>分析係数表!C37</f>
        <v>0.39043485315593052</v>
      </c>
      <c r="Q34" s="82">
        <f t="shared" si="5"/>
        <v>0.19178373191863493</v>
      </c>
      <c r="R34" s="83">
        <v>0.26550621631235349</v>
      </c>
      <c r="S34" s="84">
        <f t="shared" si="6"/>
        <v>1.5750915595453834</v>
      </c>
      <c r="T34" s="85">
        <f>分析係数表!F37</f>
        <v>0.6715988005050505</v>
      </c>
      <c r="U34" s="86">
        <f t="shared" si="7"/>
        <v>1.0578296020763087</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投入係数表!G35</f>
        <v>3.5369774919614149E-3</v>
      </c>
      <c r="E35" s="77">
        <f t="shared" si="0"/>
        <v>0.3536977491961415</v>
      </c>
      <c r="F35" s="76">
        <f>分析係数表!C38</f>
        <v>9.9890182932115712E-2</v>
      </c>
      <c r="G35" s="77">
        <f t="shared" si="1"/>
        <v>3.5330932869880156E-2</v>
      </c>
      <c r="H35" s="77">
        <v>8.0334611593171457E-2</v>
      </c>
      <c r="I35" s="77">
        <f t="shared" si="2"/>
        <v>8.0334611593171457E-2</v>
      </c>
      <c r="J35" s="76">
        <f>分析係数表!G38</f>
        <v>0.1768186564566655</v>
      </c>
      <c r="K35" s="78">
        <f t="shared" si="3"/>
        <v>1.4204658088872642E-2</v>
      </c>
      <c r="L35" s="79"/>
      <c r="M35" s="80"/>
      <c r="N35" s="81">
        <f>分析係数表!H38</f>
        <v>4.3813263792446058E-2</v>
      </c>
      <c r="O35" s="82">
        <f t="shared" si="4"/>
        <v>0.44584882178872171</v>
      </c>
      <c r="P35" s="76">
        <f>分析係数表!C38</f>
        <v>9.9890182932115712E-2</v>
      </c>
      <c r="Q35" s="82">
        <f t="shared" si="5"/>
        <v>4.4535920368543667E-2</v>
      </c>
      <c r="R35" s="83">
        <v>6.7554284860531152E-2</v>
      </c>
      <c r="S35" s="84">
        <f t="shared" si="6"/>
        <v>0.14788889645370262</v>
      </c>
      <c r="T35" s="85">
        <f>分析係数表!F38</f>
        <v>0.48230653208028773</v>
      </c>
      <c r="U35" s="86">
        <f t="shared" si="7"/>
        <v>7.1327780781766076E-2</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投入係数表!G36</f>
        <v>0</v>
      </c>
      <c r="E36" s="77">
        <f t="shared" si="0"/>
        <v>0</v>
      </c>
      <c r="F36" s="76">
        <f>分析係数表!C39</f>
        <v>1</v>
      </c>
      <c r="G36" s="77">
        <f t="shared" si="1"/>
        <v>0</v>
      </c>
      <c r="H36" s="77">
        <v>8.971265543555082E-2</v>
      </c>
      <c r="I36" s="77">
        <f t="shared" si="2"/>
        <v>8.971265543555082E-2</v>
      </c>
      <c r="J36" s="76">
        <f>分析係数表!G39</f>
        <v>0.35294936281039385</v>
      </c>
      <c r="K36" s="78">
        <f t="shared" si="3"/>
        <v>3.166402457200608E-2</v>
      </c>
      <c r="L36" s="79"/>
      <c r="M36" s="80"/>
      <c r="N36" s="81">
        <f>分析係数表!H39</f>
        <v>3.8393137939767719E-3</v>
      </c>
      <c r="O36" s="82">
        <f t="shared" si="4"/>
        <v>3.9069299644754106E-2</v>
      </c>
      <c r="P36" s="76">
        <f>分析係数表!C39</f>
        <v>1</v>
      </c>
      <c r="Q36" s="82">
        <f t="shared" si="5"/>
        <v>3.9069299644754106E-2</v>
      </c>
      <c r="R36" s="83">
        <v>7.193591663458454E-2</v>
      </c>
      <c r="S36" s="84">
        <f t="shared" si="6"/>
        <v>0.16164857207013536</v>
      </c>
      <c r="T36" s="85">
        <f>分析係数表!F39</f>
        <v>0.70369192230461841</v>
      </c>
      <c r="U36" s="86">
        <f t="shared" si="7"/>
        <v>0.1137507944178302</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投入係数表!G37</f>
        <v>1.0718113612004287E-4</v>
      </c>
      <c r="E37" s="77">
        <f t="shared" si="0"/>
        <v>1.0718113612004287E-2</v>
      </c>
      <c r="F37" s="76">
        <f>分析係数表!C40</f>
        <v>0.8889202180509681</v>
      </c>
      <c r="G37" s="77">
        <f t="shared" si="1"/>
        <v>9.5275478890779006E-3</v>
      </c>
      <c r="H37" s="77">
        <v>1.2537798127666006E-2</v>
      </c>
      <c r="I37" s="77">
        <f t="shared" si="2"/>
        <v>1.2537798127666006E-2</v>
      </c>
      <c r="J37" s="76">
        <f>分析係数表!G40</f>
        <v>0.50284888634442904</v>
      </c>
      <c r="K37" s="78">
        <f t="shared" si="3"/>
        <v>6.3046178257081184E-3</v>
      </c>
      <c r="L37" s="79"/>
      <c r="M37" s="80"/>
      <c r="N37" s="81">
        <f>分析係数表!H40</f>
        <v>3.2672435146350355E-2</v>
      </c>
      <c r="O37" s="82">
        <f t="shared" si="4"/>
        <v>0.33247846551619487</v>
      </c>
      <c r="P37" s="76">
        <f>分析係数表!C40</f>
        <v>0.8889202180509681</v>
      </c>
      <c r="Q37" s="82">
        <f t="shared" si="5"/>
        <v>0.2955468300639072</v>
      </c>
      <c r="R37" s="83">
        <v>0.29656321213437981</v>
      </c>
      <c r="S37" s="84">
        <f t="shared" si="6"/>
        <v>0.30910101026204584</v>
      </c>
      <c r="T37" s="85">
        <f>分析係数表!F40</f>
        <v>0.69927210272348084</v>
      </c>
      <c r="U37" s="86">
        <f t="shared" si="7"/>
        <v>0.21614571339989302</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投入係数表!G38</f>
        <v>0</v>
      </c>
      <c r="E38" s="77">
        <f t="shared" si="0"/>
        <v>0</v>
      </c>
      <c r="F38" s="76">
        <f>分析係数表!C41</f>
        <v>0.75714913369882897</v>
      </c>
      <c r="G38" s="77">
        <f t="shared" si="1"/>
        <v>0</v>
      </c>
      <c r="H38" s="77">
        <v>2.5654772019563961E-3</v>
      </c>
      <c r="I38" s="77">
        <f t="shared" si="2"/>
        <v>2.5654772019563961E-3</v>
      </c>
      <c r="J38" s="76">
        <f>分析係数表!G41</f>
        <v>0.44130306930439894</v>
      </c>
      <c r="K38" s="78">
        <f t="shared" si="3"/>
        <v>1.1321529634538189E-3</v>
      </c>
      <c r="L38" s="79"/>
      <c r="M38" s="80"/>
      <c r="N38" s="81">
        <f>分析係数表!H41</f>
        <v>5.4373811955726131E-2</v>
      </c>
      <c r="O38" s="82">
        <f t="shared" si="4"/>
        <v>0.55331417699134544</v>
      </c>
      <c r="P38" s="76">
        <f>分析係数表!C41</f>
        <v>0.75714913369882897</v>
      </c>
      <c r="Q38" s="82">
        <f t="shared" si="5"/>
        <v>0.4189413497722777</v>
      </c>
      <c r="R38" s="83">
        <v>0.42682317945208692</v>
      </c>
      <c r="S38" s="84">
        <f t="shared" si="6"/>
        <v>0.4293886566540433</v>
      </c>
      <c r="T38" s="85">
        <f>分析係数表!F41</f>
        <v>0.54632084075586207</v>
      </c>
      <c r="U38" s="86">
        <f t="shared" si="7"/>
        <v>0.23458397191426714</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投入係数表!G39</f>
        <v>4.2872454448017146E-4</v>
      </c>
      <c r="E39" s="77">
        <f>$C$9*D39</f>
        <v>4.2872454448017148E-2</v>
      </c>
      <c r="F39" s="76">
        <f>分析係数表!C42</f>
        <v>1</v>
      </c>
      <c r="G39" s="77">
        <f>E39*F39</f>
        <v>4.2872454448017148E-2</v>
      </c>
      <c r="H39" s="77">
        <v>4.820855539048214E-2</v>
      </c>
      <c r="I39" s="77">
        <f>C39+H39</f>
        <v>4.820855539048214E-2</v>
      </c>
      <c r="J39" s="76">
        <f>分析係数表!G42</f>
        <v>0.48521641371557056</v>
      </c>
      <c r="K39" s="78">
        <f>I39*J39</f>
        <v>2.3391582356978181E-2</v>
      </c>
      <c r="L39" s="79"/>
      <c r="M39" s="80"/>
      <c r="N39" s="81">
        <f>分析係数表!H42</f>
        <v>1.2455852761828956E-2</v>
      </c>
      <c r="O39" s="82">
        <f t="shared" si="4"/>
        <v>0.12675219322950129</v>
      </c>
      <c r="P39" s="76">
        <f>分析係数表!C42</f>
        <v>1</v>
      </c>
      <c r="Q39" s="82">
        <f>O39*P39</f>
        <v>0.12675219322950129</v>
      </c>
      <c r="R39" s="83">
        <v>0.12997879636660947</v>
      </c>
      <c r="S39" s="84">
        <f>I39+R39</f>
        <v>0.17818735175709161</v>
      </c>
      <c r="T39" s="85">
        <f>分析係数表!F42</f>
        <v>0.55716694772344011</v>
      </c>
      <c r="U39" s="86">
        <f t="shared" si="7"/>
        <v>9.9280102901421696E-2</v>
      </c>
      <c r="V39" s="87">
        <f>分析係数表!D42</f>
        <v>5.0590219224283306E-2</v>
      </c>
      <c r="W39" s="167">
        <f t="shared" si="8"/>
        <v>0</v>
      </c>
      <c r="X39" s="76">
        <f>分析係数表!E42</f>
        <v>4.4912872400224846E-2</v>
      </c>
      <c r="Y39" s="166">
        <f t="shared" si="9"/>
        <v>0</v>
      </c>
    </row>
    <row r="40" spans="1:25" x14ac:dyDescent="0.2">
      <c r="A40" s="6" t="s">
        <v>195</v>
      </c>
      <c r="B40" s="5" t="s">
        <v>41</v>
      </c>
      <c r="C40" s="90"/>
      <c r="D40" s="76">
        <f>投入係数表!G40</f>
        <v>2.534833869239014E-2</v>
      </c>
      <c r="E40" s="77">
        <f>$C$9*D40</f>
        <v>2.534833869239014</v>
      </c>
      <c r="F40" s="76">
        <f>分析係数表!C43</f>
        <v>0.37563090462016302</v>
      </c>
      <c r="G40" s="77">
        <f>E40*F40</f>
        <v>0.95216193936407889</v>
      </c>
      <c r="H40" s="77">
        <v>1.4097471159559609</v>
      </c>
      <c r="I40" s="77">
        <f>C40+H40</f>
        <v>1.4097471159559609</v>
      </c>
      <c r="J40" s="76">
        <f>分析係数表!G43</f>
        <v>0.35396646305878693</v>
      </c>
      <c r="K40" s="78">
        <f>I40*J40</f>
        <v>0.49900320044225704</v>
      </c>
      <c r="L40" s="79"/>
      <c r="M40" s="80"/>
      <c r="N40" s="81">
        <f>分析係数表!H43</f>
        <v>3.4431366873638014E-2</v>
      </c>
      <c r="O40" s="82">
        <f t="shared" si="4"/>
        <v>0.35037755748827509</v>
      </c>
      <c r="P40" s="76">
        <f>分析係数表!C43</f>
        <v>0.37563090462016302</v>
      </c>
      <c r="Q40" s="82">
        <f>O40*P40</f>
        <v>0.13161263887792396</v>
      </c>
      <c r="R40" s="83">
        <v>0.33906767068076327</v>
      </c>
      <c r="S40" s="84">
        <f>I40+R40</f>
        <v>1.7488147866367241</v>
      </c>
      <c r="T40" s="85">
        <f>分析係数表!F43</f>
        <v>0.58646850562191188</v>
      </c>
      <c r="U40" s="86">
        <f t="shared" si="7"/>
        <v>1.0256247945283423</v>
      </c>
      <c r="V40" s="87">
        <f>分析係数表!D43</f>
        <v>0.19606660701085477</v>
      </c>
      <c r="W40" s="167">
        <f t="shared" si="8"/>
        <v>0</v>
      </c>
      <c r="X40" s="76">
        <f>分析係数表!E43</f>
        <v>0.16095397424425165</v>
      </c>
      <c r="Y40" s="166">
        <f t="shared" si="9"/>
        <v>0</v>
      </c>
    </row>
    <row r="41" spans="1:25" x14ac:dyDescent="0.2">
      <c r="A41" s="6" t="s">
        <v>341</v>
      </c>
      <c r="B41" s="5" t="s">
        <v>42</v>
      </c>
      <c r="C41" s="90"/>
      <c r="D41" s="76">
        <f>投入係数表!G41</f>
        <v>1.6077170418006431E-4</v>
      </c>
      <c r="E41" s="77">
        <f>$C$9*D41</f>
        <v>1.607717041800643E-2</v>
      </c>
      <c r="F41" s="76">
        <f>分析係数表!C44</f>
        <v>0.44504076889746724</v>
      </c>
      <c r="G41" s="77">
        <f>E41*F41</f>
        <v>7.1549962845251962E-3</v>
      </c>
      <c r="H41" s="77">
        <v>1.1565682722257794E-2</v>
      </c>
      <c r="I41" s="77">
        <f>C41+H41</f>
        <v>1.1565682722257794E-2</v>
      </c>
      <c r="J41" s="76">
        <f>分析係数表!G44</f>
        <v>0.26866955824807881</v>
      </c>
      <c r="K41" s="78">
        <f>I41*J41</f>
        <v>3.1073468678264392E-3</v>
      </c>
      <c r="L41" s="79"/>
      <c r="M41" s="80"/>
      <c r="N41" s="81">
        <f>分析係数表!H44</f>
        <v>0.11433334539351923</v>
      </c>
      <c r="O41" s="82">
        <f t="shared" si="4"/>
        <v>1.1634692995332683</v>
      </c>
      <c r="P41" s="76">
        <f>分析係数表!C44</f>
        <v>0.44504076889746724</v>
      </c>
      <c r="Q41" s="82">
        <f>O41*P41</f>
        <v>0.5177912716528833</v>
      </c>
      <c r="R41" s="83">
        <v>0.52738571405660761</v>
      </c>
      <c r="S41" s="84">
        <f>I41+R41</f>
        <v>0.53895139677886539</v>
      </c>
      <c r="T41" s="85">
        <f>分析係数表!F44</f>
        <v>0.50678893027202865</v>
      </c>
      <c r="U41" s="86">
        <f t="shared" si="7"/>
        <v>0.27313460184217686</v>
      </c>
      <c r="V41" s="87">
        <f>分析係数表!D44</f>
        <v>0.1775140257413606</v>
      </c>
      <c r="W41" s="167">
        <f t="shared" si="8"/>
        <v>0</v>
      </c>
      <c r="X41" s="76">
        <f>分析係数表!E44</f>
        <v>0.13360991938145303</v>
      </c>
      <c r="Y41" s="166">
        <f t="shared" si="9"/>
        <v>0</v>
      </c>
    </row>
    <row r="42" spans="1:25" x14ac:dyDescent="0.2">
      <c r="A42" s="6" t="s">
        <v>342</v>
      </c>
      <c r="B42" s="5" t="s">
        <v>279</v>
      </c>
      <c r="C42" s="90"/>
      <c r="D42" s="76">
        <f>投入係数表!G42</f>
        <v>1.4469453376205787E-3</v>
      </c>
      <c r="E42" s="77">
        <f>$C$9*D42</f>
        <v>0.14469453376205788</v>
      </c>
      <c r="F42" s="76">
        <f>分析係数表!C45</f>
        <v>1</v>
      </c>
      <c r="G42" s="77">
        <f>E42*F42</f>
        <v>0.14469453376205788</v>
      </c>
      <c r="H42" s="77">
        <v>0.17346254099848477</v>
      </c>
      <c r="I42" s="77">
        <f>C42+H42</f>
        <v>0.17346254099848477</v>
      </c>
      <c r="J42" s="76">
        <f>分析係数表!G45</f>
        <v>0</v>
      </c>
      <c r="K42" s="78">
        <f>I42*J42</f>
        <v>0</v>
      </c>
      <c r="L42" s="79"/>
      <c r="M42" s="80"/>
      <c r="N42" s="81">
        <f>分析係数表!H45</f>
        <v>0</v>
      </c>
      <c r="O42" s="82">
        <f t="shared" si="4"/>
        <v>0</v>
      </c>
      <c r="P42" s="76">
        <f>分析係数表!C45</f>
        <v>1</v>
      </c>
      <c r="Q42" s="82">
        <f>O42*P42</f>
        <v>0</v>
      </c>
      <c r="R42" s="83">
        <v>1.6636483728194124E-2</v>
      </c>
      <c r="S42" s="84">
        <f>I42+R42</f>
        <v>0.19009902472667889</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投入係数表!G43</f>
        <v>6.2700964630225077E-3</v>
      </c>
      <c r="E43" s="77">
        <f>$C$9*D43</f>
        <v>0.62700964630225076</v>
      </c>
      <c r="F43" s="76">
        <f>分析係数表!C46</f>
        <v>0.71666280596092968</v>
      </c>
      <c r="G43" s="77">
        <f>E43*F43</f>
        <v>0.44935449248354109</v>
      </c>
      <c r="H43" s="77">
        <v>0.47305318271831415</v>
      </c>
      <c r="I43" s="77">
        <f>C43+H43</f>
        <v>0.47305318271831415</v>
      </c>
      <c r="J43" s="76">
        <f>分析係数表!G46</f>
        <v>9.2985756517065307E-3</v>
      </c>
      <c r="K43" s="78">
        <f>I43*J43</f>
        <v>4.3987208067867963E-3</v>
      </c>
      <c r="L43" s="79"/>
      <c r="M43" s="80"/>
      <c r="N43" s="81">
        <f>分析係数表!H46</f>
        <v>2.2386024285503563E-2</v>
      </c>
      <c r="O43" s="82">
        <f t="shared" si="4"/>
        <v>0.22780276309719438</v>
      </c>
      <c r="P43" s="76">
        <f>分析係数表!C46</f>
        <v>0.71666280596092968</v>
      </c>
      <c r="Q43" s="82">
        <f>O43*P43</f>
        <v>0.16325776740688824</v>
      </c>
      <c r="R43" s="83">
        <v>0.17330506712503307</v>
      </c>
      <c r="S43" s="84">
        <f>I43+R43</f>
        <v>0.64635824984334722</v>
      </c>
      <c r="T43" s="85">
        <f>分析係数表!F46</f>
        <v>0.31357162053211501</v>
      </c>
      <c r="U43" s="86">
        <f t="shared" si="7"/>
        <v>0.20267960384768005</v>
      </c>
      <c r="V43" s="87">
        <f>分析係数表!D46</f>
        <v>1.1287288363343187E-3</v>
      </c>
      <c r="W43" s="167">
        <f t="shared" si="8"/>
        <v>0</v>
      </c>
      <c r="X43" s="76">
        <f>分析係数表!E46</f>
        <v>3.2786885245901639E-3</v>
      </c>
      <c r="Y43" s="166">
        <f t="shared" si="9"/>
        <v>0</v>
      </c>
    </row>
    <row r="44" spans="1:25" x14ac:dyDescent="0.2">
      <c r="A44" s="192">
        <v>40</v>
      </c>
      <c r="B44" s="14" t="s">
        <v>151</v>
      </c>
      <c r="C44" s="197">
        <f>SUM(C5:C43)</f>
        <v>100</v>
      </c>
      <c r="D44" s="92">
        <f>投入係数表!G44</f>
        <v>0.68938906752411577</v>
      </c>
      <c r="E44" s="91">
        <f>SUM(E5:E43)</f>
        <v>68.938906752411583</v>
      </c>
      <c r="F44" s="92">
        <f>分析係数表!C47</f>
        <v>0.41481989128497887</v>
      </c>
      <c r="G44" s="91">
        <f>SUM(G5:G43)</f>
        <v>13.19245525638919</v>
      </c>
      <c r="H44" s="91">
        <f>SUM(H5:H43)</f>
        <v>15.05572641430172</v>
      </c>
      <c r="I44" s="91">
        <f>SUM(I5:I43)</f>
        <v>115.05572641430174</v>
      </c>
      <c r="J44" s="92">
        <f>分析係数表!G47</f>
        <v>0.25026351860519069</v>
      </c>
      <c r="K44" s="93">
        <f>SUM(K5:K43)</f>
        <v>16.22122515788185</v>
      </c>
      <c r="L44" s="94">
        <f>最終需要_まとめ!$L$33</f>
        <v>0.62733333333333341</v>
      </c>
      <c r="M44" s="91">
        <f>K44*L44</f>
        <v>10.176115249044548</v>
      </c>
      <c r="N44" s="95">
        <f>分析係数表!H47</f>
        <v>1</v>
      </c>
      <c r="O44" s="96">
        <f>SUM(O5:O43)</f>
        <v>10.176115249044548</v>
      </c>
      <c r="P44" s="92">
        <f>分析係数表!C47</f>
        <v>0.41481989128497887</v>
      </c>
      <c r="Q44" s="96">
        <f>SUM(Q5:Q43)</f>
        <v>4.9247184470684031</v>
      </c>
      <c r="R44" s="91">
        <f>SUM(R5:R43)</f>
        <v>5.7473447379784623</v>
      </c>
      <c r="S44" s="97">
        <f>SUM(S5:S43)</f>
        <v>120.80307115228018</v>
      </c>
      <c r="T44" s="98">
        <f>分析係数表!F47</f>
        <v>0.49143989098878627</v>
      </c>
      <c r="U44" s="99">
        <f>SUM(U5:U43)</f>
        <v>54.879826373012278</v>
      </c>
      <c r="V44" s="100">
        <f>分析係数表!D47</f>
        <v>6.5635274131309693E-2</v>
      </c>
      <c r="W44" s="164">
        <f>SUM(W5:W43)</f>
        <v>6</v>
      </c>
      <c r="X44" s="92">
        <f>分析係数表!E47</f>
        <v>5.6703562149805216E-2</v>
      </c>
      <c r="Y44" s="165">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304</v>
      </c>
      <c r="S2" s="3" t="s">
        <v>153</v>
      </c>
      <c r="U2" s="64" t="s">
        <v>210</v>
      </c>
      <c r="W2" s="3" t="s">
        <v>130</v>
      </c>
      <c r="Y2" s="3" t="s">
        <v>154</v>
      </c>
    </row>
    <row r="3" spans="1:25" ht="44" x14ac:dyDescent="0.2">
      <c r="B3" s="65"/>
      <c r="C3" s="66" t="s">
        <v>228</v>
      </c>
      <c r="D3" s="66" t="s">
        <v>247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投入係数表!H5</f>
        <v>8.6071987480438178E-3</v>
      </c>
      <c r="E5" s="77">
        <f t="shared" ref="E5:E38" si="0">$C$10*D5</f>
        <v>0.86071987480438183</v>
      </c>
      <c r="F5" s="76">
        <f>分析係数表!C8</f>
        <v>4.9243777539597522E-2</v>
      </c>
      <c r="G5" s="77">
        <f t="shared" ref="G5:G38" si="1">E5*F5</f>
        <v>4.2385098038777207E-2</v>
      </c>
      <c r="H5" s="77">
        <f t="array" ref="H5:H43">MMULT(逆行列係数!C5:AO43,'6'!G5:G43)</f>
        <v>4.2518962769260378E-2</v>
      </c>
      <c r="I5" s="77">
        <f t="shared" ref="I5:I38" si="2">C5+H5</f>
        <v>4.2518962769260378E-2</v>
      </c>
      <c r="J5" s="76">
        <f>分析係数表!G8</f>
        <v>0.12057971014492753</v>
      </c>
      <c r="K5" s="78">
        <f t="shared" ref="K5:K38" si="3">I5*J5</f>
        <v>5.1269242063803821E-3</v>
      </c>
      <c r="L5" s="79" t="s">
        <v>181</v>
      </c>
      <c r="M5" s="80" t="s">
        <v>181</v>
      </c>
      <c r="N5" s="81">
        <f>分析係数表!H8</f>
        <v>1.1023937613586077E-2</v>
      </c>
      <c r="O5" s="82">
        <f t="shared" ref="O5:O43" si="4">$M$44*N5</f>
        <v>0.19013681762859641</v>
      </c>
      <c r="P5" s="76">
        <f>分析係数表!C8</f>
        <v>4.9243777539597522E-2</v>
      </c>
      <c r="Q5" s="82">
        <f t="shared" ref="Q5:Q38" si="5">O5*P5</f>
        <v>9.363055149389626E-3</v>
      </c>
      <c r="R5" s="83">
        <f t="array" ref="R5:R43">MMULT(逆行列係数!C5:AO43,'6'!Q5:Q43)</f>
        <v>9.790300714674403E-3</v>
      </c>
      <c r="S5" s="84">
        <f t="shared" ref="S5:S38" si="6">I5+R5</f>
        <v>5.2309263483934783E-2</v>
      </c>
      <c r="T5" s="85">
        <f>分析係数表!F8</f>
        <v>0.45391304347826089</v>
      </c>
      <c r="U5" s="86">
        <f t="shared" ref="U5:U43" si="7">S5*T5</f>
        <v>2.3743856990099094E-2</v>
      </c>
      <c r="V5" s="87">
        <f>分析係数表!D8</f>
        <v>0.46202898550724636</v>
      </c>
      <c r="W5" s="167">
        <f t="shared" ref="W5:W43" si="8">ROUND(S5*V5,0)</f>
        <v>0</v>
      </c>
      <c r="X5" s="76">
        <f>分析係数表!E8</f>
        <v>0.31362318840579712</v>
      </c>
      <c r="Y5" s="166">
        <f t="shared" ref="Y5:Y43" si="9">ROUND(S5*X5,0)</f>
        <v>0</v>
      </c>
    </row>
    <row r="6" spans="1:25" x14ac:dyDescent="0.2">
      <c r="A6" s="6" t="s">
        <v>220</v>
      </c>
      <c r="B6" s="5" t="s">
        <v>266</v>
      </c>
      <c r="C6" s="90"/>
      <c r="D6" s="76">
        <f>投入係数表!H6</f>
        <v>0</v>
      </c>
      <c r="E6" s="77">
        <f t="shared" si="0"/>
        <v>0</v>
      </c>
      <c r="F6" s="76">
        <f>分析係数表!C9</f>
        <v>0.18610421836228286</v>
      </c>
      <c r="G6" s="77">
        <f t="shared" si="1"/>
        <v>0</v>
      </c>
      <c r="H6" s="77">
        <v>1.9361816611707173E-5</v>
      </c>
      <c r="I6" s="77">
        <f t="shared" si="2"/>
        <v>1.9361816611707173E-5</v>
      </c>
      <c r="J6" s="76">
        <f>分析係数表!G9</f>
        <v>0.24223602484472051</v>
      </c>
      <c r="K6" s="78">
        <f t="shared" si="3"/>
        <v>4.6901294897924213E-6</v>
      </c>
      <c r="L6" s="79"/>
      <c r="M6" s="80"/>
      <c r="N6" s="81">
        <f>分析係数表!H9</f>
        <v>5.8167204272645549E-4</v>
      </c>
      <c r="O6" s="82">
        <f t="shared" si="4"/>
        <v>1.0032465257353358E-2</v>
      </c>
      <c r="P6" s="76">
        <f>分析係数表!C9</f>
        <v>0.18610421836228286</v>
      </c>
      <c r="Q6" s="82">
        <f t="shared" si="5"/>
        <v>1.8670841049665057E-3</v>
      </c>
      <c r="R6" s="83">
        <v>1.9108043879370602E-3</v>
      </c>
      <c r="S6" s="84">
        <f t="shared" si="6"/>
        <v>1.9301662045487673E-3</v>
      </c>
      <c r="T6" s="85">
        <f>分析係数表!F9</f>
        <v>0.65217391304347827</v>
      </c>
      <c r="U6" s="86">
        <f t="shared" si="7"/>
        <v>1.2588040464448483E-3</v>
      </c>
      <c r="V6" s="87">
        <f>分析係数表!D9</f>
        <v>0.15527950310559005</v>
      </c>
      <c r="W6" s="167">
        <f t="shared" si="8"/>
        <v>0</v>
      </c>
      <c r="X6" s="76">
        <f>分析係数表!E9</f>
        <v>0</v>
      </c>
      <c r="Y6" s="166">
        <f t="shared" si="9"/>
        <v>0</v>
      </c>
    </row>
    <row r="7" spans="1:25" x14ac:dyDescent="0.2">
      <c r="A7" s="6" t="s">
        <v>221</v>
      </c>
      <c r="B7" s="5" t="s">
        <v>267</v>
      </c>
      <c r="C7" s="90"/>
      <c r="D7" s="76">
        <f>投入係数表!H7</f>
        <v>0</v>
      </c>
      <c r="E7" s="77">
        <f t="shared" si="0"/>
        <v>0</v>
      </c>
      <c r="F7" s="76">
        <f>分析係数表!C10</f>
        <v>1</v>
      </c>
      <c r="G7" s="77">
        <f t="shared" si="1"/>
        <v>0</v>
      </c>
      <c r="H7" s="77">
        <v>4.2134143666630703E-5</v>
      </c>
      <c r="I7" s="77">
        <f t="shared" si="2"/>
        <v>4.2134143666630703E-5</v>
      </c>
      <c r="J7" s="76">
        <f>分析係数表!G10</f>
        <v>0.17902522283330172</v>
      </c>
      <c r="K7" s="78">
        <f t="shared" si="3"/>
        <v>7.5430744588089098E-6</v>
      </c>
      <c r="L7" s="79"/>
      <c r="M7" s="80"/>
      <c r="N7" s="81">
        <f>分析係数表!H10</f>
        <v>1.093766089911469E-3</v>
      </c>
      <c r="O7" s="82">
        <f t="shared" si="4"/>
        <v>1.8864874861913253E-2</v>
      </c>
      <c r="P7" s="76">
        <f>分析係数表!C10</f>
        <v>1</v>
      </c>
      <c r="Q7" s="82">
        <f t="shared" si="5"/>
        <v>1.8864874861913253E-2</v>
      </c>
      <c r="R7" s="83">
        <v>1.8919084701030348E-2</v>
      </c>
      <c r="S7" s="84">
        <f t="shared" si="6"/>
        <v>1.8961218844696977E-2</v>
      </c>
      <c r="T7" s="85">
        <f>分析係数表!F10</f>
        <v>0.51792148681964723</v>
      </c>
      <c r="U7" s="86">
        <f t="shared" si="7"/>
        <v>9.820422655958172E-3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投入係数表!H8</f>
        <v>7.8247261345852897E-4</v>
      </c>
      <c r="E8" s="77">
        <f t="shared" si="0"/>
        <v>7.82472613458529E-2</v>
      </c>
      <c r="F8" s="76">
        <f>分析係数表!C11</f>
        <v>6.160954948016939E-3</v>
      </c>
      <c r="G8" s="77">
        <f t="shared" si="1"/>
        <v>4.8207785195750701E-4</v>
      </c>
      <c r="H8" s="77">
        <v>1.3200160558681222E-3</v>
      </c>
      <c r="I8" s="77">
        <f t="shared" si="2"/>
        <v>1.3200160558681222E-3</v>
      </c>
      <c r="J8" s="76">
        <f>分析係数表!G11</f>
        <v>0.34042553191489361</v>
      </c>
      <c r="K8" s="78">
        <f t="shared" si="3"/>
        <v>4.4936716795510544E-4</v>
      </c>
      <c r="L8" s="79"/>
      <c r="M8" s="80"/>
      <c r="N8" s="81">
        <f>分析係数表!H11</f>
        <v>-1.9481838751603774E-5</v>
      </c>
      <c r="O8" s="82">
        <f t="shared" si="4"/>
        <v>-3.3601558278216991E-4</v>
      </c>
      <c r="P8" s="76">
        <f>分析係数表!C11</f>
        <v>6.160954948016939E-3</v>
      </c>
      <c r="Q8" s="82">
        <f t="shared" si="5"/>
        <v>-2.0701768673526051E-6</v>
      </c>
      <c r="R8" s="83">
        <v>2.3673070627213647E-4</v>
      </c>
      <c r="S8" s="84">
        <f t="shared" si="6"/>
        <v>1.5567467621402588E-3</v>
      </c>
      <c r="T8" s="85">
        <f>分析係数表!F11</f>
        <v>0.5957446808510638</v>
      </c>
      <c r="U8" s="86">
        <f t="shared" si="7"/>
        <v>9.2742360297717538E-4</v>
      </c>
      <c r="V8" s="87">
        <f>分析係数表!D11</f>
        <v>0.10638297872340426</v>
      </c>
      <c r="W8" s="167">
        <f t="shared" si="8"/>
        <v>0</v>
      </c>
      <c r="X8" s="76">
        <f>分析係数表!E11</f>
        <v>0</v>
      </c>
      <c r="Y8" s="166">
        <f t="shared" si="9"/>
        <v>0</v>
      </c>
    </row>
    <row r="9" spans="1:25" x14ac:dyDescent="0.2">
      <c r="A9" s="6" t="s">
        <v>223</v>
      </c>
      <c r="B9" s="5" t="s">
        <v>191</v>
      </c>
      <c r="C9" s="90"/>
      <c r="D9" s="76">
        <f>投入係数表!H9</f>
        <v>2.3474178403755869E-3</v>
      </c>
      <c r="E9" s="77">
        <f t="shared" si="0"/>
        <v>0.23474178403755869</v>
      </c>
      <c r="F9" s="76">
        <f>分析係数表!C12</f>
        <v>3.0196065121225524E-2</v>
      </c>
      <c r="G9" s="77">
        <f t="shared" si="1"/>
        <v>7.0882781974707801E-3</v>
      </c>
      <c r="H9" s="77">
        <v>7.2993035998261853E-3</v>
      </c>
      <c r="I9" s="77">
        <f t="shared" si="2"/>
        <v>7.2993035998261853E-3</v>
      </c>
      <c r="J9" s="76">
        <f>分析係数表!G12</f>
        <v>0.12354134956874682</v>
      </c>
      <c r="K9" s="78">
        <f t="shared" si="3"/>
        <v>9.0176581763453886E-4</v>
      </c>
      <c r="L9" s="79"/>
      <c r="M9" s="80"/>
      <c r="N9" s="81">
        <f>分析係数表!H12</f>
        <v>9.1223709954384669E-2</v>
      </c>
      <c r="O9" s="82">
        <f t="shared" si="4"/>
        <v>1.5733929663775106</v>
      </c>
      <c r="P9" s="76">
        <f>分析係数表!C12</f>
        <v>3.0196065121225524E-2</v>
      </c>
      <c r="Q9" s="82">
        <f t="shared" si="5"/>
        <v>4.7510276474013513E-2</v>
      </c>
      <c r="R9" s="83">
        <v>5.0580657840949908E-2</v>
      </c>
      <c r="S9" s="84">
        <f t="shared" si="6"/>
        <v>5.787996144077609E-2</v>
      </c>
      <c r="T9" s="85">
        <f>分析係数表!F12</f>
        <v>0.42790922927909231</v>
      </c>
      <c r="U9" s="86">
        <f t="shared" si="7"/>
        <v>2.4767369690826078E-2</v>
      </c>
      <c r="V9" s="87">
        <f>分析係数表!D12</f>
        <v>5.0712605507126057E-2</v>
      </c>
      <c r="W9" s="167">
        <f t="shared" si="8"/>
        <v>0</v>
      </c>
      <c r="X9" s="76">
        <f>分析係数表!E12</f>
        <v>5.3041833863751671E-2</v>
      </c>
      <c r="Y9" s="166">
        <f t="shared" si="9"/>
        <v>0</v>
      </c>
    </row>
    <row r="10" spans="1:25" x14ac:dyDescent="0.2">
      <c r="A10" s="6" t="s">
        <v>224</v>
      </c>
      <c r="B10" s="5" t="s">
        <v>28</v>
      </c>
      <c r="C10" s="75">
        <f>最終需要_まとめ!C11</f>
        <v>100</v>
      </c>
      <c r="D10" s="76">
        <f>投入係数表!H10</f>
        <v>0.24569640062597808</v>
      </c>
      <c r="E10" s="77">
        <f t="shared" si="0"/>
        <v>24.569640062597809</v>
      </c>
      <c r="F10" s="76">
        <f>分析係数表!C13</f>
        <v>0</v>
      </c>
      <c r="G10" s="77">
        <f t="shared" si="1"/>
        <v>0</v>
      </c>
      <c r="H10" s="77">
        <v>0</v>
      </c>
      <c r="I10" s="77">
        <f t="shared" si="2"/>
        <v>100</v>
      </c>
      <c r="J10" s="76">
        <f>分析係数表!G13</f>
        <v>0.24349881796690306</v>
      </c>
      <c r="K10" s="78">
        <f t="shared" si="3"/>
        <v>24.349881796690305</v>
      </c>
      <c r="L10" s="79"/>
      <c r="M10" s="80"/>
      <c r="N10" s="81">
        <f>分析係数表!H13</f>
        <v>1.4342808000912864E-2</v>
      </c>
      <c r="O10" s="82">
        <f t="shared" si="4"/>
        <v>0.24737947226684465</v>
      </c>
      <c r="P10" s="76">
        <f>分析係数表!C13</f>
        <v>0</v>
      </c>
      <c r="Q10" s="82">
        <f t="shared" si="5"/>
        <v>0</v>
      </c>
      <c r="R10" s="83">
        <v>0</v>
      </c>
      <c r="S10" s="84">
        <f t="shared" si="6"/>
        <v>100</v>
      </c>
      <c r="T10" s="85">
        <f>分析係数表!F13</f>
        <v>0.38061465721040189</v>
      </c>
      <c r="U10" s="86">
        <f t="shared" si="7"/>
        <v>38.061465721040186</v>
      </c>
      <c r="V10" s="87">
        <f>分析係数表!D13</f>
        <v>0.21040189125295508</v>
      </c>
      <c r="W10" s="167">
        <f t="shared" si="8"/>
        <v>21</v>
      </c>
      <c r="X10" s="76">
        <f>分析係数表!E13</f>
        <v>0.14893617021276595</v>
      </c>
      <c r="Y10" s="166">
        <f t="shared" si="9"/>
        <v>15</v>
      </c>
    </row>
    <row r="11" spans="1:25" x14ac:dyDescent="0.2">
      <c r="A11" s="6" t="s">
        <v>225</v>
      </c>
      <c r="B11" s="5" t="s">
        <v>268</v>
      </c>
      <c r="C11" s="90"/>
      <c r="D11" s="76">
        <f>投入係数表!H11</f>
        <v>6.2597809076682318E-3</v>
      </c>
      <c r="E11" s="77">
        <f t="shared" si="0"/>
        <v>0.6259780907668232</v>
      </c>
      <c r="F11" s="76">
        <f>分析係数表!C14</f>
        <v>0.14745822605886216</v>
      </c>
      <c r="G11" s="77">
        <f t="shared" si="1"/>
        <v>9.230561881618915E-2</v>
      </c>
      <c r="H11" s="77">
        <v>0.1579399037553692</v>
      </c>
      <c r="I11" s="77">
        <f t="shared" si="2"/>
        <v>0.1579399037553692</v>
      </c>
      <c r="J11" s="76">
        <f>分析係数表!G14</f>
        <v>0.16000812567713976</v>
      </c>
      <c r="K11" s="78">
        <f t="shared" si="3"/>
        <v>2.5271667969524472E-2</v>
      </c>
      <c r="L11" s="79"/>
      <c r="M11" s="80"/>
      <c r="N11" s="81">
        <f>分析係数表!H14</f>
        <v>1.1744765647395416E-3</v>
      </c>
      <c r="O11" s="82">
        <f t="shared" si="4"/>
        <v>2.0256939419153668E-2</v>
      </c>
      <c r="P11" s="76">
        <f>分析係数表!C14</f>
        <v>0.14745822605886216</v>
      </c>
      <c r="Q11" s="82">
        <f t="shared" si="5"/>
        <v>2.9870523521302378E-3</v>
      </c>
      <c r="R11" s="83">
        <v>2.304541820414116E-2</v>
      </c>
      <c r="S11" s="84">
        <f t="shared" si="6"/>
        <v>0.18098532195951036</v>
      </c>
      <c r="T11" s="85">
        <f>分析係数表!F14</f>
        <v>0.30031148429035753</v>
      </c>
      <c r="U11" s="86">
        <f t="shared" si="7"/>
        <v>5.43519706724288E-2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投入係数表!H12</f>
        <v>0.11424100156494522</v>
      </c>
      <c r="E12" s="77">
        <f t="shared" si="0"/>
        <v>11.424100156494523</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0.14422268835271848</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投入係数表!H13</f>
        <v>6.2597809076682318E-3</v>
      </c>
      <c r="E13" s="77">
        <f t="shared" si="0"/>
        <v>0.6259780907668232</v>
      </c>
      <c r="F13" s="76">
        <f>分析係数表!C16</f>
        <v>2.2508198350392528E-2</v>
      </c>
      <c r="G13" s="77">
        <f t="shared" si="1"/>
        <v>1.4089639029979674E-2</v>
      </c>
      <c r="H13" s="77">
        <v>1.7846395004976673E-2</v>
      </c>
      <c r="I13" s="77">
        <f t="shared" si="2"/>
        <v>1.7846395004976673E-2</v>
      </c>
      <c r="J13" s="76">
        <f>分析係数表!G16</f>
        <v>3.3165829145728645E-2</v>
      </c>
      <c r="K13" s="78">
        <f t="shared" si="3"/>
        <v>5.9189048760224143E-4</v>
      </c>
      <c r="L13" s="79"/>
      <c r="M13" s="80"/>
      <c r="N13" s="81">
        <f>分析係数表!H16</f>
        <v>1.6828134001653172E-2</v>
      </c>
      <c r="O13" s="82">
        <f t="shared" si="4"/>
        <v>0.29024546018462716</v>
      </c>
      <c r="P13" s="76">
        <f>分析係数表!C16</f>
        <v>2.2508198350392528E-2</v>
      </c>
      <c r="Q13" s="82">
        <f t="shared" si="5"/>
        <v>6.5329023881365448E-3</v>
      </c>
      <c r="R13" s="83">
        <v>8.941922234850179E-3</v>
      </c>
      <c r="S13" s="84">
        <f t="shared" si="6"/>
        <v>2.6788317239826852E-2</v>
      </c>
      <c r="T13" s="85">
        <f>分析係数表!F16</f>
        <v>0.28743718592964823</v>
      </c>
      <c r="U13" s="86">
        <f t="shared" si="7"/>
        <v>7.6999585232065118E-3</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投入係数表!H14</f>
        <v>1.0954616588419406E-2</v>
      </c>
      <c r="E14" s="77">
        <f t="shared" si="0"/>
        <v>1.0954616588419406</v>
      </c>
      <c r="F14" s="76">
        <f>分析係数表!C17</f>
        <v>3.7433661865049261E-2</v>
      </c>
      <c r="G14" s="77">
        <f t="shared" si="1"/>
        <v>4.1007141323215153E-2</v>
      </c>
      <c r="H14" s="77">
        <v>6.3568948903808153E-2</v>
      </c>
      <c r="I14" s="77">
        <f t="shared" si="2"/>
        <v>6.3568948903808153E-2</v>
      </c>
      <c r="J14" s="76">
        <f>分析係数表!G17</f>
        <v>0.23414289082763498</v>
      </c>
      <c r="K14" s="78">
        <f t="shared" si="3"/>
        <v>1.4884217463211859E-2</v>
      </c>
      <c r="L14" s="79"/>
      <c r="M14" s="80"/>
      <c r="N14" s="81">
        <f>分析係数表!H17</f>
        <v>3.0252512461419003E-3</v>
      </c>
      <c r="O14" s="82">
        <f t="shared" si="4"/>
        <v>5.2178419783459815E-2</v>
      </c>
      <c r="P14" s="76">
        <f>分析係数表!C17</f>
        <v>3.7433661865049261E-2</v>
      </c>
      <c r="Q14" s="82">
        <f t="shared" si="5"/>
        <v>1.9532293228266316E-3</v>
      </c>
      <c r="R14" s="83">
        <v>1.0979773094031406E-2</v>
      </c>
      <c r="S14" s="84">
        <f t="shared" si="6"/>
        <v>7.4548721997839559E-2</v>
      </c>
      <c r="T14" s="85">
        <f>分析係数表!F17</f>
        <v>0.39289082763499172</v>
      </c>
      <c r="U14" s="86">
        <f t="shared" si="7"/>
        <v>2.9289509084862098E-2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投入係数表!H15</f>
        <v>7.8247261345852897E-4</v>
      </c>
      <c r="E15" s="77">
        <f t="shared" si="0"/>
        <v>7.82472613458529E-2</v>
      </c>
      <c r="F15" s="76">
        <f>分析係数表!C18</f>
        <v>0.10097309673726385</v>
      </c>
      <c r="G15" s="77">
        <f t="shared" si="1"/>
        <v>7.900868289300771E-3</v>
      </c>
      <c r="H15" s="77">
        <v>1.3473779300927123E-2</v>
      </c>
      <c r="I15" s="77">
        <f t="shared" si="2"/>
        <v>1.3473779300927123E-2</v>
      </c>
      <c r="J15" s="76">
        <f>分析係数表!G18</f>
        <v>0.21571562207670719</v>
      </c>
      <c r="K15" s="78">
        <f t="shared" si="3"/>
        <v>2.9065046836237556E-3</v>
      </c>
      <c r="L15" s="79"/>
      <c r="M15" s="80"/>
      <c r="N15" s="81">
        <f>分析係数表!H18</f>
        <v>4.4529917146522908E-4</v>
      </c>
      <c r="O15" s="82">
        <f t="shared" si="4"/>
        <v>7.680356177878169E-3</v>
      </c>
      <c r="P15" s="76">
        <f>分析係数表!C18</f>
        <v>0.10097309673726385</v>
      </c>
      <c r="Q15" s="82">
        <f t="shared" si="5"/>
        <v>7.755093473255344E-4</v>
      </c>
      <c r="R15" s="83">
        <v>2.9816542681778344E-3</v>
      </c>
      <c r="S15" s="84">
        <f t="shared" si="6"/>
        <v>1.6455433569104956E-2</v>
      </c>
      <c r="T15" s="85">
        <f>分析係数表!F18</f>
        <v>0.45949485500467729</v>
      </c>
      <c r="U15" s="86">
        <f t="shared" si="7"/>
        <v>7.5611870618749813E-3</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投入係数表!H16</f>
        <v>0</v>
      </c>
      <c r="E16" s="77">
        <f t="shared" si="0"/>
        <v>0</v>
      </c>
      <c r="F16" s="76">
        <f>分析係数表!C19</f>
        <v>3.134831743474864E-2</v>
      </c>
      <c r="G16" s="77">
        <f t="shared" si="1"/>
        <v>0</v>
      </c>
      <c r="H16" s="77">
        <v>2.1258027643587533E-2</v>
      </c>
      <c r="I16" s="77">
        <f t="shared" si="2"/>
        <v>2.1258027643587533E-2</v>
      </c>
      <c r="J16" s="76">
        <f>分析係数表!G19</f>
        <v>5.7606822099247029E-2</v>
      </c>
      <c r="K16" s="78">
        <f t="shared" si="3"/>
        <v>1.2246074166450225E-3</v>
      </c>
      <c r="L16" s="79"/>
      <c r="M16" s="80"/>
      <c r="N16" s="81">
        <f>分析係数表!H19</f>
        <v>-1.1410791268796496E-4</v>
      </c>
      <c r="O16" s="82">
        <f t="shared" si="4"/>
        <v>-1.9680912705812808E-3</v>
      </c>
      <c r="P16" s="76">
        <f>分析係数表!C19</f>
        <v>3.134831743474864E-2</v>
      </c>
      <c r="Q16" s="82">
        <f t="shared" si="5"/>
        <v>-6.1696349890739768E-5</v>
      </c>
      <c r="R16" s="83">
        <v>5.9190295324442138E-3</v>
      </c>
      <c r="S16" s="84">
        <f t="shared" si="6"/>
        <v>2.7177057176031746E-2</v>
      </c>
      <c r="T16" s="85">
        <f>分析係数表!F19</f>
        <v>0.23995282590946204</v>
      </c>
      <c r="U16" s="86">
        <f t="shared" si="7"/>
        <v>6.5212116692918414E-3</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投入係数表!H17</f>
        <v>0</v>
      </c>
      <c r="E17" s="77">
        <f t="shared" si="0"/>
        <v>0</v>
      </c>
      <c r="F17" s="76">
        <f>分析係数表!C20</f>
        <v>9.3978580907996712E-2</v>
      </c>
      <c r="G17" s="77">
        <f t="shared" si="1"/>
        <v>0</v>
      </c>
      <c r="H17" s="77">
        <v>9.351531662288283E-3</v>
      </c>
      <c r="I17" s="77">
        <f t="shared" si="2"/>
        <v>9.351531662288283E-3</v>
      </c>
      <c r="J17" s="76">
        <f>分析係数表!G20</f>
        <v>0.1000543404428746</v>
      </c>
      <c r="K17" s="78">
        <f t="shared" si="3"/>
        <v>9.3566133260091292E-4</v>
      </c>
      <c r="L17" s="79"/>
      <c r="M17" s="80"/>
      <c r="N17" s="81">
        <f>分析係数表!H20</f>
        <v>5.5523240442070755E-4</v>
      </c>
      <c r="O17" s="82">
        <f t="shared" si="4"/>
        <v>9.5764441092918429E-3</v>
      </c>
      <c r="P17" s="76">
        <f>分析係数表!C20</f>
        <v>9.3978580907996712E-2</v>
      </c>
      <c r="Q17" s="82">
        <f t="shared" si="5"/>
        <v>8.9998062753599191E-4</v>
      </c>
      <c r="R17" s="83">
        <v>4.8570702616158833E-3</v>
      </c>
      <c r="S17" s="84">
        <f t="shared" si="6"/>
        <v>1.4208601923904166E-2</v>
      </c>
      <c r="T17" s="85">
        <f>分析係数表!F20</f>
        <v>0.22286374133949191</v>
      </c>
      <c r="U17" s="86">
        <f t="shared" si="7"/>
        <v>3.1665821839647851E-3</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投入係数表!H18</f>
        <v>2.3474178403755869E-3</v>
      </c>
      <c r="E18" s="77">
        <f t="shared" si="0"/>
        <v>0.23474178403755869</v>
      </c>
      <c r="F18" s="76">
        <f>分析係数表!C21</f>
        <v>0.58730312732447199</v>
      </c>
      <c r="G18" s="77">
        <f t="shared" si="1"/>
        <v>0.13786458387898404</v>
      </c>
      <c r="H18" s="77">
        <v>0.15065362698008763</v>
      </c>
      <c r="I18" s="77">
        <f t="shared" si="2"/>
        <v>0.15065362698008763</v>
      </c>
      <c r="J18" s="76">
        <f>分析係数表!G21</f>
        <v>0.28517251912946945</v>
      </c>
      <c r="K18" s="78">
        <f t="shared" si="3"/>
        <v>4.2962274321902999E-2</v>
      </c>
      <c r="L18" s="79"/>
      <c r="M18" s="80"/>
      <c r="N18" s="81">
        <f>分析係数表!H21</f>
        <v>9.2956202043366571E-4</v>
      </c>
      <c r="O18" s="82">
        <f t="shared" si="4"/>
        <v>1.6032743521320676E-2</v>
      </c>
      <c r="P18" s="76">
        <f>分析係数表!C21</f>
        <v>0.58730312732447199</v>
      </c>
      <c r="Q18" s="82">
        <f t="shared" si="5"/>
        <v>9.4160804096628005E-3</v>
      </c>
      <c r="R18" s="83">
        <v>1.3672409278211979E-2</v>
      </c>
      <c r="S18" s="84">
        <f t="shared" si="6"/>
        <v>0.16432603625829961</v>
      </c>
      <c r="T18" s="85">
        <f>分析係数表!F21</f>
        <v>0.42587749688936571</v>
      </c>
      <c r="U18" s="86">
        <f t="shared" si="7"/>
        <v>6.9982760995435794E-2</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投入係数表!H19</f>
        <v>0</v>
      </c>
      <c r="E19" s="77">
        <f t="shared" si="0"/>
        <v>0</v>
      </c>
      <c r="F19" s="76">
        <f>分析係数表!C22</f>
        <v>5.627746538770495E-2</v>
      </c>
      <c r="G19" s="77">
        <f t="shared" si="1"/>
        <v>0</v>
      </c>
      <c r="H19" s="77">
        <v>2.0248208325496365E-3</v>
      </c>
      <c r="I19" s="77">
        <f t="shared" si="2"/>
        <v>2.0248208325496365E-3</v>
      </c>
      <c r="J19" s="76">
        <f>分析係数表!G22</f>
        <v>0.19467293380336859</v>
      </c>
      <c r="K19" s="78">
        <f t="shared" si="3"/>
        <v>3.9417781189861708E-4</v>
      </c>
      <c r="L19" s="79"/>
      <c r="M19" s="80"/>
      <c r="N19" s="81">
        <f>分析係数表!H22</f>
        <v>4.3138357235694069E-5</v>
      </c>
      <c r="O19" s="82">
        <f t="shared" si="4"/>
        <v>7.4403450473194761E-4</v>
      </c>
      <c r="P19" s="76">
        <f>分析係数表!C22</f>
        <v>5.627746538770495E-2</v>
      </c>
      <c r="Q19" s="82">
        <f t="shared" si="5"/>
        <v>4.1872376087310378E-5</v>
      </c>
      <c r="R19" s="83">
        <v>8.8952771077568439E-4</v>
      </c>
      <c r="S19" s="84">
        <f t="shared" si="6"/>
        <v>2.9143485433253211E-3</v>
      </c>
      <c r="T19" s="85">
        <f>分析係数表!F22</f>
        <v>0.41304347826086957</v>
      </c>
      <c r="U19" s="86">
        <f t="shared" si="7"/>
        <v>1.2037526591995892E-3</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投入係数表!H20</f>
        <v>0</v>
      </c>
      <c r="E20" s="77">
        <f t="shared" si="0"/>
        <v>0</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4.3202003500564695E-4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投入係数表!H21</f>
        <v>0</v>
      </c>
      <c r="E21" s="77">
        <f t="shared" si="0"/>
        <v>0</v>
      </c>
      <c r="F21" s="76">
        <f>分析係数表!C24</f>
        <v>0.81842301633363734</v>
      </c>
      <c r="G21" s="77">
        <f t="shared" si="1"/>
        <v>0</v>
      </c>
      <c r="H21" s="77">
        <v>8.1881455990820556E-3</v>
      </c>
      <c r="I21" s="77">
        <f t="shared" si="2"/>
        <v>8.1881455990820556E-3</v>
      </c>
      <c r="J21" s="76">
        <f>分析係数表!G24</f>
        <v>0.20829256360078277</v>
      </c>
      <c r="K21" s="78">
        <f t="shared" si="3"/>
        <v>1.7055298379692685E-3</v>
      </c>
      <c r="L21" s="79"/>
      <c r="M21" s="80"/>
      <c r="N21" s="81">
        <f>分析係数表!H24</f>
        <v>3.3536593850975067E-4</v>
      </c>
      <c r="O21" s="82">
        <f t="shared" si="4"/>
        <v>5.7842682464644959E-3</v>
      </c>
      <c r="P21" s="76">
        <f>分析係数表!C24</f>
        <v>0.81842301633363734</v>
      </c>
      <c r="Q21" s="82">
        <f t="shared" si="5"/>
        <v>4.7339782655543517E-3</v>
      </c>
      <c r="R21" s="83">
        <v>1.3091125222677417E-2</v>
      </c>
      <c r="S21" s="84">
        <f t="shared" si="6"/>
        <v>2.1279270821759472E-2</v>
      </c>
      <c r="T21" s="85">
        <f>分析係数表!F24</f>
        <v>0.39236790606653621</v>
      </c>
      <c r="U21" s="86">
        <f t="shared" si="7"/>
        <v>8.3493029349565057E-3</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投入係数表!H22</f>
        <v>0</v>
      </c>
      <c r="E22" s="77">
        <f t="shared" si="0"/>
        <v>0</v>
      </c>
      <c r="F22" s="76">
        <f>分析係数表!C25</f>
        <v>9.2155281649579646E-3</v>
      </c>
      <c r="G22" s="77">
        <f t="shared" si="1"/>
        <v>0</v>
      </c>
      <c r="H22" s="77">
        <v>1.0097595639350068E-3</v>
      </c>
      <c r="I22" s="77">
        <f t="shared" si="2"/>
        <v>1.0097595639350068E-3</v>
      </c>
      <c r="J22" s="76">
        <f>分析係数表!G25</f>
        <v>0.19733079122974262</v>
      </c>
      <c r="K22" s="78">
        <f t="shared" si="3"/>
        <v>1.9925665370309478E-4</v>
      </c>
      <c r="L22" s="79"/>
      <c r="M22" s="80"/>
      <c r="N22" s="81">
        <f>分析係数表!H25</f>
        <v>5.1487716700667114E-4</v>
      </c>
      <c r="O22" s="82">
        <f t="shared" si="4"/>
        <v>8.8804118306716334E-3</v>
      </c>
      <c r="P22" s="76">
        <f>分析係数表!C25</f>
        <v>9.2155281649579646E-3</v>
      </c>
      <c r="Q22" s="82">
        <f t="shared" si="5"/>
        <v>8.183768534198036E-5</v>
      </c>
      <c r="R22" s="83">
        <v>8.0375712787049641E-4</v>
      </c>
      <c r="S22" s="84">
        <f t="shared" si="6"/>
        <v>1.8135166918055033E-3</v>
      </c>
      <c r="T22" s="85">
        <f>分析係数表!F25</f>
        <v>0.3508102955195424</v>
      </c>
      <c r="U22" s="86">
        <f t="shared" si="7"/>
        <v>6.3620032658191154E-4</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投入係数表!H23</f>
        <v>0</v>
      </c>
      <c r="E23" s="77">
        <f t="shared" si="0"/>
        <v>0</v>
      </c>
      <c r="F23" s="76">
        <f>分析係数表!C26</f>
        <v>0.13136940169326161</v>
      </c>
      <c r="G23" s="77">
        <f t="shared" si="1"/>
        <v>0</v>
      </c>
      <c r="H23" s="77">
        <v>1.1502771615464272E-2</v>
      </c>
      <c r="I23" s="77">
        <f t="shared" si="2"/>
        <v>1.1502771615464272E-2</v>
      </c>
      <c r="J23" s="76">
        <f>分析係数表!G26</f>
        <v>0.19642020029831664</v>
      </c>
      <c r="K23" s="78">
        <f t="shared" si="3"/>
        <v>2.2593767046952835E-3</v>
      </c>
      <c r="L23" s="79"/>
      <c r="M23" s="80"/>
      <c r="N23" s="81">
        <f>分析係数表!H26</f>
        <v>1.0429741531662163E-2</v>
      </c>
      <c r="O23" s="82">
        <f t="shared" si="4"/>
        <v>0.17988834235374024</v>
      </c>
      <c r="P23" s="76">
        <f>分析係数表!C26</f>
        <v>0.13136940169326161</v>
      </c>
      <c r="Q23" s="82">
        <f t="shared" si="5"/>
        <v>2.3631823906603466E-2</v>
      </c>
      <c r="R23" s="83">
        <v>3.1169175689815413E-2</v>
      </c>
      <c r="S23" s="84">
        <f t="shared" si="6"/>
        <v>4.2671947305279685E-2</v>
      </c>
      <c r="T23" s="85">
        <f>分析係数表!F26</f>
        <v>0.33488173875985511</v>
      </c>
      <c r="U23" s="86">
        <f t="shared" si="7"/>
        <v>1.4290055909860974E-2</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投入係数表!H24</f>
        <v>0</v>
      </c>
      <c r="E24" s="77">
        <f t="shared" si="0"/>
        <v>0</v>
      </c>
      <c r="F24" s="76">
        <f>分析係数表!C27</f>
        <v>0.16712141882673948</v>
      </c>
      <c r="G24" s="77">
        <f t="shared" si="1"/>
        <v>0</v>
      </c>
      <c r="H24" s="77">
        <v>4.7463864633404155E-3</v>
      </c>
      <c r="I24" s="77">
        <f t="shared" si="2"/>
        <v>4.7463864633404155E-3</v>
      </c>
      <c r="J24" s="76">
        <f>分析係数表!G27</f>
        <v>0.17095740894530786</v>
      </c>
      <c r="K24" s="78">
        <f t="shared" si="3"/>
        <v>8.1142993162576092E-4</v>
      </c>
      <c r="L24" s="79"/>
      <c r="M24" s="80"/>
      <c r="N24" s="81">
        <f>分析係数表!H27</f>
        <v>1.1119955247433267E-2</v>
      </c>
      <c r="O24" s="82">
        <f t="shared" si="4"/>
        <v>0.19179289442945138</v>
      </c>
      <c r="P24" s="76">
        <f>分析係数表!C27</f>
        <v>0.16712141882673948</v>
      </c>
      <c r="Q24" s="82">
        <f t="shared" si="5"/>
        <v>3.2052700637936971E-2</v>
      </c>
      <c r="R24" s="83">
        <v>3.5875175873929549E-2</v>
      </c>
      <c r="S24" s="84">
        <f t="shared" si="6"/>
        <v>4.0621562337269962E-2</v>
      </c>
      <c r="T24" s="85">
        <f>分析係数表!F27</f>
        <v>0.3222209040218294</v>
      </c>
      <c r="U24" s="86">
        <f t="shared" si="7"/>
        <v>1.3089116539094224E-2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投入係数表!H25</f>
        <v>0</v>
      </c>
      <c r="E25" s="77">
        <f t="shared" si="0"/>
        <v>0</v>
      </c>
      <c r="F25" s="76">
        <f>分析係数表!C28</f>
        <v>0.25171335744498258</v>
      </c>
      <c r="G25" s="77">
        <f t="shared" si="1"/>
        <v>0</v>
      </c>
      <c r="H25" s="77">
        <v>1.445529099466895E-2</v>
      </c>
      <c r="I25" s="77">
        <f t="shared" si="2"/>
        <v>1.445529099466895E-2</v>
      </c>
      <c r="J25" s="76">
        <f>分析係数表!G28</f>
        <v>0.12482787671548065</v>
      </c>
      <c r="K25" s="78">
        <f t="shared" si="3"/>
        <v>1.8044232821689335E-3</v>
      </c>
      <c r="L25" s="79"/>
      <c r="M25" s="80"/>
      <c r="N25" s="81">
        <f>分析係数表!H28</f>
        <v>2.0288943499884502E-2</v>
      </c>
      <c r="O25" s="82">
        <f t="shared" si="4"/>
        <v>0.34993622835457411</v>
      </c>
      <c r="P25" s="76">
        <f>分析係数表!C28</f>
        <v>0.25171335744498258</v>
      </c>
      <c r="Q25" s="82">
        <f t="shared" si="5"/>
        <v>8.8083622930763966E-2</v>
      </c>
      <c r="R25" s="83">
        <v>0.10088019939756433</v>
      </c>
      <c r="S25" s="84">
        <f t="shared" si="6"/>
        <v>0.11533549039223329</v>
      </c>
      <c r="T25" s="85">
        <f>分析係数表!F28</f>
        <v>0.21349304958212537</v>
      </c>
      <c r="U25" s="86">
        <f t="shared" si="7"/>
        <v>2.4623325568887806E-2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投入係数表!H26</f>
        <v>1.6431924882629109E-2</v>
      </c>
      <c r="E26" s="77">
        <f t="shared" si="0"/>
        <v>1.643192488262911</v>
      </c>
      <c r="F26" s="76">
        <f>分析係数表!C29</f>
        <v>0.56088407005838192</v>
      </c>
      <c r="G26" s="77">
        <f t="shared" si="1"/>
        <v>0.92164049070626153</v>
      </c>
      <c r="H26" s="77">
        <v>0.94489222013748075</v>
      </c>
      <c r="I26" s="77">
        <f t="shared" si="2"/>
        <v>0.94489222013748075</v>
      </c>
      <c r="J26" s="76">
        <f>分析係数表!G29</f>
        <v>0.25897778967085899</v>
      </c>
      <c r="K26" s="78">
        <f t="shared" si="3"/>
        <v>0.24470609864839549</v>
      </c>
      <c r="L26" s="79"/>
      <c r="M26" s="80"/>
      <c r="N26" s="81">
        <f>分析係数表!H29</f>
        <v>1.0175086067980484E-2</v>
      </c>
      <c r="O26" s="82">
        <f t="shared" si="4"/>
        <v>0.17549613866451613</v>
      </c>
      <c r="P26" s="76">
        <f>分析係数表!C29</f>
        <v>0.56088407005838192</v>
      </c>
      <c r="Q26" s="82">
        <f t="shared" si="5"/>
        <v>9.8432988533683971E-2</v>
      </c>
      <c r="R26" s="83">
        <v>0.11267865008745694</v>
      </c>
      <c r="S26" s="84">
        <f t="shared" si="6"/>
        <v>1.0575708702249378</v>
      </c>
      <c r="T26" s="85">
        <f>分析係数表!F29</f>
        <v>0.37605030773347603</v>
      </c>
      <c r="U26" s="86">
        <f t="shared" si="7"/>
        <v>0.3976998511980479</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投入係数表!H27</f>
        <v>2.3474178403755869E-3</v>
      </c>
      <c r="E27" s="77">
        <f t="shared" si="0"/>
        <v>0.23474178403755869</v>
      </c>
      <c r="F27" s="76">
        <f>分析係数表!C30</f>
        <v>1</v>
      </c>
      <c r="G27" s="77">
        <f t="shared" si="1"/>
        <v>0.23474178403755869</v>
      </c>
      <c r="H27" s="77">
        <v>0.27052554901388581</v>
      </c>
      <c r="I27" s="77">
        <f t="shared" si="2"/>
        <v>0.27052554901388581</v>
      </c>
      <c r="J27" s="76">
        <f>分析係数表!G30</f>
        <v>0.3445256772071732</v>
      </c>
      <c r="K27" s="78">
        <f t="shared" si="3"/>
        <v>9.320299797585134E-2</v>
      </c>
      <c r="L27" s="79"/>
      <c r="M27" s="80"/>
      <c r="N27" s="81">
        <f>分析係数表!H30</f>
        <v>0</v>
      </c>
      <c r="O27" s="82">
        <f t="shared" si="4"/>
        <v>0</v>
      </c>
      <c r="P27" s="76">
        <f>分析係数表!C30</f>
        <v>1</v>
      </c>
      <c r="Q27" s="82">
        <f t="shared" si="5"/>
        <v>0</v>
      </c>
      <c r="R27" s="83">
        <v>5.0360084772448695E-2</v>
      </c>
      <c r="S27" s="84">
        <f t="shared" si="6"/>
        <v>0.3208856337863345</v>
      </c>
      <c r="T27" s="85">
        <f>分析係数表!F30</f>
        <v>0.44052354392124621</v>
      </c>
      <c r="U27" s="86">
        <f t="shared" si="7"/>
        <v>0.14135767658897125</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投入係数表!H28</f>
        <v>3.0516431924882629E-2</v>
      </c>
      <c r="E28" s="77">
        <f t="shared" si="0"/>
        <v>3.051643192488263</v>
      </c>
      <c r="F28" s="76">
        <f>分析係数表!C31</f>
        <v>4.9143958408031541E-2</v>
      </c>
      <c r="G28" s="77">
        <f t="shared" si="1"/>
        <v>0.14996982612779577</v>
      </c>
      <c r="H28" s="77">
        <v>0.18200498112027627</v>
      </c>
      <c r="I28" s="77">
        <f t="shared" si="2"/>
        <v>0.18200498112027627</v>
      </c>
      <c r="J28" s="76">
        <f>分析係数表!G31</f>
        <v>7.032875572201415E-2</v>
      </c>
      <c r="K28" s="78">
        <f t="shared" si="3"/>
        <v>1.2800183857397706E-2</v>
      </c>
      <c r="L28" s="79"/>
      <c r="M28" s="80"/>
      <c r="N28" s="81">
        <f>分析係数表!H31</f>
        <v>2.2706083064994196E-2</v>
      </c>
      <c r="O28" s="82">
        <f t="shared" si="4"/>
        <v>0.39162616173261899</v>
      </c>
      <c r="P28" s="76">
        <f>分析係数表!C31</f>
        <v>4.9143958408031541E-2</v>
      </c>
      <c r="Q28" s="82">
        <f t="shared" si="5"/>
        <v>1.9246059803684861E-2</v>
      </c>
      <c r="R28" s="83">
        <v>4.4499223756933534E-2</v>
      </c>
      <c r="S28" s="84">
        <f t="shared" si="6"/>
        <v>0.22650420487720979</v>
      </c>
      <c r="T28" s="85">
        <f>分析係数表!F31</f>
        <v>0.30087390761548066</v>
      </c>
      <c r="U28" s="86">
        <f t="shared" si="7"/>
        <v>6.8149205212743522E-2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投入係数表!H29</f>
        <v>1.5649452269170579E-3</v>
      </c>
      <c r="E29" s="77">
        <f t="shared" si="0"/>
        <v>0.1564945226917058</v>
      </c>
      <c r="F29" s="76">
        <f>分析係数表!C32</f>
        <v>0.85369684730169415</v>
      </c>
      <c r="G29" s="77">
        <f t="shared" si="1"/>
        <v>0.13359888064189268</v>
      </c>
      <c r="H29" s="77">
        <v>0.16404149381167671</v>
      </c>
      <c r="I29" s="77">
        <f t="shared" si="2"/>
        <v>0.16404149381167671</v>
      </c>
      <c r="J29" s="76">
        <f>分析係数表!G32</f>
        <v>0.14032110690510377</v>
      </c>
      <c r="K29" s="78">
        <f t="shared" si="3"/>
        <v>2.3018483990021207E-2</v>
      </c>
      <c r="L29" s="79"/>
      <c r="M29" s="80"/>
      <c r="N29" s="81">
        <f>分析係数表!H32</f>
        <v>6.3455131933795143E-3</v>
      </c>
      <c r="O29" s="82">
        <f t="shared" si="4"/>
        <v>0.1094450755347639</v>
      </c>
      <c r="P29" s="76">
        <f>分析係数表!C32</f>
        <v>0.85369684730169415</v>
      </c>
      <c r="Q29" s="82">
        <f t="shared" si="5"/>
        <v>9.3432915936723718E-2</v>
      </c>
      <c r="R29" s="83">
        <v>0.13084644128580278</v>
      </c>
      <c r="S29" s="84">
        <f t="shared" si="6"/>
        <v>0.29488793509747946</v>
      </c>
      <c r="T29" s="85">
        <f>分析係数表!F32</f>
        <v>0.48296567027803161</v>
      </c>
      <c r="U29" s="86">
        <f t="shared" si="7"/>
        <v>0.14242074923125886</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投入係数表!H30</f>
        <v>0</v>
      </c>
      <c r="E30" s="77">
        <f t="shared" si="0"/>
        <v>0</v>
      </c>
      <c r="F30" s="76">
        <f>分析係数表!C33</f>
        <v>0.68456011928968419</v>
      </c>
      <c r="G30" s="77">
        <f t="shared" si="1"/>
        <v>0</v>
      </c>
      <c r="H30" s="77">
        <v>2.0997681880101718E-2</v>
      </c>
      <c r="I30" s="77">
        <f t="shared" si="2"/>
        <v>2.0997681880101718E-2</v>
      </c>
      <c r="J30" s="76">
        <f>分析係数表!G33</f>
        <v>0.50750988142292486</v>
      </c>
      <c r="K30" s="78">
        <f t="shared" si="3"/>
        <v>1.065653104112672E-2</v>
      </c>
      <c r="L30" s="79"/>
      <c r="M30" s="80"/>
      <c r="N30" s="81">
        <f>分析係数表!H33</f>
        <v>9.6295945829355794E-4</v>
      </c>
      <c r="O30" s="82">
        <f t="shared" si="4"/>
        <v>1.6608770234661542E-2</v>
      </c>
      <c r="P30" s="76">
        <f>分析係数表!C33</f>
        <v>0.68456011928968419</v>
      </c>
      <c r="Q30" s="82">
        <f t="shared" si="5"/>
        <v>1.1369701733094862E-2</v>
      </c>
      <c r="R30" s="83">
        <v>4.4163173249152254E-2</v>
      </c>
      <c r="S30" s="84">
        <f t="shared" si="6"/>
        <v>6.5160855129253972E-2</v>
      </c>
      <c r="T30" s="85">
        <f>分析係数表!F33</f>
        <v>0.6454545454545455</v>
      </c>
      <c r="U30" s="86">
        <f t="shared" si="7"/>
        <v>4.2058370128882111E-2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投入係数表!H31</f>
        <v>7.6682316118935834E-2</v>
      </c>
      <c r="E31" s="77">
        <f t="shared" si="0"/>
        <v>7.6682316118935834</v>
      </c>
      <c r="F31" s="76">
        <f>分析係数表!C34</f>
        <v>0.36407371382002685</v>
      </c>
      <c r="G31" s="77">
        <f t="shared" si="1"/>
        <v>2.7918015613742275</v>
      </c>
      <c r="H31" s="77">
        <v>2.8989378491811828</v>
      </c>
      <c r="I31" s="77">
        <f t="shared" si="2"/>
        <v>2.8989378491811828</v>
      </c>
      <c r="J31" s="76">
        <f>分析係数表!G34</f>
        <v>0.42480723749571397</v>
      </c>
      <c r="K31" s="78">
        <f t="shared" si="3"/>
        <v>1.2314897793824249</v>
      </c>
      <c r="L31" s="79"/>
      <c r="M31" s="80"/>
      <c r="N31" s="81">
        <f>分析係数表!H34</f>
        <v>0.15914714076185121</v>
      </c>
      <c r="O31" s="82">
        <f t="shared" si="4"/>
        <v>2.7449112957475457</v>
      </c>
      <c r="P31" s="76">
        <f>分析係数表!C34</f>
        <v>0.36407371382002685</v>
      </c>
      <c r="Q31" s="82">
        <f t="shared" si="5"/>
        <v>0.99935004954935103</v>
      </c>
      <c r="R31" s="83">
        <v>1.0970394985840612</v>
      </c>
      <c r="S31" s="84">
        <f t="shared" si="6"/>
        <v>3.995977347765244</v>
      </c>
      <c r="T31" s="85">
        <f>分析係数表!F34</f>
        <v>0.69957183425501801</v>
      </c>
      <c r="U31" s="86">
        <f t="shared" si="7"/>
        <v>2.7954732028176337</v>
      </c>
      <c r="V31" s="87">
        <f>分析係数表!D34</f>
        <v>0.16978925805118647</v>
      </c>
      <c r="W31" s="167">
        <f t="shared" si="8"/>
        <v>1</v>
      </c>
      <c r="X31" s="76">
        <f>分析係数表!E34</f>
        <v>0.12666496689847989</v>
      </c>
      <c r="Y31" s="166">
        <f t="shared" si="9"/>
        <v>1</v>
      </c>
    </row>
    <row r="32" spans="1:25" x14ac:dyDescent="0.2">
      <c r="A32" s="6" t="s">
        <v>20</v>
      </c>
      <c r="B32" s="5" t="s">
        <v>37</v>
      </c>
      <c r="C32" s="90"/>
      <c r="D32" s="76">
        <f>投入係数表!H32</f>
        <v>1.7996870109546165E-2</v>
      </c>
      <c r="E32" s="77">
        <f t="shared" si="0"/>
        <v>1.7996870109546166</v>
      </c>
      <c r="F32" s="76">
        <f>分析係数表!C35</f>
        <v>0.73929442777419441</v>
      </c>
      <c r="G32" s="77">
        <f t="shared" si="1"/>
        <v>1.3304985789363437</v>
      </c>
      <c r="H32" s="77">
        <v>1.4505762242339491</v>
      </c>
      <c r="I32" s="77">
        <f t="shared" si="2"/>
        <v>1.4505762242339491</v>
      </c>
      <c r="J32" s="76">
        <f>分析係数表!G35</f>
        <v>0.31372688477951638</v>
      </c>
      <c r="K32" s="78">
        <f t="shared" si="3"/>
        <v>0.45508475996415004</v>
      </c>
      <c r="L32" s="79"/>
      <c r="M32" s="80"/>
      <c r="N32" s="81">
        <f>分析係数表!H35</f>
        <v>5.9491969307754605E-2</v>
      </c>
      <c r="O32" s="82">
        <f t="shared" si="4"/>
        <v>1.0260955853645233</v>
      </c>
      <c r="P32" s="76">
        <f>分析係数表!C35</f>
        <v>0.73929442777419441</v>
      </c>
      <c r="Q32" s="82">
        <f t="shared" si="5"/>
        <v>0.75858674862369224</v>
      </c>
      <c r="R32" s="83">
        <v>0.94832580824552104</v>
      </c>
      <c r="S32" s="84">
        <f t="shared" si="6"/>
        <v>2.3989020324794703</v>
      </c>
      <c r="T32" s="85">
        <f>分析係数表!F35</f>
        <v>0.64366998577524892</v>
      </c>
      <c r="U32" s="86">
        <f t="shared" si="7"/>
        <v>1.5441012371222764</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投入係数表!H33</f>
        <v>3.1298904538341159E-3</v>
      </c>
      <c r="E33" s="77">
        <f t="shared" si="0"/>
        <v>0.3129890453834116</v>
      </c>
      <c r="F33" s="76">
        <f>分析係数表!C36</f>
        <v>0.90530305621882723</v>
      </c>
      <c r="G33" s="77">
        <f t="shared" si="1"/>
        <v>0.28334993934861574</v>
      </c>
      <c r="H33" s="77">
        <v>0.43716443644815212</v>
      </c>
      <c r="I33" s="77">
        <f t="shared" si="2"/>
        <v>0.43716443644815212</v>
      </c>
      <c r="J33" s="76">
        <f>分析係数表!G36</f>
        <v>4.4048921884705258E-2</v>
      </c>
      <c r="K33" s="78">
        <f t="shared" si="3"/>
        <v>1.925662211187585E-2</v>
      </c>
      <c r="L33" s="79"/>
      <c r="M33" s="80"/>
      <c r="N33" s="81">
        <f>分析係数表!H36</f>
        <v>0.18238619127269287</v>
      </c>
      <c r="O33" s="82">
        <f t="shared" si="4"/>
        <v>3.1457298837805627</v>
      </c>
      <c r="P33" s="76">
        <f>分析係数表!C36</f>
        <v>0.90530305621882723</v>
      </c>
      <c r="Q33" s="82">
        <f t="shared" si="5"/>
        <v>2.8478388778254398</v>
      </c>
      <c r="R33" s="83">
        <v>3.0554822814943887</v>
      </c>
      <c r="S33" s="84">
        <f t="shared" si="6"/>
        <v>3.4926467179425407</v>
      </c>
      <c r="T33" s="85">
        <f>分析係数表!F36</f>
        <v>0.85493507645893108</v>
      </c>
      <c r="U33" s="86">
        <f t="shared" si="7"/>
        <v>2.9859861888482406</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投入係数表!H34</f>
        <v>1.7214397496087636E-2</v>
      </c>
      <c r="E34" s="77">
        <f t="shared" si="0"/>
        <v>1.7214397496087637</v>
      </c>
      <c r="F34" s="76">
        <f>分析係数表!C37</f>
        <v>0.39043485315593052</v>
      </c>
      <c r="G34" s="77">
        <f t="shared" si="1"/>
        <v>0.67211007585527949</v>
      </c>
      <c r="H34" s="77">
        <v>0.89090410306456869</v>
      </c>
      <c r="I34" s="77">
        <f t="shared" si="2"/>
        <v>0.89090410306456869</v>
      </c>
      <c r="J34" s="76">
        <f>分析係数表!G37</f>
        <v>0.31799768518518517</v>
      </c>
      <c r="K34" s="78">
        <f t="shared" si="3"/>
        <v>0.28330544249651646</v>
      </c>
      <c r="L34" s="79"/>
      <c r="M34" s="80"/>
      <c r="N34" s="81">
        <f>分析係数表!H37</f>
        <v>4.8270430186830832E-2</v>
      </c>
      <c r="O34" s="82">
        <f t="shared" si="4"/>
        <v>0.83255060968199346</v>
      </c>
      <c r="P34" s="76">
        <f>分析係数表!C37</f>
        <v>0.39043485315593052</v>
      </c>
      <c r="Q34" s="82">
        <f t="shared" si="5"/>
        <v>0.32505677503606956</v>
      </c>
      <c r="R34" s="83">
        <v>0.4500099855348409</v>
      </c>
      <c r="S34" s="84">
        <f t="shared" si="6"/>
        <v>1.3409140885994095</v>
      </c>
      <c r="T34" s="85">
        <f>分析係数表!F37</f>
        <v>0.6715988005050505</v>
      </c>
      <c r="U34" s="86">
        <f t="shared" si="7"/>
        <v>0.90055629348368649</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投入係数表!H35</f>
        <v>4.6948356807511738E-3</v>
      </c>
      <c r="E35" s="77">
        <f t="shared" si="0"/>
        <v>0.46948356807511737</v>
      </c>
      <c r="F35" s="76">
        <f>分析係数表!C38</f>
        <v>9.9890182932115712E-2</v>
      </c>
      <c r="G35" s="77">
        <f t="shared" si="1"/>
        <v>4.6896799498645877E-2</v>
      </c>
      <c r="H35" s="77">
        <v>9.8272585232495407E-2</v>
      </c>
      <c r="I35" s="77">
        <f t="shared" si="2"/>
        <v>9.8272585232495407E-2</v>
      </c>
      <c r="J35" s="76">
        <f>分析係数表!G38</f>
        <v>0.1768186564566655</v>
      </c>
      <c r="K35" s="78">
        <f t="shared" si="3"/>
        <v>1.7376426487332983E-2</v>
      </c>
      <c r="L35" s="79"/>
      <c r="M35" s="80"/>
      <c r="N35" s="81">
        <f>分析係数表!H38</f>
        <v>4.3813263792446058E-2</v>
      </c>
      <c r="O35" s="82">
        <f t="shared" si="4"/>
        <v>0.75567504456404422</v>
      </c>
      <c r="P35" s="76">
        <f>分析係数表!C38</f>
        <v>9.9890182932115712E-2</v>
      </c>
      <c r="Q35" s="82">
        <f t="shared" si="5"/>
        <v>7.5484518438737075E-2</v>
      </c>
      <c r="R35" s="83">
        <v>0.11449864780996347</v>
      </c>
      <c r="S35" s="84">
        <f t="shared" si="6"/>
        <v>0.21277123304245887</v>
      </c>
      <c r="T35" s="85">
        <f>分析係数表!F38</f>
        <v>0.48230653208028773</v>
      </c>
      <c r="U35" s="86">
        <f t="shared" si="7"/>
        <v>0.10262095553515507</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投入係数表!H36</f>
        <v>0</v>
      </c>
      <c r="E36" s="77">
        <f t="shared" si="0"/>
        <v>0</v>
      </c>
      <c r="F36" s="76">
        <f>分析係数表!C39</f>
        <v>1</v>
      </c>
      <c r="G36" s="77">
        <f t="shared" si="1"/>
        <v>0</v>
      </c>
      <c r="H36" s="77">
        <v>5.7376686764719576E-2</v>
      </c>
      <c r="I36" s="77">
        <f t="shared" si="2"/>
        <v>5.7376686764719576E-2</v>
      </c>
      <c r="J36" s="76">
        <f>分析係数表!G39</f>
        <v>0.35294936281039385</v>
      </c>
      <c r="K36" s="78">
        <f t="shared" si="3"/>
        <v>2.0251065033779332E-2</v>
      </c>
      <c r="L36" s="79"/>
      <c r="M36" s="80"/>
      <c r="N36" s="81">
        <f>分析係数表!H39</f>
        <v>3.8393137939767719E-3</v>
      </c>
      <c r="O36" s="82">
        <f t="shared" si="4"/>
        <v>6.6219070921143333E-2</v>
      </c>
      <c r="P36" s="76">
        <f>分析係数表!C39</f>
        <v>1</v>
      </c>
      <c r="Q36" s="82">
        <f t="shared" si="5"/>
        <v>6.6219070921143333E-2</v>
      </c>
      <c r="R36" s="83">
        <v>0.12192513325594291</v>
      </c>
      <c r="S36" s="84">
        <f t="shared" si="6"/>
        <v>0.17930182002066247</v>
      </c>
      <c r="T36" s="85">
        <f>分析係数表!F39</f>
        <v>0.70369192230461841</v>
      </c>
      <c r="U36" s="86">
        <f t="shared" si="7"/>
        <v>0.12617324240305669</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投入係数表!H37</f>
        <v>0</v>
      </c>
      <c r="E37" s="77">
        <f t="shared" si="0"/>
        <v>0</v>
      </c>
      <c r="F37" s="76">
        <f>分析係数表!C40</f>
        <v>0.8889202180509681</v>
      </c>
      <c r="G37" s="77">
        <f t="shared" si="1"/>
        <v>0</v>
      </c>
      <c r="H37" s="77">
        <v>2.5604146135538974E-3</v>
      </c>
      <c r="I37" s="77">
        <f t="shared" si="2"/>
        <v>2.5604146135538974E-3</v>
      </c>
      <c r="J37" s="76">
        <f>分析係数表!G40</f>
        <v>0.50284888634442904</v>
      </c>
      <c r="K37" s="78">
        <f t="shared" si="3"/>
        <v>1.2875016370055789E-3</v>
      </c>
      <c r="L37" s="79"/>
      <c r="M37" s="80"/>
      <c r="N37" s="81">
        <f>分析係数表!H40</f>
        <v>3.2672435146350355E-2</v>
      </c>
      <c r="O37" s="82">
        <f t="shared" si="4"/>
        <v>0.56352213343875479</v>
      </c>
      <c r="P37" s="76">
        <f>分析係数表!C40</f>
        <v>0.8889202180509681</v>
      </c>
      <c r="Q37" s="82">
        <f t="shared" si="5"/>
        <v>0.50092621773292467</v>
      </c>
      <c r="R37" s="83">
        <v>0.50264889710060146</v>
      </c>
      <c r="S37" s="84">
        <f t="shared" si="6"/>
        <v>0.5052093117141554</v>
      </c>
      <c r="T37" s="85">
        <f>分析係数表!F40</f>
        <v>0.69927210272348084</v>
      </c>
      <c r="U37" s="86">
        <f t="shared" si="7"/>
        <v>0.35327877771783994</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投入係数表!H38</f>
        <v>0</v>
      </c>
      <c r="E38" s="77">
        <f t="shared" si="0"/>
        <v>0</v>
      </c>
      <c r="F38" s="76">
        <f>分析係数表!C41</f>
        <v>0.75714913369882897</v>
      </c>
      <c r="G38" s="77">
        <f t="shared" si="1"/>
        <v>0</v>
      </c>
      <c r="H38" s="77">
        <v>1.9448348626330872E-3</v>
      </c>
      <c r="I38" s="77">
        <f t="shared" si="2"/>
        <v>1.9448348626330872E-3</v>
      </c>
      <c r="J38" s="76">
        <f>分析係数表!G41</f>
        <v>0.44130306930439894</v>
      </c>
      <c r="K38" s="78">
        <f t="shared" si="3"/>
        <v>8.5826159417018053E-4</v>
      </c>
      <c r="L38" s="79"/>
      <c r="M38" s="80"/>
      <c r="N38" s="81">
        <f>分析係数表!H41</f>
        <v>5.4373811955726131E-2</v>
      </c>
      <c r="O38" s="82">
        <f t="shared" si="4"/>
        <v>0.93781949154503619</v>
      </c>
      <c r="P38" s="76">
        <f>分析係数表!C41</f>
        <v>0.75714913369882897</v>
      </c>
      <c r="Q38" s="82">
        <f t="shared" si="5"/>
        <v>0.71006921558920044</v>
      </c>
      <c r="R38" s="83">
        <v>0.72342823260003486</v>
      </c>
      <c r="S38" s="84">
        <f t="shared" si="6"/>
        <v>0.72537306746266794</v>
      </c>
      <c r="T38" s="85">
        <f>分析係数表!F41</f>
        <v>0.54632084075586207</v>
      </c>
      <c r="U38" s="86">
        <f t="shared" si="7"/>
        <v>0.39628642407786341</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投入係数表!H39</f>
        <v>7.8247261345852897E-4</v>
      </c>
      <c r="E39" s="77">
        <f>$C$10*D39</f>
        <v>7.82472613458529E-2</v>
      </c>
      <c r="F39" s="76">
        <f>分析係数表!C42</f>
        <v>1</v>
      </c>
      <c r="G39" s="77">
        <f>E39*F39</f>
        <v>7.82472613458529E-2</v>
      </c>
      <c r="H39" s="77">
        <v>8.4041397548057006E-2</v>
      </c>
      <c r="I39" s="77">
        <f>C39+H39</f>
        <v>8.4041397548057006E-2</v>
      </c>
      <c r="J39" s="76">
        <f>分析係数表!G42</f>
        <v>0.48521641371557056</v>
      </c>
      <c r="K39" s="78">
        <f>I39*J39</f>
        <v>4.0778265521912764E-2</v>
      </c>
      <c r="L39" s="79"/>
      <c r="M39" s="80"/>
      <c r="N39" s="81">
        <f>分析係数表!H42</f>
        <v>1.2455852761828956E-2</v>
      </c>
      <c r="O39" s="82">
        <f t="shared" si="4"/>
        <v>0.21483396296308591</v>
      </c>
      <c r="P39" s="76">
        <f>分析係数表!C42</f>
        <v>1</v>
      </c>
      <c r="Q39" s="82">
        <f>O39*P39</f>
        <v>0.21483396296308591</v>
      </c>
      <c r="R39" s="83">
        <v>0.22030277514844179</v>
      </c>
      <c r="S39" s="84">
        <f>I39+R39</f>
        <v>0.30434417269649883</v>
      </c>
      <c r="T39" s="85">
        <f>分析係数表!F42</f>
        <v>0.55716694772344011</v>
      </c>
      <c r="U39" s="86">
        <f t="shared" si="7"/>
        <v>0.16957051375872378</v>
      </c>
      <c r="V39" s="87">
        <f>分析係数表!D42</f>
        <v>5.0590219224283306E-2</v>
      </c>
      <c r="W39" s="167">
        <f t="shared" si="8"/>
        <v>0</v>
      </c>
      <c r="X39" s="76">
        <f>分析係数表!E42</f>
        <v>4.4912872400224846E-2</v>
      </c>
      <c r="Y39" s="166">
        <f t="shared" si="9"/>
        <v>0</v>
      </c>
    </row>
    <row r="40" spans="1:25" x14ac:dyDescent="0.2">
      <c r="A40" s="6" t="s">
        <v>195</v>
      </c>
      <c r="B40" s="5" t="s">
        <v>41</v>
      </c>
      <c r="C40" s="90"/>
      <c r="D40" s="76">
        <f>投入係数表!H40</f>
        <v>3.0516431924882629E-2</v>
      </c>
      <c r="E40" s="77">
        <f>$C$10*D40</f>
        <v>3.051643192488263</v>
      </c>
      <c r="F40" s="76">
        <f>分析係数表!C43</f>
        <v>0.37563090462016302</v>
      </c>
      <c r="G40" s="77">
        <f>E40*F40</f>
        <v>1.1462914929723285</v>
      </c>
      <c r="H40" s="77">
        <v>1.647550708125048</v>
      </c>
      <c r="I40" s="77">
        <f>C40+H40</f>
        <v>1.647550708125048</v>
      </c>
      <c r="J40" s="76">
        <f>分析係数表!G43</f>
        <v>0.35396646305878693</v>
      </c>
      <c r="K40" s="78">
        <f>I40*J40</f>
        <v>0.58317769686502308</v>
      </c>
      <c r="L40" s="79"/>
      <c r="M40" s="80"/>
      <c r="N40" s="81">
        <f>分析係数表!H43</f>
        <v>3.4431366873638014E-2</v>
      </c>
      <c r="O40" s="82">
        <f t="shared" si="4"/>
        <v>0.59385954034137356</v>
      </c>
      <c r="P40" s="76">
        <f>分析係数表!C43</f>
        <v>0.37563090462016302</v>
      </c>
      <c r="Q40" s="82">
        <f>O40*P40</f>
        <v>0.22307199635574435</v>
      </c>
      <c r="R40" s="83">
        <v>0.57469026412125856</v>
      </c>
      <c r="S40" s="84">
        <f>I40+R40</f>
        <v>2.2222409722463068</v>
      </c>
      <c r="T40" s="85">
        <f>分析係数表!F43</f>
        <v>0.58646850562191188</v>
      </c>
      <c r="U40" s="86">
        <f t="shared" si="7"/>
        <v>1.3032743421250761</v>
      </c>
      <c r="V40" s="87">
        <f>分析係数表!D43</f>
        <v>0.19606660701085477</v>
      </c>
      <c r="W40" s="167">
        <f t="shared" si="8"/>
        <v>0</v>
      </c>
      <c r="X40" s="76">
        <f>分析係数表!E43</f>
        <v>0.16095397424425165</v>
      </c>
      <c r="Y40" s="166">
        <f t="shared" si="9"/>
        <v>0</v>
      </c>
    </row>
    <row r="41" spans="1:25" x14ac:dyDescent="0.2">
      <c r="A41" s="6" t="s">
        <v>341</v>
      </c>
      <c r="B41" s="5" t="s">
        <v>42</v>
      </c>
      <c r="C41" s="90"/>
      <c r="D41" s="76">
        <f>投入係数表!H41</f>
        <v>0</v>
      </c>
      <c r="E41" s="77">
        <f>$C$10*D41</f>
        <v>0</v>
      </c>
      <c r="F41" s="76">
        <f>分析係数表!C44</f>
        <v>0.44504076889746724</v>
      </c>
      <c r="G41" s="77">
        <f>E41*F41</f>
        <v>0</v>
      </c>
      <c r="H41" s="77">
        <v>4.3989116221965704E-3</v>
      </c>
      <c r="I41" s="77">
        <f>C41+H41</f>
        <v>4.3989116221965704E-3</v>
      </c>
      <c r="J41" s="76">
        <f>分析係数表!G44</f>
        <v>0.26866955824807881</v>
      </c>
      <c r="K41" s="78">
        <f>I41*J41</f>
        <v>1.1818536423078923E-3</v>
      </c>
      <c r="L41" s="79"/>
      <c r="M41" s="80"/>
      <c r="N41" s="81">
        <f>分析係数表!H44</f>
        <v>0.11433334539351923</v>
      </c>
      <c r="O41" s="82">
        <f t="shared" si="4"/>
        <v>1.9719794508963318</v>
      </c>
      <c r="P41" s="76">
        <f>分析係数表!C44</f>
        <v>0.44504076889746724</v>
      </c>
      <c r="Q41" s="82">
        <f>O41*P41</f>
        <v>0.87761125107690874</v>
      </c>
      <c r="R41" s="83">
        <v>0.89387299796661401</v>
      </c>
      <c r="S41" s="84">
        <f>I41+R41</f>
        <v>0.89827190958881054</v>
      </c>
      <c r="T41" s="85">
        <f>分析係数表!F44</f>
        <v>0.50678893027202865</v>
      </c>
      <c r="U41" s="86">
        <f t="shared" si="7"/>
        <v>0.45523426015392571</v>
      </c>
      <c r="V41" s="87">
        <f>分析係数表!D44</f>
        <v>0.1775140257413606</v>
      </c>
      <c r="W41" s="167">
        <f t="shared" si="8"/>
        <v>0</v>
      </c>
      <c r="X41" s="76">
        <f>分析係数表!E44</f>
        <v>0.13360991938145303</v>
      </c>
      <c r="Y41" s="166">
        <f t="shared" si="9"/>
        <v>0</v>
      </c>
    </row>
    <row r="42" spans="1:25" x14ac:dyDescent="0.2">
      <c r="A42" s="6" t="s">
        <v>342</v>
      </c>
      <c r="B42" s="5" t="s">
        <v>279</v>
      </c>
      <c r="C42" s="90"/>
      <c r="D42" s="76">
        <f>投入係数表!H42</f>
        <v>1.5649452269170579E-3</v>
      </c>
      <c r="E42" s="77">
        <f>$C$10*D42</f>
        <v>0.1564945226917058</v>
      </c>
      <c r="F42" s="76">
        <f>分析係数表!C45</f>
        <v>1</v>
      </c>
      <c r="G42" s="77">
        <f>E42*F42</f>
        <v>0.1564945226917058</v>
      </c>
      <c r="H42" s="77">
        <v>0.18927359596976717</v>
      </c>
      <c r="I42" s="77">
        <f>C42+H42</f>
        <v>0.18927359596976717</v>
      </c>
      <c r="J42" s="76">
        <f>分析係数表!G45</f>
        <v>0</v>
      </c>
      <c r="K42" s="78">
        <f>I42*J42</f>
        <v>0</v>
      </c>
      <c r="L42" s="79"/>
      <c r="M42" s="80"/>
      <c r="N42" s="81">
        <f>分析係数表!H45</f>
        <v>0</v>
      </c>
      <c r="O42" s="82">
        <f t="shared" si="4"/>
        <v>0</v>
      </c>
      <c r="P42" s="76">
        <f>分析係数表!C45</f>
        <v>1</v>
      </c>
      <c r="Q42" s="82">
        <f>O42*P42</f>
        <v>0</v>
      </c>
      <c r="R42" s="83">
        <v>2.8197395548237175E-2</v>
      </c>
      <c r="S42" s="84">
        <f>I42+R42</f>
        <v>0.21747099151800434</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投入係数表!H43</f>
        <v>3.9123630672926448E-3</v>
      </c>
      <c r="E43" s="77">
        <f>$C$10*D43</f>
        <v>0.39123630672926446</v>
      </c>
      <c r="F43" s="76">
        <f>分析係数表!C46</f>
        <v>0.71666280596092968</v>
      </c>
      <c r="G43" s="77">
        <f>E43*F43</f>
        <v>0.28038450937438564</v>
      </c>
      <c r="H43" s="77">
        <v>0.30254621442323959</v>
      </c>
      <c r="I43" s="77">
        <f>C43+H43</f>
        <v>0.30254621442323959</v>
      </c>
      <c r="J43" s="76">
        <f>分析係数表!G46</f>
        <v>9.2985756517065307E-3</v>
      </c>
      <c r="K43" s="78">
        <f>I43*J43</f>
        <v>2.8132488629519187E-3</v>
      </c>
      <c r="L43" s="79"/>
      <c r="M43" s="80"/>
      <c r="N43" s="81">
        <f>分析係数表!H46</f>
        <v>2.2386024285503563E-2</v>
      </c>
      <c r="O43" s="82">
        <f t="shared" si="4"/>
        <v>0.38610590572976905</v>
      </c>
      <c r="P43" s="76">
        <f>分析係数表!C46</f>
        <v>0.71666280596092968</v>
      </c>
      <c r="Q43" s="82">
        <f>O43*P43</f>
        <v>0.27670774179838248</v>
      </c>
      <c r="R43" s="83">
        <v>0.29373704251918897</v>
      </c>
      <c r="S43" s="84">
        <f>I43+R43</f>
        <v>0.59628325694242856</v>
      </c>
      <c r="T43" s="85">
        <f>分析係数表!F46</f>
        <v>0.31357162053211501</v>
      </c>
      <c r="U43" s="86">
        <f t="shared" si="7"/>
        <v>0.18697750717560485</v>
      </c>
      <c r="V43" s="87">
        <f>分析係数表!D46</f>
        <v>1.1287288363343187E-3</v>
      </c>
      <c r="W43" s="167">
        <f t="shared" si="8"/>
        <v>0</v>
      </c>
      <c r="X43" s="76">
        <f>分析係数表!E46</f>
        <v>3.2786885245901639E-3</v>
      </c>
      <c r="Y43" s="166">
        <f t="shared" si="9"/>
        <v>0</v>
      </c>
    </row>
    <row r="44" spans="1:25" x14ac:dyDescent="0.2">
      <c r="A44" s="192">
        <v>40</v>
      </c>
      <c r="B44" s="14" t="s">
        <v>151</v>
      </c>
      <c r="C44" s="197">
        <f>SUM(C5:C43)</f>
        <v>100</v>
      </c>
      <c r="D44" s="92">
        <f>投入係数表!H44</f>
        <v>0.60563380281690138</v>
      </c>
      <c r="E44" s="91">
        <f>SUM(E5:E43)</f>
        <v>60.563380281690137</v>
      </c>
      <c r="F44" s="92">
        <f>分析係数表!C47</f>
        <v>0.41481989128497887</v>
      </c>
      <c r="G44" s="91">
        <f>SUM(G5:G43)</f>
        <v>8.5691490283367671</v>
      </c>
      <c r="H44" s="91">
        <f>SUM(H5:H43)</f>
        <v>10.175229054758303</v>
      </c>
      <c r="I44" s="91">
        <f>SUM(I5:I43)</f>
        <v>110.17522905475832</v>
      </c>
      <c r="J44" s="92">
        <f>分析係数表!G47</f>
        <v>0.25026351860519069</v>
      </c>
      <c r="K44" s="93">
        <f>SUM(K5:K43)</f>
        <v>27.493568324095644</v>
      </c>
      <c r="L44" s="94">
        <f>最終需要_まとめ!$L$33</f>
        <v>0.62733333333333341</v>
      </c>
      <c r="M44" s="91">
        <f>K44*L44</f>
        <v>17.247631861982669</v>
      </c>
      <c r="N44" s="95">
        <f>分析係数表!H47</f>
        <v>1</v>
      </c>
      <c r="O44" s="96">
        <f>SUM(O5:O43)</f>
        <v>17.247631861982665</v>
      </c>
      <c r="P44" s="92">
        <f>分析係数表!C47</f>
        <v>0.41481989128497887</v>
      </c>
      <c r="Q44" s="96">
        <f>SUM(Q5:Q43)</f>
        <v>8.3469702062312976</v>
      </c>
      <c r="R44" s="96">
        <f>SUM(R5:R43)</f>
        <v>9.7412503493278582</v>
      </c>
      <c r="S44" s="97">
        <f>SUM(S5:S43)</f>
        <v>119.91647940408616</v>
      </c>
      <c r="T44" s="98">
        <f>分析係数表!F47</f>
        <v>0.49143989098878627</v>
      </c>
      <c r="U44" s="99">
        <f>SUM(U5:U43)</f>
        <v>50.473967329735125</v>
      </c>
      <c r="V44" s="100">
        <f>分析係数表!D47</f>
        <v>6.5635274131309693E-2</v>
      </c>
      <c r="W44" s="164">
        <f>SUM(W5:W43)</f>
        <v>22</v>
      </c>
      <c r="X44" s="92">
        <f>分析係数表!E47</f>
        <v>5.6703562149805216E-2</v>
      </c>
      <c r="Y44" s="165">
        <f>SUM(Y5:Y43)</f>
        <v>16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285</v>
      </c>
      <c r="S2" s="3" t="s">
        <v>153</v>
      </c>
      <c r="U2" s="64" t="s">
        <v>210</v>
      </c>
      <c r="W2" s="3" t="s">
        <v>130</v>
      </c>
      <c r="Y2" s="3" t="s">
        <v>154</v>
      </c>
    </row>
    <row r="3" spans="1:25" ht="44" x14ac:dyDescent="0.2">
      <c r="B3" s="65"/>
      <c r="C3" s="66" t="s">
        <v>228</v>
      </c>
      <c r="D3" s="66" t="s">
        <v>310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投入係数表!I5</f>
        <v>4.238742102819773E-4</v>
      </c>
      <c r="E5" s="77">
        <f t="shared" ref="E5:E38" si="0">$C$11*D5</f>
        <v>4.238742102819773E-2</v>
      </c>
      <c r="F5" s="76">
        <f>分析係数表!C8</f>
        <v>4.9243777539597522E-2</v>
      </c>
      <c r="G5" s="77">
        <f t="shared" ref="G5:G38" si="1">E5*F5</f>
        <v>2.087316731589827E-3</v>
      </c>
      <c r="H5" s="77">
        <f t="array" ref="H5:H43">MMULT(逆行列係数!C5:AO43,'7'!G5:G43)</f>
        <v>2.1833606503000665E-3</v>
      </c>
      <c r="I5" s="77">
        <f t="shared" ref="I5:I38" si="2">C5+H5</f>
        <v>2.1833606503000665E-3</v>
      </c>
      <c r="J5" s="76">
        <f>分析係数表!G8</f>
        <v>0.12057971014492753</v>
      </c>
      <c r="K5" s="78">
        <f t="shared" ref="K5:K38" si="3">I5*J5</f>
        <v>2.6326899435502252E-4</v>
      </c>
      <c r="L5" s="79" t="s">
        <v>183</v>
      </c>
      <c r="M5" s="80" t="s">
        <v>183</v>
      </c>
      <c r="N5" s="81">
        <f>分析係数表!H8</f>
        <v>1.1023937613586077E-2</v>
      </c>
      <c r="O5" s="82">
        <f t="shared" ref="O5:O43" si="4">$M$44*N5</f>
        <v>0.14064813905409221</v>
      </c>
      <c r="P5" s="76">
        <f>分析係数表!C8</f>
        <v>4.9243777539597522E-2</v>
      </c>
      <c r="Q5" s="82">
        <f t="shared" ref="Q5:Q38" si="5">O5*P5</f>
        <v>6.9260456709380946E-3</v>
      </c>
      <c r="R5" s="83">
        <f t="array" ref="R5:R43">MMULT(逆行列係数!C5:AO43,'7'!Q5:Q43)</f>
        <v>7.2420880578144605E-3</v>
      </c>
      <c r="S5" s="84">
        <f t="shared" ref="S5:S38" si="6">I5+R5</f>
        <v>9.4254487081145265E-3</v>
      </c>
      <c r="T5" s="85">
        <f>分析係数表!F8</f>
        <v>0.45391304347826089</v>
      </c>
      <c r="U5" s="86">
        <f t="shared" ref="U5:U43" si="7">S5*T5</f>
        <v>4.2783341092485069E-3</v>
      </c>
      <c r="V5" s="87">
        <f>分析係数表!D8</f>
        <v>0.46202898550724636</v>
      </c>
      <c r="W5" s="167">
        <f t="shared" ref="W5:W43" si="8">ROUND(S5*V5,0)</f>
        <v>0</v>
      </c>
      <c r="X5" s="76">
        <f>分析係数表!E8</f>
        <v>0.31362318840579712</v>
      </c>
      <c r="Y5" s="166">
        <f t="shared" ref="Y5:Y43" si="9">ROUND(S5*X5,0)</f>
        <v>0</v>
      </c>
    </row>
    <row r="6" spans="1:25" x14ac:dyDescent="0.2">
      <c r="A6" s="6" t="s">
        <v>220</v>
      </c>
      <c r="B6" s="5" t="s">
        <v>266</v>
      </c>
      <c r="C6" s="90"/>
      <c r="D6" s="76">
        <f>投入係数表!I6</f>
        <v>2.9671194719738409E-3</v>
      </c>
      <c r="E6" s="77">
        <f t="shared" si="0"/>
        <v>0.29671194719738408</v>
      </c>
      <c r="F6" s="76">
        <f>分析係数表!C9</f>
        <v>0.18610421836228286</v>
      </c>
      <c r="G6" s="77">
        <f t="shared" si="1"/>
        <v>5.5219345011920107E-2</v>
      </c>
      <c r="H6" s="77">
        <v>5.5946409141666917E-2</v>
      </c>
      <c r="I6" s="77">
        <f t="shared" si="2"/>
        <v>5.5946409141666917E-2</v>
      </c>
      <c r="J6" s="76">
        <f>分析係数表!G9</f>
        <v>0.24223602484472051</v>
      </c>
      <c r="K6" s="78">
        <f t="shared" si="3"/>
        <v>1.3552235754813726E-2</v>
      </c>
      <c r="L6" s="79"/>
      <c r="M6" s="80"/>
      <c r="N6" s="81">
        <f>分析係数表!H9</f>
        <v>5.8167204272645549E-4</v>
      </c>
      <c r="O6" s="82">
        <f t="shared" si="4"/>
        <v>7.4212221818493488E-3</v>
      </c>
      <c r="P6" s="76">
        <f>分析係数表!C9</f>
        <v>0.18610421836228286</v>
      </c>
      <c r="Q6" s="82">
        <f t="shared" si="5"/>
        <v>1.3811207534459085E-3</v>
      </c>
      <c r="R6" s="83">
        <v>1.4134615515902125E-3</v>
      </c>
      <c r="S6" s="84">
        <f t="shared" si="6"/>
        <v>5.7359870693257133E-2</v>
      </c>
      <c r="T6" s="85">
        <f>分析係数表!F9</f>
        <v>0.65217391304347827</v>
      </c>
      <c r="U6" s="86">
        <f t="shared" si="7"/>
        <v>3.7408611321689433E-2</v>
      </c>
      <c r="V6" s="87">
        <f>分析係数表!D9</f>
        <v>0.15527950310559005</v>
      </c>
      <c r="W6" s="167">
        <f t="shared" si="8"/>
        <v>0</v>
      </c>
      <c r="X6" s="76">
        <f>分析係数表!E9</f>
        <v>0</v>
      </c>
      <c r="Y6" s="166">
        <f t="shared" si="9"/>
        <v>0</v>
      </c>
    </row>
    <row r="7" spans="1:25" x14ac:dyDescent="0.2">
      <c r="A7" s="6" t="s">
        <v>221</v>
      </c>
      <c r="B7" s="5" t="s">
        <v>267</v>
      </c>
      <c r="C7" s="90"/>
      <c r="D7" s="76">
        <f>投入係数表!I7</f>
        <v>0</v>
      </c>
      <c r="E7" s="77">
        <f t="shared" si="0"/>
        <v>0</v>
      </c>
      <c r="F7" s="76">
        <f>分析係数表!C10</f>
        <v>1</v>
      </c>
      <c r="G7" s="77">
        <f t="shared" si="1"/>
        <v>0</v>
      </c>
      <c r="H7" s="77">
        <v>4.3945632457108143E-5</v>
      </c>
      <c r="I7" s="77">
        <f t="shared" si="2"/>
        <v>4.3945632457108143E-5</v>
      </c>
      <c r="J7" s="76">
        <f>分析係数表!G10</f>
        <v>0.17902522283330172</v>
      </c>
      <c r="K7" s="78">
        <f t="shared" si="3"/>
        <v>7.8673766431841614E-6</v>
      </c>
      <c r="L7" s="79"/>
      <c r="M7" s="80"/>
      <c r="N7" s="81">
        <f>分析係数表!H10</f>
        <v>1.093766089911469E-3</v>
      </c>
      <c r="O7" s="82">
        <f t="shared" si="4"/>
        <v>1.395473836108514E-2</v>
      </c>
      <c r="P7" s="76">
        <f>分析係数表!C10</f>
        <v>1</v>
      </c>
      <c r="Q7" s="82">
        <f t="shared" si="5"/>
        <v>1.395473836108514E-2</v>
      </c>
      <c r="R7" s="83">
        <v>1.3994838501001926E-2</v>
      </c>
      <c r="S7" s="84">
        <f t="shared" si="6"/>
        <v>1.4038784133459034E-2</v>
      </c>
      <c r="T7" s="85">
        <f>分析係数表!F10</f>
        <v>0.51792148681964723</v>
      </c>
      <c r="U7" s="86">
        <f t="shared" si="7"/>
        <v>7.2709879515411753E-3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投入係数表!I8</f>
        <v>6.943463254142866E-3</v>
      </c>
      <c r="E8" s="77">
        <f t="shared" si="0"/>
        <v>0.69434632541428665</v>
      </c>
      <c r="F8" s="76">
        <f>分析係数表!C11</f>
        <v>6.160954948016939E-3</v>
      </c>
      <c r="G8" s="77">
        <f t="shared" si="1"/>
        <v>4.2778364291985293E-3</v>
      </c>
      <c r="H8" s="77">
        <v>6.3426892305486768E-3</v>
      </c>
      <c r="I8" s="77">
        <f t="shared" si="2"/>
        <v>6.3426892305486768E-3</v>
      </c>
      <c r="J8" s="76">
        <f>分析係数表!G11</f>
        <v>0.34042553191489361</v>
      </c>
      <c r="K8" s="78">
        <f t="shared" si="3"/>
        <v>2.1592133550804005E-3</v>
      </c>
      <c r="L8" s="79"/>
      <c r="M8" s="80"/>
      <c r="N8" s="81">
        <f>分析係数表!H11</f>
        <v>-1.9481838751603774E-5</v>
      </c>
      <c r="O8" s="82">
        <f t="shared" si="4"/>
        <v>-2.485576807317964E-4</v>
      </c>
      <c r="P8" s="76">
        <f>分析係数表!C11</f>
        <v>6.160954948016939E-3</v>
      </c>
      <c r="Q8" s="82">
        <f t="shared" si="5"/>
        <v>-1.5313526729721756E-6</v>
      </c>
      <c r="R8" s="83">
        <v>1.751146027865844E-4</v>
      </c>
      <c r="S8" s="84">
        <f t="shared" si="6"/>
        <v>6.517803833335261E-3</v>
      </c>
      <c r="T8" s="85">
        <f>分析係数表!F11</f>
        <v>0.5957446808510638</v>
      </c>
      <c r="U8" s="86">
        <f t="shared" si="7"/>
        <v>3.8829469645401552E-3</v>
      </c>
      <c r="V8" s="87">
        <f>分析係数表!D11</f>
        <v>0.10638297872340426</v>
      </c>
      <c r="W8" s="167">
        <f t="shared" si="8"/>
        <v>0</v>
      </c>
      <c r="X8" s="76">
        <f>分析係数表!E11</f>
        <v>0</v>
      </c>
      <c r="Y8" s="166">
        <f t="shared" si="9"/>
        <v>0</v>
      </c>
    </row>
    <row r="9" spans="1:25" x14ac:dyDescent="0.2">
      <c r="A9" s="6" t="s">
        <v>223</v>
      </c>
      <c r="B9" s="5" t="s">
        <v>191</v>
      </c>
      <c r="C9" s="90"/>
      <c r="D9" s="76">
        <f>投入係数表!I9</f>
        <v>2.2202934824294049E-3</v>
      </c>
      <c r="E9" s="77">
        <f t="shared" si="0"/>
        <v>0.22202934824294049</v>
      </c>
      <c r="F9" s="76">
        <f>分析係数表!C12</f>
        <v>3.0196065121225524E-2</v>
      </c>
      <c r="G9" s="77">
        <f t="shared" si="1"/>
        <v>6.7044126583670908E-3</v>
      </c>
      <c r="H9" s="77">
        <v>7.0624283955991523E-3</v>
      </c>
      <c r="I9" s="77">
        <f t="shared" si="2"/>
        <v>7.0624283955991523E-3</v>
      </c>
      <c r="J9" s="76">
        <f>分析係数表!G12</f>
        <v>0.12354134956874682</v>
      </c>
      <c r="K9" s="78">
        <f t="shared" si="3"/>
        <v>8.725019352249587E-4</v>
      </c>
      <c r="L9" s="79"/>
      <c r="M9" s="80"/>
      <c r="N9" s="81">
        <f>分析係数表!H12</f>
        <v>9.1223709954384669E-2</v>
      </c>
      <c r="O9" s="82">
        <f t="shared" si="4"/>
        <v>1.1638713400266365</v>
      </c>
      <c r="P9" s="76">
        <f>分析係数表!C12</f>
        <v>3.0196065121225524E-2</v>
      </c>
      <c r="Q9" s="82">
        <f t="shared" si="5"/>
        <v>3.5144334776172327E-2</v>
      </c>
      <c r="R9" s="83">
        <v>3.7415559417627635E-2</v>
      </c>
      <c r="S9" s="84">
        <f t="shared" si="6"/>
        <v>4.4477987813226788E-2</v>
      </c>
      <c r="T9" s="85">
        <f>分析係数表!F12</f>
        <v>0.42790922927909231</v>
      </c>
      <c r="U9" s="86">
        <f t="shared" si="7"/>
        <v>1.9032541485042735E-2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投入係数表!I10</f>
        <v>7.0847546575701914E-3</v>
      </c>
      <c r="E10" s="77">
        <f t="shared" si="0"/>
        <v>0.70847546575701914</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0.18299171537875894</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75">
        <f>最終需要_まとめ!C12</f>
        <v>100</v>
      </c>
      <c r="D11" s="76">
        <f>投入係数表!I11</f>
        <v>0.35496437438185013</v>
      </c>
      <c r="E11" s="77">
        <f t="shared" si="0"/>
        <v>35.496437438185012</v>
      </c>
      <c r="F11" s="76">
        <f>分析係数表!C14</f>
        <v>0.14745822605886216</v>
      </c>
      <c r="G11" s="77">
        <f t="shared" si="1"/>
        <v>5.234241696044144</v>
      </c>
      <c r="H11" s="77">
        <v>5.6483695308533912</v>
      </c>
      <c r="I11" s="77">
        <f t="shared" si="2"/>
        <v>105.64836953085339</v>
      </c>
      <c r="J11" s="76">
        <f>分析係数表!G14</f>
        <v>0.16000812567713976</v>
      </c>
      <c r="K11" s="78">
        <f t="shared" si="3"/>
        <v>16.904597589477692</v>
      </c>
      <c r="L11" s="79"/>
      <c r="M11" s="80"/>
      <c r="N11" s="81">
        <f>分析係数表!H14</f>
        <v>1.1744765647395416E-3</v>
      </c>
      <c r="O11" s="82">
        <f t="shared" si="4"/>
        <v>1.4984477324116867E-2</v>
      </c>
      <c r="P11" s="76">
        <f>分析係数表!C14</f>
        <v>0.14745822605886216</v>
      </c>
      <c r="Q11" s="82">
        <f t="shared" si="5"/>
        <v>2.2095844446335189E-3</v>
      </c>
      <c r="R11" s="83">
        <v>1.7047172791474476E-2</v>
      </c>
      <c r="S11" s="84">
        <f t="shared" si="6"/>
        <v>105.66541670364487</v>
      </c>
      <c r="T11" s="85">
        <f>分析係数表!F14</f>
        <v>0.30031148429035753</v>
      </c>
      <c r="U11" s="86">
        <f t="shared" si="7"/>
        <v>31.732538128430729</v>
      </c>
      <c r="V11" s="87">
        <f>分析係数表!D14</f>
        <v>4.401408450704225E-2</v>
      </c>
      <c r="W11" s="167">
        <f t="shared" si="8"/>
        <v>5</v>
      </c>
      <c r="X11" s="76">
        <f>分析係数表!E14</f>
        <v>4.2998374864572045E-2</v>
      </c>
      <c r="Y11" s="166">
        <f t="shared" si="9"/>
        <v>5</v>
      </c>
    </row>
    <row r="12" spans="1:25" x14ac:dyDescent="0.2">
      <c r="A12" s="6" t="s">
        <v>226</v>
      </c>
      <c r="B12" s="5" t="s">
        <v>29</v>
      </c>
      <c r="C12" s="90"/>
      <c r="D12" s="76">
        <f>投入係数表!I12</f>
        <v>3.7522959853056939E-2</v>
      </c>
      <c r="E12" s="77">
        <f t="shared" si="0"/>
        <v>3.7522959853056941</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0.10668450739409745</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投入係数表!I13</f>
        <v>4.9250146337524977E-3</v>
      </c>
      <c r="E13" s="77">
        <f t="shared" si="0"/>
        <v>0.49250146337524975</v>
      </c>
      <c r="F13" s="76">
        <f>分析係数表!C16</f>
        <v>2.2508198350392528E-2</v>
      </c>
      <c r="G13" s="77">
        <f t="shared" si="1"/>
        <v>1.1085320625508703E-2</v>
      </c>
      <c r="H13" s="77">
        <v>1.892478490035979E-2</v>
      </c>
      <c r="I13" s="77">
        <f t="shared" si="2"/>
        <v>1.892478490035979E-2</v>
      </c>
      <c r="J13" s="76">
        <f>分析係数表!G16</f>
        <v>3.3165829145728645E-2</v>
      </c>
      <c r="K13" s="78">
        <f t="shared" si="3"/>
        <v>6.2765618262499811E-4</v>
      </c>
      <c r="L13" s="79"/>
      <c r="M13" s="80"/>
      <c r="N13" s="81">
        <f>分析係数表!H16</f>
        <v>1.6828134001653172E-2</v>
      </c>
      <c r="O13" s="82">
        <f t="shared" si="4"/>
        <v>0.21470057379211524</v>
      </c>
      <c r="P13" s="76">
        <f>分析係数表!C16</f>
        <v>2.2508198350392528E-2</v>
      </c>
      <c r="Q13" s="82">
        <f t="shared" si="5"/>
        <v>4.8325231008560171E-3</v>
      </c>
      <c r="R13" s="83">
        <v>6.6145249383249127E-3</v>
      </c>
      <c r="S13" s="84">
        <f t="shared" si="6"/>
        <v>2.5539309838684701E-2</v>
      </c>
      <c r="T13" s="85">
        <f>分析係数表!F16</f>
        <v>0.28743718592964823</v>
      </c>
      <c r="U13" s="86">
        <f t="shared" si="7"/>
        <v>7.3409473506169092E-3</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投入係数表!I14</f>
        <v>2.2707546979391639E-2</v>
      </c>
      <c r="E14" s="77">
        <f t="shared" si="0"/>
        <v>2.270754697939164</v>
      </c>
      <c r="F14" s="76">
        <f>分析係数表!C17</f>
        <v>3.7433661865049261E-2</v>
      </c>
      <c r="G14" s="77">
        <f t="shared" si="1"/>
        <v>8.5002663541126733E-2</v>
      </c>
      <c r="H14" s="77">
        <v>0.12997131032994141</v>
      </c>
      <c r="I14" s="77">
        <f t="shared" si="2"/>
        <v>0.12997131032994141</v>
      </c>
      <c r="J14" s="76">
        <f>分析係数表!G17</f>
        <v>0.23414289082763498</v>
      </c>
      <c r="K14" s="78">
        <f t="shared" si="3"/>
        <v>3.0431858325308141E-2</v>
      </c>
      <c r="L14" s="79"/>
      <c r="M14" s="80"/>
      <c r="N14" s="81">
        <f>分析係数表!H17</f>
        <v>3.0252512461419003E-3</v>
      </c>
      <c r="O14" s="82">
        <f t="shared" si="4"/>
        <v>3.8597456993637522E-2</v>
      </c>
      <c r="P14" s="76">
        <f>分析係数表!C17</f>
        <v>3.7433661865049261E-2</v>
      </c>
      <c r="Q14" s="82">
        <f t="shared" si="5"/>
        <v>1.4448441539506077E-3</v>
      </c>
      <c r="R14" s="83">
        <v>8.1219653940366072E-3</v>
      </c>
      <c r="S14" s="84">
        <f t="shared" si="6"/>
        <v>0.13809327572397803</v>
      </c>
      <c r="T14" s="85">
        <f>分析係数表!F17</f>
        <v>0.39289082763499172</v>
      </c>
      <c r="U14" s="86">
        <f t="shared" si="7"/>
        <v>5.4255581390020839E-2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投入係数表!I15</f>
        <v>1.1908846860303171E-3</v>
      </c>
      <c r="E15" s="77">
        <f t="shared" si="0"/>
        <v>0.11908846860303171</v>
      </c>
      <c r="F15" s="76">
        <f>分析係数表!C18</f>
        <v>0.10097309673726385</v>
      </c>
      <c r="G15" s="77">
        <f t="shared" si="1"/>
        <v>1.2024731460546528E-2</v>
      </c>
      <c r="H15" s="77">
        <v>2.2086212239573941E-2</v>
      </c>
      <c r="I15" s="77">
        <f t="shared" si="2"/>
        <v>2.2086212239573941E-2</v>
      </c>
      <c r="J15" s="76">
        <f>分析係数表!G18</f>
        <v>0.21571562207670719</v>
      </c>
      <c r="K15" s="78">
        <f t="shared" si="3"/>
        <v>4.7643410125778772E-3</v>
      </c>
      <c r="L15" s="79"/>
      <c r="M15" s="80"/>
      <c r="N15" s="81">
        <f>分析係数表!H18</f>
        <v>4.4529917146522908E-4</v>
      </c>
      <c r="O15" s="82">
        <f t="shared" si="4"/>
        <v>5.6813184167267741E-3</v>
      </c>
      <c r="P15" s="76">
        <f>分析係数表!C18</f>
        <v>0.10097309673726385</v>
      </c>
      <c r="Q15" s="82">
        <f t="shared" si="5"/>
        <v>5.7366031408735121E-4</v>
      </c>
      <c r="R15" s="83">
        <v>2.2055913702156735E-3</v>
      </c>
      <c r="S15" s="84">
        <f t="shared" si="6"/>
        <v>2.4291803609789615E-2</v>
      </c>
      <c r="T15" s="85">
        <f>分析係数表!F18</f>
        <v>0.45949485500467729</v>
      </c>
      <c r="U15" s="86">
        <f t="shared" si="7"/>
        <v>1.1161958777482375E-2</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投入係数表!I16</f>
        <v>1.5138364652927761E-3</v>
      </c>
      <c r="E16" s="77">
        <f t="shared" si="0"/>
        <v>0.1513836465292776</v>
      </c>
      <c r="F16" s="76">
        <f>分析係数表!C19</f>
        <v>3.134831743474864E-2</v>
      </c>
      <c r="G16" s="77">
        <f t="shared" si="1"/>
        <v>4.7456226058295789E-3</v>
      </c>
      <c r="H16" s="77">
        <v>3.9558246810571684E-2</v>
      </c>
      <c r="I16" s="77">
        <f t="shared" si="2"/>
        <v>3.9558246810571684E-2</v>
      </c>
      <c r="J16" s="76">
        <f>分析係数表!G19</f>
        <v>5.7606822099247029E-2</v>
      </c>
      <c r="K16" s="78">
        <f t="shared" si="3"/>
        <v>2.2788248865747091E-3</v>
      </c>
      <c r="L16" s="79"/>
      <c r="M16" s="80"/>
      <c r="N16" s="81">
        <f>分析係数表!H19</f>
        <v>-1.1410791268796496E-4</v>
      </c>
      <c r="O16" s="82">
        <f t="shared" si="4"/>
        <v>-1.4558378442862359E-3</v>
      </c>
      <c r="P16" s="76">
        <f>分析係数表!C19</f>
        <v>3.134831743474864E-2</v>
      </c>
      <c r="Q16" s="82">
        <f t="shared" si="5"/>
        <v>-4.5638066876205087E-5</v>
      </c>
      <c r="R16" s="83">
        <v>4.3784286448438209E-3</v>
      </c>
      <c r="S16" s="84">
        <f t="shared" si="6"/>
        <v>4.3936675455415505E-2</v>
      </c>
      <c r="T16" s="85">
        <f>分析係数表!F19</f>
        <v>0.23995282590946204</v>
      </c>
      <c r="U16" s="86">
        <f t="shared" si="7"/>
        <v>1.054272943659385E-2</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投入係数表!I17</f>
        <v>6.8627253093272512E-4</v>
      </c>
      <c r="E17" s="77">
        <f t="shared" si="0"/>
        <v>6.8627253093272514E-2</v>
      </c>
      <c r="F17" s="76">
        <f>分析係数表!C20</f>
        <v>9.3978580907996712E-2</v>
      </c>
      <c r="G17" s="77">
        <f t="shared" si="1"/>
        <v>6.4494918573196787E-3</v>
      </c>
      <c r="H17" s="77">
        <v>1.9788865483178087E-2</v>
      </c>
      <c r="I17" s="77">
        <f t="shared" si="2"/>
        <v>1.9788865483178087E-2</v>
      </c>
      <c r="J17" s="76">
        <f>分析係数表!G20</f>
        <v>0.1000543404428746</v>
      </c>
      <c r="K17" s="78">
        <f t="shared" si="3"/>
        <v>1.9799618840321506E-3</v>
      </c>
      <c r="L17" s="79"/>
      <c r="M17" s="80"/>
      <c r="N17" s="81">
        <f>分析係数表!H20</f>
        <v>5.5523240442070755E-4</v>
      </c>
      <c r="O17" s="82">
        <f t="shared" si="4"/>
        <v>7.0838939008561969E-3</v>
      </c>
      <c r="P17" s="76">
        <f>分析係数表!C20</f>
        <v>9.3978580907996712E-2</v>
      </c>
      <c r="Q17" s="82">
        <f t="shared" si="5"/>
        <v>6.657342961052785E-4</v>
      </c>
      <c r="R17" s="83">
        <v>3.5928753939999843E-3</v>
      </c>
      <c r="S17" s="84">
        <f t="shared" si="6"/>
        <v>2.3381740877178071E-2</v>
      </c>
      <c r="T17" s="85">
        <f>分析係数表!F20</f>
        <v>0.22286374133949191</v>
      </c>
      <c r="U17" s="86">
        <f t="shared" si="7"/>
        <v>5.2109422509184385E-3</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投入係数表!I18</f>
        <v>3.1891488202167814E-3</v>
      </c>
      <c r="E18" s="77">
        <f t="shared" si="0"/>
        <v>0.31891488202167811</v>
      </c>
      <c r="F18" s="76">
        <f>分析係数表!C21</f>
        <v>0.58730312732447199</v>
      </c>
      <c r="G18" s="77">
        <f t="shared" si="1"/>
        <v>0.18729970756164657</v>
      </c>
      <c r="H18" s="77">
        <v>0.20995904342630248</v>
      </c>
      <c r="I18" s="77">
        <f t="shared" si="2"/>
        <v>0.20995904342630248</v>
      </c>
      <c r="J18" s="76">
        <f>分析係数表!G21</f>
        <v>0.28517251912946945</v>
      </c>
      <c r="K18" s="78">
        <f t="shared" si="3"/>
        <v>5.9874549327892351E-2</v>
      </c>
      <c r="L18" s="79"/>
      <c r="M18" s="80"/>
      <c r="N18" s="81">
        <f>分析係数表!H21</f>
        <v>9.2956202043366571E-4</v>
      </c>
      <c r="O18" s="82">
        <f t="shared" si="4"/>
        <v>1.1859752194917141E-2</v>
      </c>
      <c r="P18" s="76">
        <f>分析係数表!C21</f>
        <v>0.58730312732447199</v>
      </c>
      <c r="Q18" s="82">
        <f t="shared" si="5"/>
        <v>6.9652695533681079E-3</v>
      </c>
      <c r="R18" s="83">
        <v>1.0113764106027627E-2</v>
      </c>
      <c r="S18" s="84">
        <f t="shared" si="6"/>
        <v>0.22007280753233011</v>
      </c>
      <c r="T18" s="85">
        <f>分析係数表!F21</f>
        <v>0.42587749688936571</v>
      </c>
      <c r="U18" s="86">
        <f t="shared" si="7"/>
        <v>9.372405640528389E-2</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投入係数表!I19</f>
        <v>1.8166037583513311E-4</v>
      </c>
      <c r="E19" s="77">
        <f t="shared" si="0"/>
        <v>1.816603758351331E-2</v>
      </c>
      <c r="F19" s="76">
        <f>分析係数表!C22</f>
        <v>5.627746538770495E-2</v>
      </c>
      <c r="G19" s="77">
        <f t="shared" si="1"/>
        <v>1.0223385513379176E-3</v>
      </c>
      <c r="H19" s="77">
        <v>2.9481053999848208E-3</v>
      </c>
      <c r="I19" s="77">
        <f t="shared" si="2"/>
        <v>2.9481053999848208E-3</v>
      </c>
      <c r="J19" s="76">
        <f>分析係数表!G22</f>
        <v>0.19467293380336859</v>
      </c>
      <c r="K19" s="78">
        <f t="shared" si="3"/>
        <v>5.7391632737659843E-4</v>
      </c>
      <c r="L19" s="79"/>
      <c r="M19" s="80"/>
      <c r="N19" s="81">
        <f>分析係数表!H22</f>
        <v>4.3138357235694069E-5</v>
      </c>
      <c r="O19" s="82">
        <f t="shared" si="4"/>
        <v>5.5037772162040623E-4</v>
      </c>
      <c r="P19" s="76">
        <f>分析係数表!C22</f>
        <v>5.627746538770495E-2</v>
      </c>
      <c r="Q19" s="82">
        <f t="shared" si="5"/>
        <v>3.0973863178656322E-5</v>
      </c>
      <c r="R19" s="83">
        <v>6.5800205724506815E-4</v>
      </c>
      <c r="S19" s="84">
        <f t="shared" si="6"/>
        <v>3.6061074572298888E-3</v>
      </c>
      <c r="T19" s="85">
        <f>分析係数表!F22</f>
        <v>0.41304347826086957</v>
      </c>
      <c r="U19" s="86">
        <f t="shared" si="7"/>
        <v>1.4894791671166932E-3</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投入係数表!I20</f>
        <v>2.0184486203903681E-5</v>
      </c>
      <c r="E20" s="77">
        <f t="shared" si="0"/>
        <v>2.0184486203903679E-3</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3.1957416094088105E-4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投入係数表!I21</f>
        <v>0</v>
      </c>
      <c r="E21" s="77">
        <f t="shared" si="0"/>
        <v>0</v>
      </c>
      <c r="F21" s="76">
        <f>分析係数表!C24</f>
        <v>0.81842301633363734</v>
      </c>
      <c r="G21" s="77">
        <f t="shared" si="1"/>
        <v>0</v>
      </c>
      <c r="H21" s="77">
        <v>6.7178402568442526E-3</v>
      </c>
      <c r="I21" s="77">
        <f t="shared" si="2"/>
        <v>6.7178402568442526E-3</v>
      </c>
      <c r="J21" s="76">
        <f>分析係数表!G24</f>
        <v>0.20829256360078277</v>
      </c>
      <c r="K21" s="78">
        <f t="shared" si="3"/>
        <v>1.3992761689586304E-3</v>
      </c>
      <c r="L21" s="79"/>
      <c r="M21" s="80"/>
      <c r="N21" s="81">
        <f>分析係数表!H24</f>
        <v>3.3536593850975067E-4</v>
      </c>
      <c r="O21" s="82">
        <f t="shared" si="4"/>
        <v>4.2787429325973521E-3</v>
      </c>
      <c r="P21" s="76">
        <f>分析係数表!C24</f>
        <v>0.81842301633363734</v>
      </c>
      <c r="Q21" s="82">
        <f t="shared" si="5"/>
        <v>3.5018216970125579E-3</v>
      </c>
      <c r="R21" s="83">
        <v>9.6837762599469631E-3</v>
      </c>
      <c r="S21" s="84">
        <f t="shared" si="6"/>
        <v>1.6401616516791215E-2</v>
      </c>
      <c r="T21" s="85">
        <f>分析係数表!F24</f>
        <v>0.39236790606653621</v>
      </c>
      <c r="U21" s="86">
        <f t="shared" si="7"/>
        <v>6.4354679287996841E-3</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投入係数表!I22</f>
        <v>2.0184486203903681E-5</v>
      </c>
      <c r="E22" s="77">
        <f t="shared" si="0"/>
        <v>2.0184486203903679E-3</v>
      </c>
      <c r="F22" s="76">
        <f>分析係数表!C25</f>
        <v>9.2155281649579646E-3</v>
      </c>
      <c r="G22" s="77">
        <f t="shared" si="1"/>
        <v>1.8601070110727984E-5</v>
      </c>
      <c r="H22" s="77">
        <v>8.2491104007982043E-4</v>
      </c>
      <c r="I22" s="77">
        <f t="shared" si="2"/>
        <v>8.2491104007982043E-4</v>
      </c>
      <c r="J22" s="76">
        <f>分析係数表!G25</f>
        <v>0.19733079122974262</v>
      </c>
      <c r="K22" s="78">
        <f t="shared" si="3"/>
        <v>1.6278034823310089E-4</v>
      </c>
      <c r="L22" s="79"/>
      <c r="M22" s="80"/>
      <c r="N22" s="81">
        <f>分析係数表!H25</f>
        <v>5.1487716700667114E-4</v>
      </c>
      <c r="O22" s="82">
        <f t="shared" si="4"/>
        <v>6.569024419340333E-3</v>
      </c>
      <c r="P22" s="76">
        <f>分析係数表!C25</f>
        <v>9.2155281649579646E-3</v>
      </c>
      <c r="Q22" s="82">
        <f t="shared" si="5"/>
        <v>6.053702955272748E-5</v>
      </c>
      <c r="R22" s="83">
        <v>5.9455578196994721E-4</v>
      </c>
      <c r="S22" s="84">
        <f t="shared" si="6"/>
        <v>1.4194668220497675E-3</v>
      </c>
      <c r="T22" s="85">
        <f>分析係数表!F25</f>
        <v>0.3508102955195424</v>
      </c>
      <c r="U22" s="86">
        <f t="shared" si="7"/>
        <v>4.9796357532346468E-4</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投入係数表!I23</f>
        <v>2.0184486203903681E-5</v>
      </c>
      <c r="E23" s="77">
        <f t="shared" si="0"/>
        <v>2.0184486203903679E-3</v>
      </c>
      <c r="F23" s="76">
        <f>分析係数表!C26</f>
        <v>0.13136940169326161</v>
      </c>
      <c r="G23" s="77">
        <f t="shared" si="1"/>
        <v>2.6516238760927198E-4</v>
      </c>
      <c r="H23" s="77">
        <v>1.0631516848599242E-2</v>
      </c>
      <c r="I23" s="77">
        <f t="shared" si="2"/>
        <v>1.0631516848599242E-2</v>
      </c>
      <c r="J23" s="76">
        <f>分析係数表!G26</f>
        <v>0.19642020029831664</v>
      </c>
      <c r="K23" s="78">
        <f t="shared" si="3"/>
        <v>2.0882446688767911E-3</v>
      </c>
      <c r="L23" s="79"/>
      <c r="M23" s="80"/>
      <c r="N23" s="81">
        <f>分析係数表!H26</f>
        <v>1.0429741531662163E-2</v>
      </c>
      <c r="O23" s="82">
        <f t="shared" si="4"/>
        <v>0.13306712979177243</v>
      </c>
      <c r="P23" s="76">
        <f>分析係数表!C26</f>
        <v>0.13136940169326161</v>
      </c>
      <c r="Q23" s="82">
        <f t="shared" si="5"/>
        <v>1.748094922578473E-2</v>
      </c>
      <c r="R23" s="83">
        <v>2.3056484332171005E-2</v>
      </c>
      <c r="S23" s="84">
        <f t="shared" si="6"/>
        <v>3.3688001180770248E-2</v>
      </c>
      <c r="T23" s="85">
        <f>分析係数表!F26</f>
        <v>0.33488173875985511</v>
      </c>
      <c r="U23" s="86">
        <f t="shared" si="7"/>
        <v>1.1281496410760393E-2</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投入係数表!I24</f>
        <v>0</v>
      </c>
      <c r="E24" s="77">
        <f t="shared" si="0"/>
        <v>0</v>
      </c>
      <c r="F24" s="76">
        <f>分析係数表!C27</f>
        <v>0.16712141882673948</v>
      </c>
      <c r="G24" s="77">
        <f t="shared" si="1"/>
        <v>0</v>
      </c>
      <c r="H24" s="77">
        <v>4.6315795393204861E-3</v>
      </c>
      <c r="I24" s="77">
        <f t="shared" si="2"/>
        <v>4.6315795393204861E-3</v>
      </c>
      <c r="J24" s="76">
        <f>分析係数表!G27</f>
        <v>0.17095740894530786</v>
      </c>
      <c r="K24" s="78">
        <f t="shared" si="3"/>
        <v>7.9180283736633294E-4</v>
      </c>
      <c r="L24" s="79"/>
      <c r="M24" s="80"/>
      <c r="N24" s="81">
        <f>分析係数表!H27</f>
        <v>1.1119955247433267E-2</v>
      </c>
      <c r="O24" s="82">
        <f t="shared" si="4"/>
        <v>0.14187317333769892</v>
      </c>
      <c r="P24" s="76">
        <f>分析係数表!C27</f>
        <v>0.16712141882673948</v>
      </c>
      <c r="Q24" s="82">
        <f t="shared" si="5"/>
        <v>2.3710046021648189E-2</v>
      </c>
      <c r="R24" s="83">
        <v>2.6537610063310423E-2</v>
      </c>
      <c r="S24" s="84">
        <f t="shared" si="6"/>
        <v>3.116918960263091E-2</v>
      </c>
      <c r="T24" s="85">
        <f>分析係数表!F27</f>
        <v>0.3222209040218294</v>
      </c>
      <c r="U24" s="86">
        <f t="shared" si="7"/>
        <v>1.0043364451387538E-2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投入係数表!I25</f>
        <v>0</v>
      </c>
      <c r="E25" s="77">
        <f t="shared" si="0"/>
        <v>0</v>
      </c>
      <c r="F25" s="76">
        <f>分析係数表!C28</f>
        <v>0.25171335744498258</v>
      </c>
      <c r="G25" s="77">
        <f t="shared" si="1"/>
        <v>0</v>
      </c>
      <c r="H25" s="77">
        <v>1.2235920869077158E-2</v>
      </c>
      <c r="I25" s="77">
        <f t="shared" si="2"/>
        <v>1.2235920869077158E-2</v>
      </c>
      <c r="J25" s="76">
        <f>分析係数表!G28</f>
        <v>0.12482787671548065</v>
      </c>
      <c r="K25" s="78">
        <f t="shared" si="3"/>
        <v>1.5273840217455404E-3</v>
      </c>
      <c r="L25" s="79"/>
      <c r="M25" s="80"/>
      <c r="N25" s="81">
        <f>分析係数表!H28</f>
        <v>2.0288943499884502E-2</v>
      </c>
      <c r="O25" s="82">
        <f t="shared" si="4"/>
        <v>0.25885507036211369</v>
      </c>
      <c r="P25" s="76">
        <f>分析係数表!C28</f>
        <v>0.25171335744498258</v>
      </c>
      <c r="Q25" s="82">
        <f t="shared" si="5"/>
        <v>6.5157278852504844E-2</v>
      </c>
      <c r="R25" s="83">
        <v>7.4623171301775384E-2</v>
      </c>
      <c r="S25" s="84">
        <f t="shared" si="6"/>
        <v>8.6859092170852539E-2</v>
      </c>
      <c r="T25" s="85">
        <f>分析係数表!F28</f>
        <v>0.21349304958212537</v>
      </c>
      <c r="U25" s="86">
        <f t="shared" si="7"/>
        <v>1.8543812471490218E-2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投入係数表!I26</f>
        <v>1.6874230466463476E-2</v>
      </c>
      <c r="E26" s="77">
        <f t="shared" si="0"/>
        <v>1.6874230466463476</v>
      </c>
      <c r="F26" s="76">
        <f>分析係数表!C29</f>
        <v>0.56088407005838192</v>
      </c>
      <c r="G26" s="77">
        <f t="shared" si="1"/>
        <v>0.94644870631331823</v>
      </c>
      <c r="H26" s="77">
        <v>0.98452454854250904</v>
      </c>
      <c r="I26" s="77">
        <f t="shared" si="2"/>
        <v>0.98452454854250904</v>
      </c>
      <c r="J26" s="76">
        <f>分析係数表!G29</f>
        <v>0.25897778967085899</v>
      </c>
      <c r="K26" s="78">
        <f t="shared" si="3"/>
        <v>0.25496999145823929</v>
      </c>
      <c r="L26" s="79"/>
      <c r="M26" s="80"/>
      <c r="N26" s="81">
        <f>分析係数表!H29</f>
        <v>1.0175086067980484E-2</v>
      </c>
      <c r="O26" s="82">
        <f t="shared" si="4"/>
        <v>0.12981812582220678</v>
      </c>
      <c r="P26" s="76">
        <f>分析係数表!C29</f>
        <v>0.56088407005838192</v>
      </c>
      <c r="Q26" s="82">
        <f t="shared" si="5"/>
        <v>7.2812918778510469E-2</v>
      </c>
      <c r="R26" s="83">
        <v>8.3350729456747319E-2</v>
      </c>
      <c r="S26" s="84">
        <f t="shared" si="6"/>
        <v>1.0678752779992564</v>
      </c>
      <c r="T26" s="85">
        <f>分析係数表!F29</f>
        <v>0.37605030773347603</v>
      </c>
      <c r="U26" s="86">
        <f t="shared" si="7"/>
        <v>0.40157482691259166</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投入係数表!I27</f>
        <v>4.7635387441212684E-3</v>
      </c>
      <c r="E27" s="77">
        <f t="shared" si="0"/>
        <v>0.47635387441212684</v>
      </c>
      <c r="F27" s="76">
        <f>分析係数表!C30</f>
        <v>1</v>
      </c>
      <c r="G27" s="77">
        <f t="shared" si="1"/>
        <v>0.47635387441212684</v>
      </c>
      <c r="H27" s="77">
        <v>0.54831223511232374</v>
      </c>
      <c r="I27" s="77">
        <f t="shared" si="2"/>
        <v>0.54831223511232374</v>
      </c>
      <c r="J27" s="76">
        <f>分析係数表!G30</f>
        <v>0.3445256772071732</v>
      </c>
      <c r="K27" s="78">
        <f t="shared" si="3"/>
        <v>0.18890764412305211</v>
      </c>
      <c r="L27" s="79"/>
      <c r="M27" s="80"/>
      <c r="N27" s="81">
        <f>分析係数表!H30</f>
        <v>0</v>
      </c>
      <c r="O27" s="82">
        <f t="shared" si="4"/>
        <v>0</v>
      </c>
      <c r="P27" s="76">
        <f>分析係数表!C30</f>
        <v>1</v>
      </c>
      <c r="Q27" s="82">
        <f t="shared" si="5"/>
        <v>0</v>
      </c>
      <c r="R27" s="83">
        <v>3.7252396953897211E-2</v>
      </c>
      <c r="S27" s="84">
        <f t="shared" si="6"/>
        <v>0.585564632066221</v>
      </c>
      <c r="T27" s="85">
        <f>分析係数表!F30</f>
        <v>0.44052354392124621</v>
      </c>
      <c r="U27" s="86">
        <f t="shared" si="7"/>
        <v>0.2579550069127523</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投入係数表!I28</f>
        <v>5.7949659891407462E-2</v>
      </c>
      <c r="E28" s="77">
        <f t="shared" si="0"/>
        <v>5.7949659891407466</v>
      </c>
      <c r="F28" s="76">
        <f>分析係数表!C31</f>
        <v>4.9143958408031541E-2</v>
      </c>
      <c r="G28" s="77">
        <f t="shared" si="1"/>
        <v>0.2847875675462902</v>
      </c>
      <c r="H28" s="77">
        <v>0.38873882838877111</v>
      </c>
      <c r="I28" s="77">
        <f t="shared" si="2"/>
        <v>0.38873882838877111</v>
      </c>
      <c r="J28" s="76">
        <f>分析係数表!G31</f>
        <v>7.032875572201415E-2</v>
      </c>
      <c r="K28" s="78">
        <f t="shared" si="3"/>
        <v>2.7339518101415862E-2</v>
      </c>
      <c r="L28" s="79"/>
      <c r="M28" s="80"/>
      <c r="N28" s="81">
        <f>分析係数表!H31</f>
        <v>2.2706083064994196E-2</v>
      </c>
      <c r="O28" s="82">
        <f t="shared" si="4"/>
        <v>0.28969397689290866</v>
      </c>
      <c r="P28" s="76">
        <f>分析係数表!C31</f>
        <v>4.9143958408031541E-2</v>
      </c>
      <c r="Q28" s="82">
        <f t="shared" si="5"/>
        <v>1.4236708751482353E-2</v>
      </c>
      <c r="R28" s="83">
        <v>3.2916996764876139E-2</v>
      </c>
      <c r="S28" s="84">
        <f t="shared" si="6"/>
        <v>0.42165582515364725</v>
      </c>
      <c r="T28" s="85">
        <f>分析係数表!F31</f>
        <v>0.30087390761548066</v>
      </c>
      <c r="U28" s="86">
        <f t="shared" si="7"/>
        <v>0.12686523578280773</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投入係数表!I29</f>
        <v>2.7854590961387078E-3</v>
      </c>
      <c r="E29" s="77">
        <f t="shared" si="0"/>
        <v>0.27854590961387077</v>
      </c>
      <c r="F29" s="76">
        <f>分析係数表!C32</f>
        <v>0.85369684730169415</v>
      </c>
      <c r="G29" s="77">
        <f t="shared" si="1"/>
        <v>0.23779376486614415</v>
      </c>
      <c r="H29" s="77">
        <v>0.29916552139448394</v>
      </c>
      <c r="I29" s="77">
        <f t="shared" si="2"/>
        <v>0.29916552139448394</v>
      </c>
      <c r="J29" s="76">
        <f>分析係数表!G32</f>
        <v>0.14032110690510377</v>
      </c>
      <c r="K29" s="78">
        <f t="shared" si="3"/>
        <v>4.1979237109916488E-2</v>
      </c>
      <c r="L29" s="79"/>
      <c r="M29" s="80"/>
      <c r="N29" s="81">
        <f>分析係数表!H32</f>
        <v>6.3455131933795143E-3</v>
      </c>
      <c r="O29" s="82">
        <f t="shared" si="4"/>
        <v>8.0958787438356536E-2</v>
      </c>
      <c r="P29" s="76">
        <f>分析係数表!C32</f>
        <v>0.85369684730169415</v>
      </c>
      <c r="Q29" s="82">
        <f t="shared" si="5"/>
        <v>6.9114261597492968E-2</v>
      </c>
      <c r="R29" s="83">
        <v>9.6789820605111765E-2</v>
      </c>
      <c r="S29" s="84">
        <f t="shared" si="6"/>
        <v>0.3959553419995957</v>
      </c>
      <c r="T29" s="85">
        <f>分析係数表!F32</f>
        <v>0.48296567027803161</v>
      </c>
      <c r="U29" s="86">
        <f t="shared" si="7"/>
        <v>0.19123283714900197</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投入係数表!I30</f>
        <v>1.009224310195184E-3</v>
      </c>
      <c r="E30" s="77">
        <f t="shared" si="0"/>
        <v>0.10092243101951839</v>
      </c>
      <c r="F30" s="76">
        <f>分析係数表!C33</f>
        <v>0.68456011928968419</v>
      </c>
      <c r="G30" s="77">
        <f t="shared" si="1"/>
        <v>6.9087471417726434E-2</v>
      </c>
      <c r="H30" s="77">
        <v>0.10022281045947193</v>
      </c>
      <c r="I30" s="77">
        <f t="shared" si="2"/>
        <v>0.10022281045947193</v>
      </c>
      <c r="J30" s="76">
        <f>分析係数表!G33</f>
        <v>0.50750988142292486</v>
      </c>
      <c r="K30" s="78">
        <f t="shared" si="3"/>
        <v>5.0864066652158868E-2</v>
      </c>
      <c r="L30" s="79"/>
      <c r="M30" s="80"/>
      <c r="N30" s="81">
        <f>分析係数表!H33</f>
        <v>9.6295945829355794E-4</v>
      </c>
      <c r="O30" s="82">
        <f t="shared" si="4"/>
        <v>1.2285851076171649E-2</v>
      </c>
      <c r="P30" s="76">
        <f>分析係数表!C33</f>
        <v>0.68456011928968419</v>
      </c>
      <c r="Q30" s="82">
        <f t="shared" si="5"/>
        <v>8.4104036782793583E-3</v>
      </c>
      <c r="R30" s="83">
        <v>3.2668413249399689E-2</v>
      </c>
      <c r="S30" s="84">
        <f t="shared" si="6"/>
        <v>0.13289122370887163</v>
      </c>
      <c r="T30" s="85">
        <f>分析係数表!F33</f>
        <v>0.6454545454545455</v>
      </c>
      <c r="U30" s="86">
        <f t="shared" si="7"/>
        <v>8.5775244393908059E-2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投入係数表!I31</f>
        <v>8.6914397594009249E-2</v>
      </c>
      <c r="E31" s="77">
        <f t="shared" si="0"/>
        <v>8.6914397594009252</v>
      </c>
      <c r="F31" s="76">
        <f>分析係数表!C34</f>
        <v>0.36407371382002685</v>
      </c>
      <c r="G31" s="77">
        <f t="shared" si="1"/>
        <v>3.1643247516481354</v>
      </c>
      <c r="H31" s="77">
        <v>3.471996813171121</v>
      </c>
      <c r="I31" s="77">
        <f t="shared" si="2"/>
        <v>3.471996813171121</v>
      </c>
      <c r="J31" s="76">
        <f>分析係数表!G34</f>
        <v>0.42480723749571397</v>
      </c>
      <c r="K31" s="78">
        <f t="shared" si="3"/>
        <v>1.4749293747971464</v>
      </c>
      <c r="L31" s="79"/>
      <c r="M31" s="80"/>
      <c r="N31" s="81">
        <f>分析係数表!H34</f>
        <v>0.15914714076185121</v>
      </c>
      <c r="O31" s="82">
        <f t="shared" si="4"/>
        <v>2.0304676938980446</v>
      </c>
      <c r="P31" s="76">
        <f>分析係数表!C34</f>
        <v>0.36407371382002685</v>
      </c>
      <c r="Q31" s="82">
        <f t="shared" si="5"/>
        <v>0.73923991410904655</v>
      </c>
      <c r="R31" s="83">
        <v>0.81150282133194085</v>
      </c>
      <c r="S31" s="84">
        <f t="shared" si="6"/>
        <v>4.2834996345030616</v>
      </c>
      <c r="T31" s="85">
        <f>分析係数表!F34</f>
        <v>0.69957183425501801</v>
      </c>
      <c r="U31" s="86">
        <f t="shared" si="7"/>
        <v>2.9966156963400059</v>
      </c>
      <c r="V31" s="87">
        <f>分析係数表!D34</f>
        <v>0.16978925805118647</v>
      </c>
      <c r="W31" s="167">
        <f t="shared" si="8"/>
        <v>1</v>
      </c>
      <c r="X31" s="76">
        <f>分析係数表!E34</f>
        <v>0.12666496689847989</v>
      </c>
      <c r="Y31" s="166">
        <f t="shared" si="9"/>
        <v>1</v>
      </c>
    </row>
    <row r="32" spans="1:25" x14ac:dyDescent="0.2">
      <c r="A32" s="6" t="s">
        <v>20</v>
      </c>
      <c r="B32" s="5" t="s">
        <v>37</v>
      </c>
      <c r="C32" s="90"/>
      <c r="D32" s="76">
        <f>投入係数表!I32</f>
        <v>7.7306582160951093E-3</v>
      </c>
      <c r="E32" s="77">
        <f t="shared" si="0"/>
        <v>0.77306582160951098</v>
      </c>
      <c r="F32" s="76">
        <f>分析係数表!C35</f>
        <v>0.73929442777419441</v>
      </c>
      <c r="G32" s="77">
        <f t="shared" si="1"/>
        <v>0.57152325421859085</v>
      </c>
      <c r="H32" s="77">
        <v>0.70704199380198285</v>
      </c>
      <c r="I32" s="77">
        <f t="shared" si="2"/>
        <v>0.70704199380198285</v>
      </c>
      <c r="J32" s="76">
        <f>分析係数表!G35</f>
        <v>0.31372688477951638</v>
      </c>
      <c r="K32" s="78">
        <f t="shared" si="3"/>
        <v>0.2218180821237942</v>
      </c>
      <c r="L32" s="79"/>
      <c r="M32" s="80"/>
      <c r="N32" s="81">
        <f>分析係数表!H35</f>
        <v>5.9491969307754605E-2</v>
      </c>
      <c r="O32" s="82">
        <f t="shared" si="4"/>
        <v>0.75902414047469702</v>
      </c>
      <c r="P32" s="76">
        <f>分析係数表!C35</f>
        <v>0.73929442777419441</v>
      </c>
      <c r="Q32" s="82">
        <f t="shared" si="5"/>
        <v>0.56114231759904087</v>
      </c>
      <c r="R32" s="83">
        <v>0.7014962268235635</v>
      </c>
      <c r="S32" s="84">
        <f t="shared" si="6"/>
        <v>1.4085382206255463</v>
      </c>
      <c r="T32" s="85">
        <f>分析係数表!F35</f>
        <v>0.64366998577524892</v>
      </c>
      <c r="U32" s="86">
        <f t="shared" si="7"/>
        <v>0.90663377643393983</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投入係数表!I33</f>
        <v>1.0899622550107986E-3</v>
      </c>
      <c r="E33" s="77">
        <f t="shared" si="0"/>
        <v>0.10899622550107986</v>
      </c>
      <c r="F33" s="76">
        <f>分析係数表!C36</f>
        <v>0.90530305621882723</v>
      </c>
      <c r="G33" s="77">
        <f t="shared" si="1"/>
        <v>9.867461606244407E-2</v>
      </c>
      <c r="H33" s="77">
        <v>0.26783594960869922</v>
      </c>
      <c r="I33" s="77">
        <f t="shared" si="2"/>
        <v>0.26783594960869922</v>
      </c>
      <c r="J33" s="76">
        <f>分析係数表!G36</f>
        <v>4.4048921884705258E-2</v>
      </c>
      <c r="K33" s="78">
        <f t="shared" si="3"/>
        <v>1.1797884822229446E-2</v>
      </c>
      <c r="L33" s="79"/>
      <c r="M33" s="80"/>
      <c r="N33" s="81">
        <f>分析係数表!H36</f>
        <v>0.18238619127269287</v>
      </c>
      <c r="O33" s="82">
        <f t="shared" si="4"/>
        <v>2.3269614987709732</v>
      </c>
      <c r="P33" s="76">
        <f>分析係数表!C36</f>
        <v>0.90530305621882723</v>
      </c>
      <c r="Q33" s="82">
        <f t="shared" si="5"/>
        <v>2.1066053565409049</v>
      </c>
      <c r="R33" s="83">
        <v>2.2602034796037529</v>
      </c>
      <c r="S33" s="84">
        <f t="shared" si="6"/>
        <v>2.5280394292124519</v>
      </c>
      <c r="T33" s="85">
        <f>分析係数表!F36</f>
        <v>0.85493507645893108</v>
      </c>
      <c r="U33" s="86">
        <f t="shared" si="7"/>
        <v>2.16130958270494</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投入係数表!I34</f>
        <v>3.5080637022384592E-2</v>
      </c>
      <c r="E34" s="77">
        <f t="shared" si="0"/>
        <v>3.5080637022384593</v>
      </c>
      <c r="F34" s="76">
        <f>分析係数表!C37</f>
        <v>0.39043485315593052</v>
      </c>
      <c r="G34" s="77">
        <f t="shared" si="1"/>
        <v>1.3696703364451228</v>
      </c>
      <c r="H34" s="77">
        <v>1.7526020682065044</v>
      </c>
      <c r="I34" s="77">
        <f t="shared" si="2"/>
        <v>1.7526020682065044</v>
      </c>
      <c r="J34" s="76">
        <f>分析係数表!G37</f>
        <v>0.31799768518518517</v>
      </c>
      <c r="K34" s="78">
        <f t="shared" si="3"/>
        <v>0.5573234007404364</v>
      </c>
      <c r="L34" s="79"/>
      <c r="M34" s="80"/>
      <c r="N34" s="81">
        <f>分析係数表!H37</f>
        <v>4.8270430186830832E-2</v>
      </c>
      <c r="O34" s="82">
        <f t="shared" si="4"/>
        <v>0.61585491637318235</v>
      </c>
      <c r="P34" s="76">
        <f>分析係数表!C37</f>
        <v>0.39043485315593052</v>
      </c>
      <c r="Q34" s="82">
        <f t="shared" si="5"/>
        <v>0.24045122383952131</v>
      </c>
      <c r="R34" s="83">
        <v>0.33288169966569953</v>
      </c>
      <c r="S34" s="84">
        <f t="shared" si="6"/>
        <v>2.085483767872204</v>
      </c>
      <c r="T34" s="85">
        <f>分析係数表!F37</f>
        <v>0.6715988005050505</v>
      </c>
      <c r="U34" s="86">
        <f t="shared" si="7"/>
        <v>1.4006083969757255</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投入係数表!I35</f>
        <v>4.3396645338392914E-3</v>
      </c>
      <c r="E35" s="77">
        <f t="shared" si="0"/>
        <v>0.43396645338392914</v>
      </c>
      <c r="F35" s="76">
        <f>分析係数表!C38</f>
        <v>9.9890182932115712E-2</v>
      </c>
      <c r="G35" s="77">
        <f t="shared" si="1"/>
        <v>4.334898841492215E-2</v>
      </c>
      <c r="H35" s="77">
        <v>9.513309054046129E-2</v>
      </c>
      <c r="I35" s="77">
        <f t="shared" si="2"/>
        <v>9.513309054046129E-2</v>
      </c>
      <c r="J35" s="76">
        <f>分析係数表!G38</f>
        <v>0.1768186564566655</v>
      </c>
      <c r="K35" s="78">
        <f t="shared" si="3"/>
        <v>1.6821305253934681E-2</v>
      </c>
      <c r="L35" s="79"/>
      <c r="M35" s="80"/>
      <c r="N35" s="81">
        <f>分析係数表!H38</f>
        <v>4.3813263792446058E-2</v>
      </c>
      <c r="O35" s="82">
        <f t="shared" si="4"/>
        <v>0.55898846984575778</v>
      </c>
      <c r="P35" s="76">
        <f>分析係数表!C38</f>
        <v>9.9890182932115712E-2</v>
      </c>
      <c r="Q35" s="82">
        <f t="shared" si="5"/>
        <v>5.5837460509836193E-2</v>
      </c>
      <c r="R35" s="83">
        <v>8.4697019438592105E-2</v>
      </c>
      <c r="S35" s="84">
        <f t="shared" si="6"/>
        <v>0.17983010997905341</v>
      </c>
      <c r="T35" s="85">
        <f>分析係数表!F38</f>
        <v>0.48230653208028773</v>
      </c>
      <c r="U35" s="86">
        <f t="shared" si="7"/>
        <v>8.6733236707614E-2</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投入係数表!I36</f>
        <v>0</v>
      </c>
      <c r="E36" s="77">
        <f t="shared" si="0"/>
        <v>0</v>
      </c>
      <c r="F36" s="76">
        <f>分析係数表!C39</f>
        <v>1</v>
      </c>
      <c r="G36" s="77">
        <f t="shared" si="1"/>
        <v>0</v>
      </c>
      <c r="H36" s="77">
        <v>4.3567103089166948E-2</v>
      </c>
      <c r="I36" s="77">
        <f t="shared" si="2"/>
        <v>4.3567103089166948E-2</v>
      </c>
      <c r="J36" s="76">
        <f>分析係数表!G39</f>
        <v>0.35294936281039385</v>
      </c>
      <c r="K36" s="78">
        <f t="shared" si="3"/>
        <v>1.5376981274816216E-2</v>
      </c>
      <c r="L36" s="79"/>
      <c r="M36" s="80"/>
      <c r="N36" s="81">
        <f>分析係数表!H39</f>
        <v>3.8393137939767719E-3</v>
      </c>
      <c r="O36" s="82">
        <f t="shared" si="4"/>
        <v>4.8983617224216153E-2</v>
      </c>
      <c r="P36" s="76">
        <f>分析係数表!C39</f>
        <v>1</v>
      </c>
      <c r="Q36" s="82">
        <f t="shared" si="5"/>
        <v>4.8983617224216153E-2</v>
      </c>
      <c r="R36" s="83">
        <v>9.0190544420847896E-2</v>
      </c>
      <c r="S36" s="84">
        <f t="shared" si="6"/>
        <v>0.13375764751001484</v>
      </c>
      <c r="T36" s="85">
        <f>分析係数表!F39</f>
        <v>0.70369192230461841</v>
      </c>
      <c r="U36" s="86">
        <f t="shared" si="7"/>
        <v>9.4124176099265905E-2</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投入係数表!I37</f>
        <v>6.0553458611711041E-5</v>
      </c>
      <c r="E37" s="77">
        <f t="shared" si="0"/>
        <v>6.0553458611711042E-3</v>
      </c>
      <c r="F37" s="76">
        <f>分析係数表!C40</f>
        <v>0.8889202180509681</v>
      </c>
      <c r="G37" s="77">
        <f t="shared" si="1"/>
        <v>5.3827193632862451E-3</v>
      </c>
      <c r="H37" s="77">
        <v>9.4245377999172576E-3</v>
      </c>
      <c r="I37" s="77">
        <f t="shared" si="2"/>
        <v>9.4245377999172576E-3</v>
      </c>
      <c r="J37" s="76">
        <f>分析係数表!G40</f>
        <v>0.50284888634442904</v>
      </c>
      <c r="K37" s="78">
        <f t="shared" si="3"/>
        <v>4.7391183369993681E-3</v>
      </c>
      <c r="L37" s="79"/>
      <c r="M37" s="80"/>
      <c r="N37" s="81">
        <f>分析係数表!H40</f>
        <v>3.2672435146350355E-2</v>
      </c>
      <c r="O37" s="82">
        <f t="shared" si="4"/>
        <v>0.41684898470727477</v>
      </c>
      <c r="P37" s="76">
        <f>分析係数表!C40</f>
        <v>0.8889202180509681</v>
      </c>
      <c r="Q37" s="82">
        <f t="shared" si="5"/>
        <v>0.37054549038031537</v>
      </c>
      <c r="R37" s="83">
        <v>0.37181979196100085</v>
      </c>
      <c r="S37" s="84">
        <f t="shared" si="6"/>
        <v>0.3812443297609181</v>
      </c>
      <c r="T37" s="85">
        <f>分析係数表!F40</f>
        <v>0.69927210272348084</v>
      </c>
      <c r="U37" s="86">
        <f t="shared" si="7"/>
        <v>0.26659352412332132</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投入係数表!I38</f>
        <v>0</v>
      </c>
      <c r="E38" s="77">
        <f t="shared" si="0"/>
        <v>0</v>
      </c>
      <c r="F38" s="76">
        <f>分析係数表!C41</f>
        <v>0.75714913369882897</v>
      </c>
      <c r="G38" s="77">
        <f t="shared" si="1"/>
        <v>0</v>
      </c>
      <c r="H38" s="77">
        <v>2.8046746748307031E-3</v>
      </c>
      <c r="I38" s="77">
        <f t="shared" si="2"/>
        <v>2.8046746748307031E-3</v>
      </c>
      <c r="J38" s="76">
        <f>分析係数表!G41</f>
        <v>0.44130306930439894</v>
      </c>
      <c r="K38" s="78">
        <f t="shared" si="3"/>
        <v>1.2377115424031064E-3</v>
      </c>
      <c r="L38" s="79"/>
      <c r="M38" s="80"/>
      <c r="N38" s="81">
        <f>分析係数表!H41</f>
        <v>5.4373811955726131E-2</v>
      </c>
      <c r="O38" s="82">
        <f t="shared" si="4"/>
        <v>0.69372448692244371</v>
      </c>
      <c r="P38" s="76">
        <f>分析係数表!C41</f>
        <v>0.75714913369882897</v>
      </c>
      <c r="Q38" s="82">
        <f t="shared" si="5"/>
        <v>0.52525289429899291</v>
      </c>
      <c r="R38" s="83">
        <v>0.53513483565890363</v>
      </c>
      <c r="S38" s="84">
        <f t="shared" si="6"/>
        <v>0.53793951033373433</v>
      </c>
      <c r="T38" s="85">
        <f>分析係数表!F41</f>
        <v>0.54632084075586207</v>
      </c>
      <c r="U38" s="86">
        <f t="shared" si="7"/>
        <v>0.29388756556132251</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投入係数表!I39</f>
        <v>4.6424318268978461E-4</v>
      </c>
      <c r="E39" s="77">
        <f>$C$11*D39</f>
        <v>4.6424318268978464E-2</v>
      </c>
      <c r="F39" s="76">
        <f>分析係数表!C42</f>
        <v>1</v>
      </c>
      <c r="G39" s="77">
        <f>E39*F39</f>
        <v>4.6424318268978464E-2</v>
      </c>
      <c r="H39" s="77">
        <v>5.3460339123386082E-2</v>
      </c>
      <c r="I39" s="77">
        <f>C39+H39</f>
        <v>5.3460339123386082E-2</v>
      </c>
      <c r="J39" s="76">
        <f>分析係数表!G42</f>
        <v>0.48521641371557056</v>
      </c>
      <c r="K39" s="78">
        <f>I39*J39</f>
        <v>2.5939834025467602E-2</v>
      </c>
      <c r="L39" s="79"/>
      <c r="M39" s="80"/>
      <c r="N39" s="81">
        <f>分析係数表!H42</f>
        <v>1.2455852761828956E-2</v>
      </c>
      <c r="O39" s="82">
        <f t="shared" si="4"/>
        <v>0.15891712858787924</v>
      </c>
      <c r="P39" s="76">
        <f>分析係数表!C42</f>
        <v>1</v>
      </c>
      <c r="Q39" s="82">
        <f>O39*P39</f>
        <v>0.15891712858787924</v>
      </c>
      <c r="R39" s="83">
        <v>0.16296252214342469</v>
      </c>
      <c r="S39" s="84">
        <f>I39+R39</f>
        <v>0.21642286126681076</v>
      </c>
      <c r="T39" s="85">
        <f>分析係数表!F42</f>
        <v>0.55716694772344011</v>
      </c>
      <c r="U39" s="86">
        <f t="shared" si="7"/>
        <v>0.12058366502960248</v>
      </c>
      <c r="V39" s="87">
        <f>分析係数表!D42</f>
        <v>5.0590219224283306E-2</v>
      </c>
      <c r="W39" s="167">
        <f t="shared" si="8"/>
        <v>0</v>
      </c>
      <c r="X39" s="76">
        <f>分析係数表!E42</f>
        <v>4.4912872400224846E-2</v>
      </c>
      <c r="Y39" s="166">
        <f t="shared" si="9"/>
        <v>0</v>
      </c>
    </row>
    <row r="40" spans="1:25" x14ac:dyDescent="0.2">
      <c r="A40" s="6" t="s">
        <v>195</v>
      </c>
      <c r="B40" s="5" t="s">
        <v>41</v>
      </c>
      <c r="C40" s="90"/>
      <c r="D40" s="76">
        <f>投入係数表!I40</f>
        <v>1.6006297559695619E-2</v>
      </c>
      <c r="E40" s="77">
        <f>$C$11*D40</f>
        <v>1.6006297559695619</v>
      </c>
      <c r="F40" s="76">
        <f>分析係数表!C43</f>
        <v>0.37563090462016302</v>
      </c>
      <c r="G40" s="77">
        <f>E40*F40</f>
        <v>0.60124600319679733</v>
      </c>
      <c r="H40" s="77">
        <v>1.1607948706298501</v>
      </c>
      <c r="I40" s="77">
        <f>C40+H40</f>
        <v>1.1607948706298501</v>
      </c>
      <c r="J40" s="76">
        <f>分析係数表!G43</f>
        <v>0.35396646305878693</v>
      </c>
      <c r="K40" s="78">
        <f>I40*J40</f>
        <v>0.41088245469363016</v>
      </c>
      <c r="L40" s="79"/>
      <c r="M40" s="80"/>
      <c r="N40" s="81">
        <f>分析係数表!H43</f>
        <v>3.4431366873638014E-2</v>
      </c>
      <c r="O40" s="82">
        <f t="shared" si="4"/>
        <v>0.43929019245334561</v>
      </c>
      <c r="P40" s="76">
        <f>分析係数表!C43</f>
        <v>0.37563090462016302</v>
      </c>
      <c r="Q40" s="82">
        <f>O40*P40</f>
        <v>0.16501097238201573</v>
      </c>
      <c r="R40" s="83">
        <v>0.42511028210773599</v>
      </c>
      <c r="S40" s="84">
        <f>I40+R40</f>
        <v>1.585905152737586</v>
      </c>
      <c r="T40" s="85">
        <f>分析係数表!F43</f>
        <v>0.58646850562191188</v>
      </c>
      <c r="U40" s="86">
        <f t="shared" si="7"/>
        <v>0.93008342498410201</v>
      </c>
      <c r="V40" s="87">
        <f>分析係数表!D43</f>
        <v>0.19606660701085477</v>
      </c>
      <c r="W40" s="167">
        <f t="shared" si="8"/>
        <v>0</v>
      </c>
      <c r="X40" s="76">
        <f>分析係数表!E43</f>
        <v>0.16095397424425165</v>
      </c>
      <c r="Y40" s="166">
        <f t="shared" si="9"/>
        <v>0</v>
      </c>
    </row>
    <row r="41" spans="1:25" x14ac:dyDescent="0.2">
      <c r="A41" s="6" t="s">
        <v>341</v>
      </c>
      <c r="B41" s="5" t="s">
        <v>42</v>
      </c>
      <c r="C41" s="90"/>
      <c r="D41" s="76">
        <f>投入係数表!I41</f>
        <v>1.009224310195184E-4</v>
      </c>
      <c r="E41" s="77">
        <f>$C$11*D41</f>
        <v>1.009224310195184E-2</v>
      </c>
      <c r="F41" s="76">
        <f>分析係数表!C44</f>
        <v>0.44504076889746724</v>
      </c>
      <c r="G41" s="77">
        <f>E41*F41</f>
        <v>4.4914596299928068E-3</v>
      </c>
      <c r="H41" s="77">
        <v>9.474343279497293E-3</v>
      </c>
      <c r="I41" s="77">
        <f>C41+H41</f>
        <v>9.474343279497293E-3</v>
      </c>
      <c r="J41" s="76">
        <f>分析係数表!G44</f>
        <v>0.26866955824807881</v>
      </c>
      <c r="K41" s="78">
        <f>I41*J41</f>
        <v>2.5454676235931919E-3</v>
      </c>
      <c r="L41" s="79"/>
      <c r="M41" s="80"/>
      <c r="N41" s="81">
        <f>分析係数表!H44</f>
        <v>0.11433334539351923</v>
      </c>
      <c r="O41" s="82">
        <f t="shared" si="4"/>
        <v>1.4587140117347039</v>
      </c>
      <c r="P41" s="76">
        <f>分析係数表!C44</f>
        <v>0.44504076889746724</v>
      </c>
      <c r="Q41" s="82">
        <f>O41*P41</f>
        <v>0.64918720538392172</v>
      </c>
      <c r="R41" s="83">
        <v>0.66121635610986584</v>
      </c>
      <c r="S41" s="84">
        <f>I41+R41</f>
        <v>0.6706906993893631</v>
      </c>
      <c r="T41" s="85">
        <f>分析係数表!F44</f>
        <v>0.50678893027202865</v>
      </c>
      <c r="U41" s="86">
        <f t="shared" si="7"/>
        <v>0.33989862208693405</v>
      </c>
      <c r="V41" s="87">
        <f>分析係数表!D44</f>
        <v>0.1775140257413606</v>
      </c>
      <c r="W41" s="167">
        <f t="shared" si="8"/>
        <v>0</v>
      </c>
      <c r="X41" s="76">
        <f>分析係数表!E44</f>
        <v>0.13360991938145303</v>
      </c>
      <c r="Y41" s="166">
        <f t="shared" si="9"/>
        <v>0</v>
      </c>
    </row>
    <row r="42" spans="1:25" x14ac:dyDescent="0.2">
      <c r="A42" s="6" t="s">
        <v>342</v>
      </c>
      <c r="B42" s="5" t="s">
        <v>279</v>
      </c>
      <c r="C42" s="90"/>
      <c r="D42" s="76">
        <f>投入係数表!I42</f>
        <v>1.0697777688068949E-3</v>
      </c>
      <c r="E42" s="77">
        <f>$C$11*D42</f>
        <v>0.10697777688068949</v>
      </c>
      <c r="F42" s="76">
        <f>分析係数表!C45</f>
        <v>1</v>
      </c>
      <c r="G42" s="77">
        <f>E42*F42</f>
        <v>0.10697777688068949</v>
      </c>
      <c r="H42" s="77">
        <v>0.14531538679557499</v>
      </c>
      <c r="I42" s="77">
        <f>C42+H42</f>
        <v>0.14531538679557499</v>
      </c>
      <c r="J42" s="76">
        <f>分析係数表!G45</f>
        <v>0</v>
      </c>
      <c r="K42" s="78">
        <f>I42*J42</f>
        <v>0</v>
      </c>
      <c r="L42" s="79"/>
      <c r="M42" s="80"/>
      <c r="N42" s="81">
        <f>分析係数表!H45</f>
        <v>0</v>
      </c>
      <c r="O42" s="82">
        <f t="shared" si="4"/>
        <v>0</v>
      </c>
      <c r="P42" s="76">
        <f>分析係数表!C45</f>
        <v>1</v>
      </c>
      <c r="Q42" s="82">
        <f>O42*P42</f>
        <v>0</v>
      </c>
      <c r="R42" s="83">
        <v>2.0858197057755077E-2</v>
      </c>
      <c r="S42" s="84">
        <f>I42+R42</f>
        <v>0.16617358385333006</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投入係数表!I43</f>
        <v>2.7652746099348039E-3</v>
      </c>
      <c r="E43" s="77">
        <f>$C$11*D43</f>
        <v>0.27652746099348041</v>
      </c>
      <c r="F43" s="76">
        <f>分析係数表!C46</f>
        <v>0.71666280596092968</v>
      </c>
      <c r="G43" s="77">
        <f>E43*F43</f>
        <v>0.19817694612083919</v>
      </c>
      <c r="H43" s="77">
        <v>0.22972853359527556</v>
      </c>
      <c r="I43" s="77">
        <f>C43+H43</f>
        <v>0.22972853359527556</v>
      </c>
      <c r="J43" s="76">
        <f>分析係数表!G46</f>
        <v>9.2985756517065307E-3</v>
      </c>
      <c r="K43" s="78">
        <f>I43*J43</f>
        <v>2.1361481489912751E-3</v>
      </c>
      <c r="L43" s="79"/>
      <c r="M43" s="80"/>
      <c r="N43" s="81">
        <f>分析係数表!H46</f>
        <v>2.2386024285503563E-2</v>
      </c>
      <c r="O43" s="82">
        <f t="shared" si="4"/>
        <v>0.28561052928088632</v>
      </c>
      <c r="P43" s="76">
        <f>分析係数表!C46</f>
        <v>0.71666280596092968</v>
      </c>
      <c r="Q43" s="82">
        <f>O43*P43</f>
        <v>0.20468644332642624</v>
      </c>
      <c r="R43" s="83">
        <v>0.21728336950645985</v>
      </c>
      <c r="S43" s="84">
        <f>I43+R43</f>
        <v>0.44701190310173544</v>
      </c>
      <c r="T43" s="85">
        <f>分析係数表!F46</f>
        <v>0.31357162053211501</v>
      </c>
      <c r="U43" s="86">
        <f t="shared" si="7"/>
        <v>0.14017024685275595</v>
      </c>
      <c r="V43" s="87">
        <f>分析係数表!D46</f>
        <v>1.1287288363343187E-3</v>
      </c>
      <c r="W43" s="167">
        <f t="shared" si="8"/>
        <v>0</v>
      </c>
      <c r="X43" s="76">
        <f>分析係数表!E46</f>
        <v>3.2786885245901639E-3</v>
      </c>
      <c r="Y43" s="166">
        <f t="shared" si="9"/>
        <v>0</v>
      </c>
    </row>
    <row r="44" spans="1:25" x14ac:dyDescent="0.2">
      <c r="A44" s="192">
        <v>40</v>
      </c>
      <c r="B44" s="14" t="s">
        <v>151</v>
      </c>
      <c r="C44" s="197">
        <f>SUM(C5:C43)</f>
        <v>100</v>
      </c>
      <c r="D44" s="92">
        <f>投入係数表!I44</f>
        <v>0.68558625840179244</v>
      </c>
      <c r="E44" s="91">
        <f>SUM(E5:E43)</f>
        <v>68.558625840179232</v>
      </c>
      <c r="F44" s="92">
        <f>分析係数表!C47</f>
        <v>0.41481989128497887</v>
      </c>
      <c r="G44" s="91">
        <f>SUM(G5:G43)</f>
        <v>13.835156801341661</v>
      </c>
      <c r="H44" s="91">
        <f>SUM(H5:H43)</f>
        <v>16.468370349261619</v>
      </c>
      <c r="I44" s="91">
        <f>SUM(I5:I43)</f>
        <v>116.46837034926159</v>
      </c>
      <c r="J44" s="92">
        <f>分析係数表!G47</f>
        <v>0.25026351860519069</v>
      </c>
      <c r="K44" s="93">
        <f>SUM(K5:K43)</f>
        <v>20.337561493713604</v>
      </c>
      <c r="L44" s="94">
        <f>最終需要_まとめ!$L$33</f>
        <v>0.62733333333333341</v>
      </c>
      <c r="M44" s="91">
        <f>K44*L44</f>
        <v>12.758430243723003</v>
      </c>
      <c r="N44" s="95">
        <f>分析係数表!H47</f>
        <v>1</v>
      </c>
      <c r="O44" s="96">
        <f>SUM(O5:O43)</f>
        <v>12.758430243723003</v>
      </c>
      <c r="P44" s="92">
        <f>分析係数表!C47</f>
        <v>0.41481989128497887</v>
      </c>
      <c r="Q44" s="96">
        <f>SUM(Q5:Q43)</f>
        <v>6.1744266096826568</v>
      </c>
      <c r="R44" s="91">
        <f>SUM(R5:R43)</f>
        <v>7.2058044874257385</v>
      </c>
      <c r="S44" s="97">
        <f>SUM(S5:S43)</f>
        <v>123.67417483668737</v>
      </c>
      <c r="T44" s="98">
        <f>分析係数表!F47</f>
        <v>0.49143989098878627</v>
      </c>
      <c r="U44" s="99">
        <f>SUM(U5:U43)</f>
        <v>42.83558441492918</v>
      </c>
      <c r="V44" s="100">
        <f>分析係数表!D47</f>
        <v>6.5635274131309693E-2</v>
      </c>
      <c r="W44" s="164">
        <f>SUM(W5:W43)</f>
        <v>6</v>
      </c>
      <c r="X44" s="92">
        <f>分析係数表!E47</f>
        <v>5.6703562149805216E-2</v>
      </c>
      <c r="Y44" s="165">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245</v>
      </c>
      <c r="S2" s="3" t="s">
        <v>153</v>
      </c>
      <c r="U2" s="64" t="s">
        <v>210</v>
      </c>
      <c r="W2" s="3" t="s">
        <v>130</v>
      </c>
      <c r="Y2" s="3" t="s">
        <v>154</v>
      </c>
    </row>
    <row r="3" spans="1:25" ht="44" x14ac:dyDescent="0.2">
      <c r="B3" s="65"/>
      <c r="C3" s="66" t="s">
        <v>228</v>
      </c>
      <c r="D3" s="66" t="s">
        <v>246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投入係数表!J5</f>
        <v>1.3014021136339856E-3</v>
      </c>
      <c r="E5" s="77">
        <f t="shared" ref="E5:E38" si="0">$C$12*D5</f>
        <v>0.13014021136339857</v>
      </c>
      <c r="F5" s="76">
        <f>分析係数表!C8</f>
        <v>4.9243777539597522E-2</v>
      </c>
      <c r="G5" s="77">
        <f t="shared" ref="G5:G38" si="1">E5*F5</f>
        <v>6.4085956173354003E-3</v>
      </c>
      <c r="H5" s="77">
        <f t="array" ref="H5:H43">MMULT(逆行列係数!C5:AO43,'8'!G5:G43)</f>
        <v>6.5036677914582551E-3</v>
      </c>
      <c r="I5" s="77">
        <f t="shared" ref="I5:I38" si="2">C5+H5</f>
        <v>6.5036677914582551E-3</v>
      </c>
      <c r="J5" s="76">
        <f>分析係数表!G8</f>
        <v>0.12057971014492753</v>
      </c>
      <c r="K5" s="78">
        <f t="shared" ref="K5:K38" si="3">I5*J5</f>
        <v>7.8421037717293744E-4</v>
      </c>
      <c r="L5" s="79" t="s">
        <v>183</v>
      </c>
      <c r="M5" s="80" t="s">
        <v>183</v>
      </c>
      <c r="N5" s="81">
        <f>分析係数表!H8</f>
        <v>1.1023937613586077E-2</v>
      </c>
      <c r="O5" s="82">
        <f t="shared" ref="O5:O43" si="4">$M$44*N5</f>
        <v>8.4262650154667648E-2</v>
      </c>
      <c r="P5" s="76">
        <f>分析係数表!C8</f>
        <v>4.9243777539597522E-2</v>
      </c>
      <c r="Q5" s="82">
        <f t="shared" ref="Q5:Q38" si="5">O5*P5</f>
        <v>4.1494111991133868E-3</v>
      </c>
      <c r="R5" s="83">
        <f t="array" ref="R5:R43">MMULT(逆行列係数!C5:AO43,'8'!Q5:Q43)</f>
        <v>4.3387529796624158E-3</v>
      </c>
      <c r="S5" s="84">
        <f t="shared" ref="S5:S38" si="6">I5+R5</f>
        <v>1.0842420771120671E-2</v>
      </c>
      <c r="T5" s="85">
        <f>分析係数表!F8</f>
        <v>0.45391304347826089</v>
      </c>
      <c r="U5" s="86">
        <f t="shared" ref="U5:U43" si="7">S5*T5</f>
        <v>4.9215162108912965E-3</v>
      </c>
      <c r="V5" s="87">
        <f>分析係数表!D8</f>
        <v>0.46202898550724636</v>
      </c>
      <c r="W5" s="88">
        <f t="shared" ref="W5:W43" si="8">ROUND(S5*V5,0)</f>
        <v>0</v>
      </c>
      <c r="X5" s="76">
        <f>分析係数表!E8</f>
        <v>0.31362318840579712</v>
      </c>
      <c r="Y5" s="89">
        <f t="shared" ref="Y5:Y43" si="9">ROUND(S5*X5,0)</f>
        <v>0</v>
      </c>
    </row>
    <row r="6" spans="1:25" x14ac:dyDescent="0.2">
      <c r="A6" s="6" t="s">
        <v>220</v>
      </c>
      <c r="B6" s="5" t="s">
        <v>266</v>
      </c>
      <c r="C6" s="90"/>
      <c r="D6" s="76">
        <f>投入係数表!J6</f>
        <v>2.1581040075337448E-4</v>
      </c>
      <c r="E6" s="77">
        <f t="shared" si="0"/>
        <v>2.1581040075337447E-2</v>
      </c>
      <c r="F6" s="76">
        <f>分析係数表!C9</f>
        <v>0.18610421836228286</v>
      </c>
      <c r="G6" s="77">
        <f t="shared" si="1"/>
        <v>4.0163225946657777E-3</v>
      </c>
      <c r="H6" s="77">
        <v>4.0580761557527318E-3</v>
      </c>
      <c r="I6" s="77">
        <f t="shared" si="2"/>
        <v>4.0580761557527318E-3</v>
      </c>
      <c r="J6" s="76">
        <f>分析係数表!G9</f>
        <v>0.24223602484472051</v>
      </c>
      <c r="K6" s="78">
        <f t="shared" si="3"/>
        <v>9.8301223648668669E-4</v>
      </c>
      <c r="L6" s="79"/>
      <c r="M6" s="80"/>
      <c r="N6" s="81">
        <f>分析係数表!H9</f>
        <v>5.8167204272645549E-4</v>
      </c>
      <c r="O6" s="82">
        <f t="shared" si="4"/>
        <v>4.4460726792036201E-3</v>
      </c>
      <c r="P6" s="76">
        <f>分析係数表!C9</f>
        <v>0.18610421836228286</v>
      </c>
      <c r="Q6" s="82">
        <f t="shared" si="5"/>
        <v>8.2743288074509048E-4</v>
      </c>
      <c r="R6" s="83">
        <v>8.468083334036441E-4</v>
      </c>
      <c r="S6" s="84">
        <f t="shared" si="6"/>
        <v>4.904884489156376E-3</v>
      </c>
      <c r="T6" s="85">
        <f>分析係数表!F9</f>
        <v>0.65217391304347827</v>
      </c>
      <c r="U6" s="86">
        <f t="shared" si="7"/>
        <v>3.1988377103193757E-3</v>
      </c>
      <c r="V6" s="87">
        <f>分析係数表!D9</f>
        <v>0.15527950310559005</v>
      </c>
      <c r="W6" s="88">
        <f t="shared" si="8"/>
        <v>0</v>
      </c>
      <c r="X6" s="76">
        <f>分析係数表!E9</f>
        <v>0</v>
      </c>
      <c r="Y6" s="89">
        <f t="shared" si="9"/>
        <v>0</v>
      </c>
    </row>
    <row r="7" spans="1:25" x14ac:dyDescent="0.2">
      <c r="A7" s="6" t="s">
        <v>221</v>
      </c>
      <c r="B7" s="5" t="s">
        <v>267</v>
      </c>
      <c r="C7" s="90"/>
      <c r="D7" s="76">
        <f>投入係数表!J7</f>
        <v>3.9238254682431726E-5</v>
      </c>
      <c r="E7" s="77">
        <f t="shared" si="0"/>
        <v>3.9238254682431722E-3</v>
      </c>
      <c r="F7" s="76">
        <f>分析係数表!C10</f>
        <v>1</v>
      </c>
      <c r="G7" s="77">
        <f t="shared" si="1"/>
        <v>3.9238254682431722E-3</v>
      </c>
      <c r="H7" s="77">
        <v>3.9407602382513273E-3</v>
      </c>
      <c r="I7" s="77">
        <f t="shared" si="2"/>
        <v>3.9407602382513273E-3</v>
      </c>
      <c r="J7" s="76">
        <f>分析係数表!G10</f>
        <v>0.17902522283330172</v>
      </c>
      <c r="K7" s="78">
        <f t="shared" si="3"/>
        <v>7.0549547978555904E-4</v>
      </c>
      <c r="L7" s="79"/>
      <c r="M7" s="80"/>
      <c r="N7" s="81">
        <f>分析係数表!H10</f>
        <v>1.093766089911469E-3</v>
      </c>
      <c r="O7" s="82">
        <f t="shared" si="4"/>
        <v>8.3603184829044164E-3</v>
      </c>
      <c r="P7" s="76">
        <f>分析係数表!C10</f>
        <v>1</v>
      </c>
      <c r="Q7" s="82">
        <f t="shared" si="5"/>
        <v>8.3603184829044164E-3</v>
      </c>
      <c r="R7" s="83">
        <v>8.3843425765304427E-3</v>
      </c>
      <c r="S7" s="84">
        <f t="shared" si="6"/>
        <v>1.2325102814781771E-2</v>
      </c>
      <c r="T7" s="85">
        <f>分析係数表!F10</f>
        <v>0.51792148681964723</v>
      </c>
      <c r="U7" s="86">
        <f t="shared" si="7"/>
        <v>6.383435575036794E-3</v>
      </c>
      <c r="V7" s="87">
        <f>分析係数表!D10</f>
        <v>0.10677033946520008</v>
      </c>
      <c r="W7" s="88">
        <f t="shared" si="8"/>
        <v>0</v>
      </c>
      <c r="X7" s="76">
        <f>分析係数表!E10</f>
        <v>8.173715152664518E-2</v>
      </c>
      <c r="Y7" s="89">
        <f t="shared" si="9"/>
        <v>0</v>
      </c>
    </row>
    <row r="8" spans="1:25" x14ac:dyDescent="0.2">
      <c r="A8" s="6" t="s">
        <v>222</v>
      </c>
      <c r="B8" s="5" t="s">
        <v>27</v>
      </c>
      <c r="C8" s="90"/>
      <c r="D8" s="76">
        <f>投入係数表!J8</f>
        <v>5.3494820550381919E-3</v>
      </c>
      <c r="E8" s="77">
        <f t="shared" si="0"/>
        <v>0.53494820550381916</v>
      </c>
      <c r="F8" s="76">
        <f>分析係数表!C11</f>
        <v>6.160954948016939E-3</v>
      </c>
      <c r="G8" s="77">
        <f t="shared" si="1"/>
        <v>3.295791793631537E-3</v>
      </c>
      <c r="H8" s="77">
        <v>5.4596238955988185E-3</v>
      </c>
      <c r="I8" s="77">
        <f t="shared" si="2"/>
        <v>5.4596238955988185E-3</v>
      </c>
      <c r="J8" s="76">
        <f>分析係数表!G11</f>
        <v>0.34042553191489361</v>
      </c>
      <c r="K8" s="78">
        <f t="shared" si="3"/>
        <v>1.8585953687144914E-3</v>
      </c>
      <c r="L8" s="79"/>
      <c r="M8" s="80"/>
      <c r="N8" s="81">
        <f>分析係数表!H11</f>
        <v>-1.9481838751603774E-5</v>
      </c>
      <c r="O8" s="82">
        <f t="shared" si="4"/>
        <v>-1.4891152514079112E-4</v>
      </c>
      <c r="P8" s="76">
        <f>分析係数表!C11</f>
        <v>6.160954948016939E-3</v>
      </c>
      <c r="Q8" s="82">
        <f t="shared" si="5"/>
        <v>-9.1743719763290581E-7</v>
      </c>
      <c r="R8" s="83">
        <v>1.0491159435749555E-4</v>
      </c>
      <c r="S8" s="84">
        <f t="shared" si="6"/>
        <v>5.564535489956314E-3</v>
      </c>
      <c r="T8" s="85">
        <f>分析係数表!F11</f>
        <v>0.5957446808510638</v>
      </c>
      <c r="U8" s="86">
        <f t="shared" si="7"/>
        <v>3.3150424195484422E-3</v>
      </c>
      <c r="V8" s="87">
        <f>分析係数表!D11</f>
        <v>0.10638297872340426</v>
      </c>
      <c r="W8" s="88">
        <f t="shared" si="8"/>
        <v>0</v>
      </c>
      <c r="X8" s="76">
        <f>分析係数表!E11</f>
        <v>0</v>
      </c>
      <c r="Y8" s="89">
        <f t="shared" si="9"/>
        <v>0</v>
      </c>
    </row>
    <row r="9" spans="1:25" x14ac:dyDescent="0.2">
      <c r="A9" s="6" t="s">
        <v>223</v>
      </c>
      <c r="B9" s="5" t="s">
        <v>191</v>
      </c>
      <c r="C9" s="90"/>
      <c r="D9" s="76">
        <f>投入係数表!J9</f>
        <v>7.4487286805482895E-3</v>
      </c>
      <c r="E9" s="77">
        <f t="shared" si="0"/>
        <v>0.744872868054829</v>
      </c>
      <c r="F9" s="76">
        <f>分析係数表!C12</f>
        <v>3.0196065121225524E-2</v>
      </c>
      <c r="G9" s="77">
        <f t="shared" si="1"/>
        <v>2.2492229630817644E-2</v>
      </c>
      <c r="H9" s="77">
        <v>2.2671957600156049E-2</v>
      </c>
      <c r="I9" s="77">
        <f t="shared" si="2"/>
        <v>2.2671957600156049E-2</v>
      </c>
      <c r="J9" s="76">
        <f>分析係数表!G12</f>
        <v>0.12354134956874682</v>
      </c>
      <c r="K9" s="78">
        <f t="shared" si="3"/>
        <v>2.800924239288685E-3</v>
      </c>
      <c r="L9" s="79"/>
      <c r="M9" s="80"/>
      <c r="N9" s="81">
        <f>分析係数表!H12</f>
        <v>9.1223709954384669E-2</v>
      </c>
      <c r="O9" s="82">
        <f t="shared" si="4"/>
        <v>0.69727821647175436</v>
      </c>
      <c r="P9" s="76">
        <f>分析係数表!C12</f>
        <v>3.0196065121225524E-2</v>
      </c>
      <c r="Q9" s="82">
        <f t="shared" si="5"/>
        <v>2.1055058432193081E-2</v>
      </c>
      <c r="R9" s="83">
        <v>2.2415754767549551E-2</v>
      </c>
      <c r="S9" s="84">
        <f t="shared" si="6"/>
        <v>4.5087712367705604E-2</v>
      </c>
      <c r="T9" s="85">
        <f>分析係数表!F12</f>
        <v>0.42790922927909231</v>
      </c>
      <c r="U9" s="86">
        <f t="shared" si="7"/>
        <v>1.9293448249222304E-2</v>
      </c>
      <c r="V9" s="87">
        <f>分析係数表!D12</f>
        <v>5.0712605507126057E-2</v>
      </c>
      <c r="W9" s="88">
        <f t="shared" si="8"/>
        <v>0</v>
      </c>
      <c r="X9" s="76">
        <f>分析係数表!E12</f>
        <v>5.3041833863751671E-2</v>
      </c>
      <c r="Y9" s="89">
        <f t="shared" si="9"/>
        <v>0</v>
      </c>
    </row>
    <row r="10" spans="1:25" x14ac:dyDescent="0.2">
      <c r="A10" s="6" t="s">
        <v>224</v>
      </c>
      <c r="B10" s="5" t="s">
        <v>28</v>
      </c>
      <c r="C10" s="90"/>
      <c r="D10" s="76">
        <f>投入係数表!J10</f>
        <v>1.0136549126294862E-3</v>
      </c>
      <c r="E10" s="77">
        <f t="shared" si="0"/>
        <v>0.10136549126294862</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0.10963079211615243</v>
      </c>
      <c r="P10" s="76">
        <f>分析係数表!C13</f>
        <v>0</v>
      </c>
      <c r="Q10" s="82">
        <f t="shared" si="5"/>
        <v>0</v>
      </c>
      <c r="R10" s="83">
        <v>0</v>
      </c>
      <c r="S10" s="84">
        <f t="shared" si="6"/>
        <v>0</v>
      </c>
      <c r="T10" s="85">
        <f>分析係数表!F13</f>
        <v>0.38061465721040189</v>
      </c>
      <c r="U10" s="86">
        <f t="shared" si="7"/>
        <v>0</v>
      </c>
      <c r="V10" s="87">
        <f>分析係数表!D13</f>
        <v>0.21040189125295508</v>
      </c>
      <c r="W10" s="88">
        <f t="shared" si="8"/>
        <v>0</v>
      </c>
      <c r="X10" s="76">
        <f>分析係数表!E13</f>
        <v>0.14893617021276595</v>
      </c>
      <c r="Y10" s="89">
        <f t="shared" si="9"/>
        <v>0</v>
      </c>
    </row>
    <row r="11" spans="1:25" x14ac:dyDescent="0.2">
      <c r="A11" s="6" t="s">
        <v>225</v>
      </c>
      <c r="B11" s="5" t="s">
        <v>268</v>
      </c>
      <c r="C11" s="90"/>
      <c r="D11" s="76">
        <f>投入係数表!J11</f>
        <v>1.4289264413518887E-2</v>
      </c>
      <c r="E11" s="77">
        <f t="shared" si="0"/>
        <v>1.4289264413518887</v>
      </c>
      <c r="F11" s="76">
        <f>分析係数表!C14</f>
        <v>0.14745822605886216</v>
      </c>
      <c r="G11" s="77">
        <f t="shared" si="1"/>
        <v>0.21070695821035226</v>
      </c>
      <c r="H11" s="77">
        <v>0.26015500552863646</v>
      </c>
      <c r="I11" s="77">
        <f t="shared" si="2"/>
        <v>0.26015500552863646</v>
      </c>
      <c r="J11" s="76">
        <f>分析係数表!G14</f>
        <v>0.16000812567713976</v>
      </c>
      <c r="K11" s="78">
        <f t="shared" si="3"/>
        <v>4.162691482016305E-2</v>
      </c>
      <c r="L11" s="79"/>
      <c r="M11" s="80"/>
      <c r="N11" s="81">
        <f>分析係数表!H14</f>
        <v>1.1744765647395416E-3</v>
      </c>
      <c r="O11" s="82">
        <f t="shared" si="4"/>
        <v>8.9772376584876922E-3</v>
      </c>
      <c r="P11" s="76">
        <f>分析係数表!C14</f>
        <v>0.14745822605886216</v>
      </c>
      <c r="Q11" s="82">
        <f t="shared" si="5"/>
        <v>1.3237675400294086E-3</v>
      </c>
      <c r="R11" s="83">
        <v>1.0213003646651444E-2</v>
      </c>
      <c r="S11" s="84">
        <f t="shared" si="6"/>
        <v>0.27036800917528792</v>
      </c>
      <c r="T11" s="85">
        <f>分析係数表!F14</f>
        <v>0.30031148429035753</v>
      </c>
      <c r="U11" s="86">
        <f t="shared" si="7"/>
        <v>8.1194618140059724E-2</v>
      </c>
      <c r="V11" s="87">
        <f>分析係数表!D14</f>
        <v>4.401408450704225E-2</v>
      </c>
      <c r="W11" s="88">
        <f t="shared" si="8"/>
        <v>0</v>
      </c>
      <c r="X11" s="76">
        <f>分析係数表!E14</f>
        <v>4.2998374864572045E-2</v>
      </c>
      <c r="Y11" s="89">
        <f t="shared" si="9"/>
        <v>0</v>
      </c>
    </row>
    <row r="12" spans="1:25" x14ac:dyDescent="0.2">
      <c r="A12" s="6" t="s">
        <v>226</v>
      </c>
      <c r="B12" s="5" t="s">
        <v>29</v>
      </c>
      <c r="C12" s="75">
        <f>最終需要_まとめ!C13</f>
        <v>100</v>
      </c>
      <c r="D12" s="76">
        <f>投入係数表!J12</f>
        <v>0.36069111645913987</v>
      </c>
      <c r="E12" s="77">
        <f t="shared" si="0"/>
        <v>36.069111645913985</v>
      </c>
      <c r="F12" s="76">
        <f>分析係数表!C15</f>
        <v>0</v>
      </c>
      <c r="G12" s="77">
        <f t="shared" si="1"/>
        <v>0</v>
      </c>
      <c r="H12" s="77">
        <v>0</v>
      </c>
      <c r="I12" s="77">
        <f t="shared" si="2"/>
        <v>100</v>
      </c>
      <c r="J12" s="76">
        <f>分析係数表!G15</f>
        <v>9.5721711315473815E-2</v>
      </c>
      <c r="K12" s="78">
        <f t="shared" si="3"/>
        <v>9.5721711315473819</v>
      </c>
      <c r="L12" s="79"/>
      <c r="M12" s="80"/>
      <c r="N12" s="81">
        <f>分析係数表!H15</f>
        <v>8.3618835041705045E-3</v>
      </c>
      <c r="O12" s="82">
        <f t="shared" si="4"/>
        <v>6.3914953897929547E-2</v>
      </c>
      <c r="P12" s="76">
        <f>分析係数表!C15</f>
        <v>0</v>
      </c>
      <c r="Q12" s="82">
        <f t="shared" si="5"/>
        <v>0</v>
      </c>
      <c r="R12" s="83">
        <v>0</v>
      </c>
      <c r="S12" s="84">
        <f t="shared" si="6"/>
        <v>100</v>
      </c>
      <c r="T12" s="85">
        <f>分析係数表!F15</f>
        <v>0.30411835265893644</v>
      </c>
      <c r="U12" s="86">
        <f t="shared" si="7"/>
        <v>30.411835265893643</v>
      </c>
      <c r="V12" s="87">
        <f>分析係数表!D15</f>
        <v>5.8056777289084364E-2</v>
      </c>
      <c r="W12" s="88">
        <f t="shared" si="8"/>
        <v>6</v>
      </c>
      <c r="X12" s="76">
        <f>分析係数表!E15</f>
        <v>5.2139144342263098E-2</v>
      </c>
      <c r="Y12" s="89">
        <f t="shared" si="9"/>
        <v>5</v>
      </c>
    </row>
    <row r="13" spans="1:25" x14ac:dyDescent="0.2">
      <c r="A13" s="6" t="s">
        <v>227</v>
      </c>
      <c r="B13" s="5" t="s">
        <v>30</v>
      </c>
      <c r="C13" s="90"/>
      <c r="D13" s="76">
        <f>投入係数表!J13</f>
        <v>8.1308203411112279E-2</v>
      </c>
      <c r="E13" s="77">
        <f t="shared" si="0"/>
        <v>8.1308203411112281</v>
      </c>
      <c r="F13" s="76">
        <f>分析係数表!C16</f>
        <v>2.2508198350392528E-2</v>
      </c>
      <c r="G13" s="77">
        <f t="shared" si="1"/>
        <v>0.18301011698913774</v>
      </c>
      <c r="H13" s="77">
        <v>0.18772863434314396</v>
      </c>
      <c r="I13" s="77">
        <f t="shared" si="2"/>
        <v>0.18772863434314396</v>
      </c>
      <c r="J13" s="76">
        <f>分析係数表!G16</f>
        <v>3.3165829145728645E-2</v>
      </c>
      <c r="K13" s="78">
        <f t="shared" si="3"/>
        <v>6.2261758123856792E-3</v>
      </c>
      <c r="L13" s="79"/>
      <c r="M13" s="80"/>
      <c r="N13" s="81">
        <f>分析係数表!H16</f>
        <v>1.6828134001653172E-2</v>
      </c>
      <c r="O13" s="82">
        <f t="shared" si="4"/>
        <v>0.12862764810911334</v>
      </c>
      <c r="P13" s="76">
        <f>分析係数表!C16</f>
        <v>2.2508198350392528E-2</v>
      </c>
      <c r="Q13" s="82">
        <f t="shared" si="5"/>
        <v>2.8951766169844156E-3</v>
      </c>
      <c r="R13" s="83">
        <v>3.9627783528869975E-3</v>
      </c>
      <c r="S13" s="84">
        <f t="shared" si="6"/>
        <v>0.19169141269603096</v>
      </c>
      <c r="T13" s="85">
        <f>分析係数表!F16</f>
        <v>0.28743718592964823</v>
      </c>
      <c r="U13" s="86">
        <f t="shared" si="7"/>
        <v>5.5099240232225982E-2</v>
      </c>
      <c r="V13" s="87">
        <f>分析係数表!D16</f>
        <v>2.5125628140703519E-2</v>
      </c>
      <c r="W13" s="88">
        <f t="shared" si="8"/>
        <v>0</v>
      </c>
      <c r="X13" s="76">
        <f>分析係数表!E16</f>
        <v>2.3115577889447236E-2</v>
      </c>
      <c r="Y13" s="89">
        <f t="shared" si="9"/>
        <v>0</v>
      </c>
    </row>
    <row r="14" spans="1:25" x14ac:dyDescent="0.2">
      <c r="A14" s="6" t="s">
        <v>2</v>
      </c>
      <c r="B14" s="5" t="s">
        <v>365</v>
      </c>
      <c r="C14" s="90"/>
      <c r="D14" s="76">
        <f>投入係数表!J14</f>
        <v>1.8860521084022183E-2</v>
      </c>
      <c r="E14" s="77">
        <f t="shared" si="0"/>
        <v>1.8860521084022184</v>
      </c>
      <c r="F14" s="76">
        <f>分析係数表!C17</f>
        <v>3.7433661865049261E-2</v>
      </c>
      <c r="G14" s="77">
        <f t="shared" si="1"/>
        <v>7.0601836885791872E-2</v>
      </c>
      <c r="H14" s="77">
        <v>8.846511859469669E-2</v>
      </c>
      <c r="I14" s="77">
        <f t="shared" si="2"/>
        <v>8.846511859469669E-2</v>
      </c>
      <c r="J14" s="76">
        <f>分析係数表!G17</f>
        <v>0.23414289082763498</v>
      </c>
      <c r="K14" s="78">
        <f t="shared" si="3"/>
        <v>2.0713478605171847E-2</v>
      </c>
      <c r="L14" s="79"/>
      <c r="M14" s="80"/>
      <c r="N14" s="81">
        <f>分析係数表!H17</f>
        <v>3.0252512461419003E-3</v>
      </c>
      <c r="O14" s="82">
        <f t="shared" si="4"/>
        <v>2.3123832546862851E-2</v>
      </c>
      <c r="P14" s="76">
        <f>分析係数表!C17</f>
        <v>3.7433661865049261E-2</v>
      </c>
      <c r="Q14" s="82">
        <f t="shared" si="5"/>
        <v>8.6560972858328478E-4</v>
      </c>
      <c r="R14" s="83">
        <v>4.8658896816460347E-3</v>
      </c>
      <c r="S14" s="84">
        <f t="shared" si="6"/>
        <v>9.333100827634272E-2</v>
      </c>
      <c r="T14" s="85">
        <f>分析係数表!F17</f>
        <v>0.39289082763499172</v>
      </c>
      <c r="U14" s="86">
        <f t="shared" si="7"/>
        <v>3.6668897085700557E-2</v>
      </c>
      <c r="V14" s="87">
        <f>分析係数表!D17</f>
        <v>5.6649375147370902E-2</v>
      </c>
      <c r="W14" s="88">
        <f t="shared" si="8"/>
        <v>0</v>
      </c>
      <c r="X14" s="76">
        <f>分析係数表!E17</f>
        <v>5.6885168592313136E-2</v>
      </c>
      <c r="Y14" s="89">
        <f t="shared" si="9"/>
        <v>0</v>
      </c>
    </row>
    <row r="15" spans="1:25" x14ac:dyDescent="0.2">
      <c r="A15" s="6" t="s">
        <v>3</v>
      </c>
      <c r="B15" s="5" t="s">
        <v>31</v>
      </c>
      <c r="C15" s="90"/>
      <c r="D15" s="76">
        <f>投入係数表!J15</f>
        <v>6.8470754420843364E-3</v>
      </c>
      <c r="E15" s="77">
        <f t="shared" si="0"/>
        <v>0.6847075442084336</v>
      </c>
      <c r="F15" s="76">
        <f>分析係数表!C18</f>
        <v>0.10097309673726385</v>
      </c>
      <c r="G15" s="77">
        <f t="shared" si="1"/>
        <v>6.913704109809253E-2</v>
      </c>
      <c r="H15" s="77">
        <v>7.6370928105069846E-2</v>
      </c>
      <c r="I15" s="77">
        <f t="shared" si="2"/>
        <v>7.6370928105069846E-2</v>
      </c>
      <c r="J15" s="76">
        <f>分析係数表!G18</f>
        <v>0.21571562207670719</v>
      </c>
      <c r="K15" s="78">
        <f t="shared" si="3"/>
        <v>1.6474402264760622E-2</v>
      </c>
      <c r="L15" s="79"/>
      <c r="M15" s="80"/>
      <c r="N15" s="81">
        <f>分析係数表!H18</f>
        <v>4.4529917146522908E-4</v>
      </c>
      <c r="O15" s="82">
        <f t="shared" si="4"/>
        <v>3.4036920032180823E-3</v>
      </c>
      <c r="P15" s="76">
        <f>分析係数表!C18</f>
        <v>0.10097309673726385</v>
      </c>
      <c r="Q15" s="82">
        <f t="shared" si="5"/>
        <v>3.4368132190479078E-4</v>
      </c>
      <c r="R15" s="83">
        <v>1.3213752792076488E-3</v>
      </c>
      <c r="S15" s="84">
        <f t="shared" si="6"/>
        <v>7.7692303384277489E-2</v>
      </c>
      <c r="T15" s="85">
        <f>分析係数表!F18</f>
        <v>0.45949485500467729</v>
      </c>
      <c r="U15" s="86">
        <f t="shared" si="7"/>
        <v>3.5699213678537983E-2</v>
      </c>
      <c r="V15" s="87">
        <f>分析係数表!D18</f>
        <v>5.5378858746492052E-2</v>
      </c>
      <c r="W15" s="88">
        <f t="shared" si="8"/>
        <v>0</v>
      </c>
      <c r="X15" s="76">
        <f>分析係数表!E18</f>
        <v>5.5378858746492052E-2</v>
      </c>
      <c r="Y15" s="89">
        <f t="shared" si="9"/>
        <v>0</v>
      </c>
    </row>
    <row r="16" spans="1:25" x14ac:dyDescent="0.2">
      <c r="A16" s="6" t="s">
        <v>4</v>
      </c>
      <c r="B16" s="5" t="s">
        <v>32</v>
      </c>
      <c r="C16" s="90"/>
      <c r="D16" s="76">
        <f>投入係数表!J16</f>
        <v>3.9238254682431726E-5</v>
      </c>
      <c r="E16" s="77">
        <f t="shared" si="0"/>
        <v>3.9238254682431722E-3</v>
      </c>
      <c r="F16" s="76">
        <f>分析係数表!C19</f>
        <v>3.134831743474864E-2</v>
      </c>
      <c r="G16" s="77">
        <f t="shared" si="1"/>
        <v>1.2300532633703818E-4</v>
      </c>
      <c r="H16" s="77">
        <v>6.2236346621875001E-2</v>
      </c>
      <c r="I16" s="77">
        <f t="shared" si="2"/>
        <v>6.2236346621875001E-2</v>
      </c>
      <c r="J16" s="76">
        <f>分析係数表!G19</f>
        <v>5.7606822099247029E-2</v>
      </c>
      <c r="K16" s="78">
        <f t="shared" si="3"/>
        <v>3.585238147953427E-3</v>
      </c>
      <c r="L16" s="79"/>
      <c r="M16" s="80"/>
      <c r="N16" s="81">
        <f>分析係数表!H19</f>
        <v>-1.1410791268796496E-4</v>
      </c>
      <c r="O16" s="82">
        <f t="shared" si="4"/>
        <v>-8.7219607582463368E-4</v>
      </c>
      <c r="P16" s="76">
        <f>分析係数表!C19</f>
        <v>3.134831743474864E-2</v>
      </c>
      <c r="Q16" s="82">
        <f t="shared" si="5"/>
        <v>-2.7341879450292712E-5</v>
      </c>
      <c r="R16" s="83">
        <v>2.6231274982298899E-3</v>
      </c>
      <c r="S16" s="84">
        <f t="shared" si="6"/>
        <v>6.4859474120104885E-2</v>
      </c>
      <c r="T16" s="85">
        <f>分析係数表!F19</f>
        <v>0.23995282590946204</v>
      </c>
      <c r="U16" s="86">
        <f t="shared" si="7"/>
        <v>1.5563214102120786E-2</v>
      </c>
      <c r="V16" s="87">
        <f>分析係数表!D19</f>
        <v>5.8967613172457587E-3</v>
      </c>
      <c r="W16" s="88">
        <f t="shared" si="8"/>
        <v>0</v>
      </c>
      <c r="X16" s="76">
        <f>分析係数表!E19</f>
        <v>5.1710060782001266E-3</v>
      </c>
      <c r="Y16" s="89">
        <f t="shared" si="9"/>
        <v>0</v>
      </c>
    </row>
    <row r="17" spans="1:25" x14ac:dyDescent="0.2">
      <c r="A17" s="6" t="s">
        <v>5</v>
      </c>
      <c r="B17" s="5" t="s">
        <v>33</v>
      </c>
      <c r="C17" s="90"/>
      <c r="D17" s="76">
        <f>投入係数表!J17</f>
        <v>5.1532907816260335E-3</v>
      </c>
      <c r="E17" s="77">
        <f t="shared" si="0"/>
        <v>0.51532907816260332</v>
      </c>
      <c r="F17" s="76">
        <f>分析係数表!C20</f>
        <v>9.3978580907996712E-2</v>
      </c>
      <c r="G17" s="77">
        <f t="shared" si="1"/>
        <v>4.8429895466347579E-2</v>
      </c>
      <c r="H17" s="77">
        <v>6.937734783124648E-2</v>
      </c>
      <c r="I17" s="77">
        <f t="shared" si="2"/>
        <v>6.937734783124648E-2</v>
      </c>
      <c r="J17" s="76">
        <f>分析係数表!G20</f>
        <v>0.1000543404428746</v>
      </c>
      <c r="K17" s="78">
        <f t="shared" si="3"/>
        <v>6.9415047789312635E-3</v>
      </c>
      <c r="L17" s="79"/>
      <c r="M17" s="80"/>
      <c r="N17" s="81">
        <f>分析係数表!H20</f>
        <v>5.5523240442070755E-4</v>
      </c>
      <c r="O17" s="82">
        <f t="shared" si="4"/>
        <v>4.2439784665125463E-3</v>
      </c>
      <c r="P17" s="76">
        <f>分析係数表!C20</f>
        <v>9.3978580907996712E-2</v>
      </c>
      <c r="Q17" s="82">
        <f t="shared" si="5"/>
        <v>3.9884307368694513E-4</v>
      </c>
      <c r="R17" s="83">
        <v>2.1525005905517237E-3</v>
      </c>
      <c r="S17" s="84">
        <f t="shared" si="6"/>
        <v>7.1529848421798201E-2</v>
      </c>
      <c r="T17" s="85">
        <f>分析係数表!F20</f>
        <v>0.22286374133949191</v>
      </c>
      <c r="U17" s="86">
        <f t="shared" si="7"/>
        <v>1.5941409636728698E-2</v>
      </c>
      <c r="V17" s="87">
        <f>分析係数表!D20</f>
        <v>2.7577774758864283E-2</v>
      </c>
      <c r="W17" s="88">
        <f t="shared" si="8"/>
        <v>0</v>
      </c>
      <c r="X17" s="76">
        <f>分析係数表!E20</f>
        <v>2.9955169134628448E-2</v>
      </c>
      <c r="Y17" s="89">
        <f t="shared" si="9"/>
        <v>0</v>
      </c>
    </row>
    <row r="18" spans="1:25" x14ac:dyDescent="0.2">
      <c r="A18" s="6" t="s">
        <v>6</v>
      </c>
      <c r="B18" s="5" t="s">
        <v>34</v>
      </c>
      <c r="C18" s="90"/>
      <c r="D18" s="76">
        <f>投入係数表!J18</f>
        <v>9.1752118865752845E-3</v>
      </c>
      <c r="E18" s="77">
        <f t="shared" si="0"/>
        <v>0.91752118865752841</v>
      </c>
      <c r="F18" s="76">
        <f>分析係数表!C21</f>
        <v>0.58730312732447199</v>
      </c>
      <c r="G18" s="77">
        <f t="shared" si="1"/>
        <v>0.53886306348503332</v>
      </c>
      <c r="H18" s="77">
        <v>0.55668176514787981</v>
      </c>
      <c r="I18" s="77">
        <f t="shared" si="2"/>
        <v>0.55668176514787981</v>
      </c>
      <c r="J18" s="76">
        <f>分析係数表!G21</f>
        <v>0.28517251912946945</v>
      </c>
      <c r="K18" s="78">
        <f t="shared" si="3"/>
        <v>0.15875034132066057</v>
      </c>
      <c r="L18" s="79"/>
      <c r="M18" s="80"/>
      <c r="N18" s="81">
        <f>分析係数表!H21</f>
        <v>9.2956202043366571E-4</v>
      </c>
      <c r="O18" s="82">
        <f t="shared" si="4"/>
        <v>7.1052070567177465E-3</v>
      </c>
      <c r="P18" s="76">
        <f>分析係数表!C21</f>
        <v>0.58730312732447199</v>
      </c>
      <c r="Q18" s="82">
        <f t="shared" si="5"/>
        <v>4.1729103246982398E-3</v>
      </c>
      <c r="R18" s="83">
        <v>6.0591812472206704E-3</v>
      </c>
      <c r="S18" s="84">
        <f t="shared" si="6"/>
        <v>0.56274094639510053</v>
      </c>
      <c r="T18" s="85">
        <f>分析係数表!F21</f>
        <v>0.42587749688936571</v>
      </c>
      <c r="U18" s="86">
        <f t="shared" si="7"/>
        <v>0.23965870564789815</v>
      </c>
      <c r="V18" s="87">
        <f>分析係数表!D21</f>
        <v>3.1732194878443115E-2</v>
      </c>
      <c r="W18" s="88">
        <f t="shared" si="8"/>
        <v>0</v>
      </c>
      <c r="X18" s="76">
        <f>分析係数表!E21</f>
        <v>3.0689107937146562E-2</v>
      </c>
      <c r="Y18" s="89">
        <f t="shared" si="9"/>
        <v>0</v>
      </c>
    </row>
    <row r="19" spans="1:25" x14ac:dyDescent="0.2">
      <c r="A19" s="6" t="s">
        <v>7</v>
      </c>
      <c r="B19" s="5" t="s">
        <v>269</v>
      </c>
      <c r="C19" s="90"/>
      <c r="D19" s="76">
        <f>投入係数表!J19</f>
        <v>1.9619127341215863E-5</v>
      </c>
      <c r="E19" s="77">
        <f t="shared" si="0"/>
        <v>1.9619127341215861E-3</v>
      </c>
      <c r="F19" s="76">
        <f>分析係数表!C22</f>
        <v>5.627746538770495E-2</v>
      </c>
      <c r="G19" s="77">
        <f t="shared" si="1"/>
        <v>1.1041147598822515E-4</v>
      </c>
      <c r="H19" s="77">
        <v>2.7350528032479707E-3</v>
      </c>
      <c r="I19" s="77">
        <f t="shared" si="2"/>
        <v>2.7350528032479707E-3</v>
      </c>
      <c r="J19" s="76">
        <f>分析係数表!G22</f>
        <v>0.19467293380336859</v>
      </c>
      <c r="K19" s="78">
        <f t="shared" si="3"/>
        <v>5.3244075331540985E-4</v>
      </c>
      <c r="L19" s="79"/>
      <c r="M19" s="80"/>
      <c r="N19" s="81">
        <f>分析係数表!H22</f>
        <v>4.3138357235694069E-5</v>
      </c>
      <c r="O19" s="82">
        <f t="shared" si="4"/>
        <v>3.2973266281175173E-4</v>
      </c>
      <c r="P19" s="76">
        <f>分析係数表!C22</f>
        <v>5.627746538770495E-2</v>
      </c>
      <c r="Q19" s="82">
        <f t="shared" si="5"/>
        <v>1.8556518518584145E-5</v>
      </c>
      <c r="R19" s="83">
        <v>3.9421067014167212E-4</v>
      </c>
      <c r="S19" s="84">
        <f t="shared" si="6"/>
        <v>3.1292634733896428E-3</v>
      </c>
      <c r="T19" s="85">
        <f>分析係数表!F22</f>
        <v>0.41304347826086957</v>
      </c>
      <c r="U19" s="86">
        <f t="shared" si="7"/>
        <v>1.292521869443548E-3</v>
      </c>
      <c r="V19" s="87">
        <f>分析係数表!D22</f>
        <v>1.7561039300169733E-2</v>
      </c>
      <c r="W19" s="88">
        <f t="shared" si="8"/>
        <v>0</v>
      </c>
      <c r="X19" s="76">
        <f>分析係数表!E22</f>
        <v>1.6190103146624887E-2</v>
      </c>
      <c r="Y19" s="89">
        <f t="shared" si="9"/>
        <v>0</v>
      </c>
    </row>
    <row r="20" spans="1:25" x14ac:dyDescent="0.2">
      <c r="A20" s="6" t="s">
        <v>8</v>
      </c>
      <c r="B20" s="5" t="s">
        <v>270</v>
      </c>
      <c r="C20" s="90"/>
      <c r="D20" s="76">
        <f>投入係数表!J20</f>
        <v>0</v>
      </c>
      <c r="E20" s="77">
        <f t="shared" si="0"/>
        <v>0</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1.9145767518101713E-4</v>
      </c>
      <c r="P20" s="76">
        <f>分析係数表!C23</f>
        <v>0</v>
      </c>
      <c r="Q20" s="82">
        <f t="shared" si="5"/>
        <v>0</v>
      </c>
      <c r="R20" s="83">
        <v>0</v>
      </c>
      <c r="S20" s="84">
        <f t="shared" si="6"/>
        <v>0</v>
      </c>
      <c r="T20" s="85">
        <f>分析係数表!F23</f>
        <v>0.44111133480974429</v>
      </c>
      <c r="U20" s="86">
        <f t="shared" si="7"/>
        <v>0</v>
      </c>
      <c r="V20" s="87">
        <f>分析係数表!D23</f>
        <v>2.2822054128677844E-2</v>
      </c>
      <c r="W20" s="88">
        <f t="shared" si="8"/>
        <v>0</v>
      </c>
      <c r="X20" s="76">
        <f>分析係数表!E23</f>
        <v>2.3934155905164563E-2</v>
      </c>
      <c r="Y20" s="89">
        <f t="shared" si="9"/>
        <v>0</v>
      </c>
    </row>
    <row r="21" spans="1:25" x14ac:dyDescent="0.2">
      <c r="A21" s="6" t="s">
        <v>9</v>
      </c>
      <c r="B21" s="5" t="s">
        <v>271</v>
      </c>
      <c r="C21" s="90"/>
      <c r="D21" s="76">
        <f>投入係数表!J21</f>
        <v>0</v>
      </c>
      <c r="E21" s="77">
        <f t="shared" si="0"/>
        <v>0</v>
      </c>
      <c r="F21" s="76">
        <f>分析係数表!C24</f>
        <v>0.81842301633363734</v>
      </c>
      <c r="G21" s="77">
        <f t="shared" si="1"/>
        <v>0</v>
      </c>
      <c r="H21" s="77">
        <v>7.9782165659940812E-3</v>
      </c>
      <c r="I21" s="77">
        <f t="shared" si="2"/>
        <v>7.9782165659940812E-3</v>
      </c>
      <c r="J21" s="76">
        <f>分析係数表!G24</f>
        <v>0.20829256360078277</v>
      </c>
      <c r="K21" s="78">
        <f t="shared" si="3"/>
        <v>1.6618031814931409E-3</v>
      </c>
      <c r="L21" s="79"/>
      <c r="M21" s="80"/>
      <c r="N21" s="81">
        <f>分析係数表!H24</f>
        <v>3.3536593850975067E-4</v>
      </c>
      <c r="O21" s="82">
        <f t="shared" si="4"/>
        <v>2.5634055399236183E-3</v>
      </c>
      <c r="P21" s="76">
        <f>分析係数表!C24</f>
        <v>0.81842301633363734</v>
      </c>
      <c r="Q21" s="82">
        <f t="shared" si="5"/>
        <v>2.097950094070644E-3</v>
      </c>
      <c r="R21" s="83">
        <v>5.8015744584730463E-3</v>
      </c>
      <c r="S21" s="84">
        <f t="shared" si="6"/>
        <v>1.3779791024467128E-2</v>
      </c>
      <c r="T21" s="85">
        <f>分析係数表!F24</f>
        <v>0.39236790606653621</v>
      </c>
      <c r="U21" s="86">
        <f t="shared" si="7"/>
        <v>5.406747750304617E-3</v>
      </c>
      <c r="V21" s="87">
        <f>分析係数表!D24</f>
        <v>4.4337084148727987E-2</v>
      </c>
      <c r="W21" s="88">
        <f t="shared" si="8"/>
        <v>0</v>
      </c>
      <c r="X21" s="76">
        <f>分析係数表!E24</f>
        <v>4.5009784735812131E-2</v>
      </c>
      <c r="Y21" s="89">
        <f t="shared" si="9"/>
        <v>0</v>
      </c>
    </row>
    <row r="22" spans="1:25" x14ac:dyDescent="0.2">
      <c r="A22" s="6" t="s">
        <v>10</v>
      </c>
      <c r="B22" s="5" t="s">
        <v>272</v>
      </c>
      <c r="C22" s="90"/>
      <c r="D22" s="76">
        <f>投入係数表!J22</f>
        <v>6.5397091137386209E-6</v>
      </c>
      <c r="E22" s="77">
        <f t="shared" si="0"/>
        <v>6.5397091137386204E-4</v>
      </c>
      <c r="F22" s="76">
        <f>分析係数表!C25</f>
        <v>9.2155281649579646E-3</v>
      </c>
      <c r="G22" s="77">
        <f t="shared" si="1"/>
        <v>6.0266873528290548E-6</v>
      </c>
      <c r="H22" s="77">
        <v>1.0507823575727196E-3</v>
      </c>
      <c r="I22" s="77">
        <f t="shared" si="2"/>
        <v>1.0507823575727196E-3</v>
      </c>
      <c r="J22" s="76">
        <f>分析係数表!G25</f>
        <v>0.19733079122974262</v>
      </c>
      <c r="K22" s="78">
        <f t="shared" si="3"/>
        <v>2.0735171403007908E-4</v>
      </c>
      <c r="L22" s="79"/>
      <c r="M22" s="80"/>
      <c r="N22" s="81">
        <f>分析係数表!H25</f>
        <v>5.1487716700667114E-4</v>
      </c>
      <c r="O22" s="82">
        <f t="shared" si="4"/>
        <v>3.9355188787209075E-3</v>
      </c>
      <c r="P22" s="76">
        <f>分析係数表!C25</f>
        <v>9.2155281649579646E-3</v>
      </c>
      <c r="Q22" s="82">
        <f t="shared" si="5"/>
        <v>3.6267885070576314E-5</v>
      </c>
      <c r="R22" s="83">
        <v>3.56199848718232E-4</v>
      </c>
      <c r="S22" s="84">
        <f t="shared" si="6"/>
        <v>1.4069822062909515E-3</v>
      </c>
      <c r="T22" s="85">
        <f>分析係数表!F25</f>
        <v>0.3508102955195424</v>
      </c>
      <c r="U22" s="86">
        <f t="shared" si="7"/>
        <v>4.9358384357966643E-4</v>
      </c>
      <c r="V22" s="87">
        <f>分析係数表!D25</f>
        <v>0.24499523355576741</v>
      </c>
      <c r="W22" s="88">
        <f t="shared" si="8"/>
        <v>0</v>
      </c>
      <c r="X22" s="76">
        <f>分析係数表!E25</f>
        <v>0.2330791229742612</v>
      </c>
      <c r="Y22" s="89">
        <f t="shared" si="9"/>
        <v>0</v>
      </c>
    </row>
    <row r="23" spans="1:25" x14ac:dyDescent="0.2">
      <c r="A23" s="6" t="s">
        <v>11</v>
      </c>
      <c r="B23" s="5" t="s">
        <v>35</v>
      </c>
      <c r="C23" s="90"/>
      <c r="D23" s="76">
        <f>投入係数表!J23</f>
        <v>0</v>
      </c>
      <c r="E23" s="77">
        <f t="shared" si="0"/>
        <v>0</v>
      </c>
      <c r="F23" s="76">
        <f>分析係数表!C26</f>
        <v>0.13136940169326161</v>
      </c>
      <c r="G23" s="77">
        <f t="shared" si="1"/>
        <v>0</v>
      </c>
      <c r="H23" s="77">
        <v>1.3719405082542492E-2</v>
      </c>
      <c r="I23" s="77">
        <f t="shared" si="2"/>
        <v>1.3719405082542492E-2</v>
      </c>
      <c r="J23" s="76">
        <f>分析係数表!G26</f>
        <v>0.19642020029831664</v>
      </c>
      <c r="K23" s="78">
        <f t="shared" si="3"/>
        <v>2.6947682942867397E-3</v>
      </c>
      <c r="L23" s="79"/>
      <c r="M23" s="80"/>
      <c r="N23" s="81">
        <f>分析係数表!H26</f>
        <v>1.0429741531662163E-2</v>
      </c>
      <c r="O23" s="82">
        <f t="shared" si="4"/>
        <v>7.9720848637873529E-2</v>
      </c>
      <c r="P23" s="76">
        <f>分析係数表!C26</f>
        <v>0.13136940169326161</v>
      </c>
      <c r="Q23" s="82">
        <f t="shared" si="5"/>
        <v>1.0472880188036516E-2</v>
      </c>
      <c r="R23" s="83">
        <v>1.3813197146754393E-2</v>
      </c>
      <c r="S23" s="84">
        <f t="shared" si="6"/>
        <v>2.7532602229296883E-2</v>
      </c>
      <c r="T23" s="85">
        <f>分析係数表!F26</f>
        <v>0.33488173875985511</v>
      </c>
      <c r="U23" s="86">
        <f t="shared" si="7"/>
        <v>9.2201657071304035E-3</v>
      </c>
      <c r="V23" s="87">
        <f>分析係数表!D26</f>
        <v>5.817174515235457E-2</v>
      </c>
      <c r="W23" s="88">
        <f t="shared" si="8"/>
        <v>0</v>
      </c>
      <c r="X23" s="76">
        <f>分析係数表!E26</f>
        <v>6.1453228212230981E-2</v>
      </c>
      <c r="Y23" s="89">
        <f t="shared" si="9"/>
        <v>0</v>
      </c>
    </row>
    <row r="24" spans="1:25" x14ac:dyDescent="0.2">
      <c r="A24" s="6" t="s">
        <v>12</v>
      </c>
      <c r="B24" s="5" t="s">
        <v>366</v>
      </c>
      <c r="C24" s="90"/>
      <c r="D24" s="76">
        <f>投入係数表!J24</f>
        <v>3.2698545568693105E-5</v>
      </c>
      <c r="E24" s="77">
        <f t="shared" si="0"/>
        <v>3.2698545568693106E-3</v>
      </c>
      <c r="F24" s="76">
        <f>分析係数表!C27</f>
        <v>0.16712141882673948</v>
      </c>
      <c r="G24" s="77">
        <f t="shared" si="1"/>
        <v>5.4646273290107864E-4</v>
      </c>
      <c r="H24" s="77">
        <v>5.6516482128530759E-3</v>
      </c>
      <c r="I24" s="77">
        <f t="shared" si="2"/>
        <v>5.6516482128530759E-3</v>
      </c>
      <c r="J24" s="76">
        <f>分析係数表!G27</f>
        <v>0.17095740894530786</v>
      </c>
      <c r="K24" s="78">
        <f t="shared" si="3"/>
        <v>9.6619113473974164E-4</v>
      </c>
      <c r="L24" s="79"/>
      <c r="M24" s="80"/>
      <c r="N24" s="81">
        <f>分析係数表!H27</f>
        <v>1.1119955247433267E-2</v>
      </c>
      <c r="O24" s="82">
        <f t="shared" si="4"/>
        <v>8.4996571242861543E-2</v>
      </c>
      <c r="P24" s="76">
        <f>分析係数表!C27</f>
        <v>0.16712141882673948</v>
      </c>
      <c r="Q24" s="82">
        <f t="shared" si="5"/>
        <v>1.4204747581515064E-2</v>
      </c>
      <c r="R24" s="83">
        <v>1.589874823616198E-2</v>
      </c>
      <c r="S24" s="84">
        <f t="shared" si="6"/>
        <v>2.1550396449015054E-2</v>
      </c>
      <c r="T24" s="85">
        <f>分析係数表!F27</f>
        <v>0.3222209040218294</v>
      </c>
      <c r="U24" s="86">
        <f t="shared" si="7"/>
        <v>6.9439882258304532E-3</v>
      </c>
      <c r="V24" s="87">
        <f>分析係数表!D27</f>
        <v>6.0268121959900341E-2</v>
      </c>
      <c r="W24" s="88">
        <f t="shared" si="8"/>
        <v>0</v>
      </c>
      <c r="X24" s="76">
        <f>分析係数表!E27</f>
        <v>7.1420097283188988E-2</v>
      </c>
      <c r="Y24" s="89">
        <f t="shared" si="9"/>
        <v>0</v>
      </c>
    </row>
    <row r="25" spans="1:25" x14ac:dyDescent="0.2">
      <c r="A25" s="6" t="s">
        <v>13</v>
      </c>
      <c r="B25" s="5" t="s">
        <v>192</v>
      </c>
      <c r="C25" s="90"/>
      <c r="D25" s="76">
        <f>投入係数表!J25</f>
        <v>0</v>
      </c>
      <c r="E25" s="77">
        <f t="shared" si="0"/>
        <v>0</v>
      </c>
      <c r="F25" s="76">
        <f>分析係数表!C28</f>
        <v>0.25171335744498258</v>
      </c>
      <c r="G25" s="77">
        <f t="shared" si="1"/>
        <v>0</v>
      </c>
      <c r="H25" s="77">
        <v>1.8229009884731633E-2</v>
      </c>
      <c r="I25" s="77">
        <f t="shared" si="2"/>
        <v>1.8229009884731633E-2</v>
      </c>
      <c r="J25" s="76">
        <f>分析係数表!G28</f>
        <v>0.12482787671548065</v>
      </c>
      <c r="K25" s="78">
        <f t="shared" si="3"/>
        <v>2.2754885985365584E-3</v>
      </c>
      <c r="L25" s="79"/>
      <c r="M25" s="80"/>
      <c r="N25" s="81">
        <f>分析係数表!H28</f>
        <v>2.0288943499884502E-2</v>
      </c>
      <c r="O25" s="82">
        <f t="shared" si="4"/>
        <v>0.15508071689662389</v>
      </c>
      <c r="P25" s="76">
        <f>分析係数表!C28</f>
        <v>0.25171335744498258</v>
      </c>
      <c r="Q25" s="82">
        <f t="shared" si="5"/>
        <v>3.9035887925024042E-2</v>
      </c>
      <c r="R25" s="83">
        <v>4.4706927650248106E-2</v>
      </c>
      <c r="S25" s="84">
        <f t="shared" si="6"/>
        <v>6.2935937534979738E-2</v>
      </c>
      <c r="T25" s="85">
        <f>分析係数表!F28</f>
        <v>0.21349304958212537</v>
      </c>
      <c r="U25" s="86">
        <f t="shared" si="7"/>
        <v>1.3436385232652974E-2</v>
      </c>
      <c r="V25" s="87">
        <f>分析係数表!D28</f>
        <v>2.3582217408079972E-2</v>
      </c>
      <c r="W25" s="88">
        <f t="shared" si="8"/>
        <v>0</v>
      </c>
      <c r="X25" s="76">
        <f>分析係数表!E28</f>
        <v>2.4555665289680392E-2</v>
      </c>
      <c r="Y25" s="89">
        <f t="shared" si="9"/>
        <v>0</v>
      </c>
    </row>
    <row r="26" spans="1:25" x14ac:dyDescent="0.2">
      <c r="A26" s="6" t="s">
        <v>14</v>
      </c>
      <c r="B26" s="5" t="s">
        <v>50</v>
      </c>
      <c r="C26" s="90"/>
      <c r="D26" s="76">
        <f>投入係数表!J26</f>
        <v>3.6818562310348434E-3</v>
      </c>
      <c r="E26" s="77">
        <f t="shared" si="0"/>
        <v>0.36818562310348435</v>
      </c>
      <c r="F26" s="76">
        <f>分析係数表!C29</f>
        <v>0.56088407005838192</v>
      </c>
      <c r="G26" s="77">
        <f t="shared" si="1"/>
        <v>0.20650945082326372</v>
      </c>
      <c r="H26" s="77">
        <v>0.22070662394396021</v>
      </c>
      <c r="I26" s="77">
        <f t="shared" si="2"/>
        <v>0.22070662394396021</v>
      </c>
      <c r="J26" s="76">
        <f>分析係数表!G29</f>
        <v>0.25897778967085899</v>
      </c>
      <c r="K26" s="78">
        <f t="shared" si="3"/>
        <v>5.7158113634724297E-2</v>
      </c>
      <c r="L26" s="79"/>
      <c r="M26" s="80"/>
      <c r="N26" s="81">
        <f>分析係数表!H29</f>
        <v>1.0175086067980484E-2</v>
      </c>
      <c r="O26" s="82">
        <f t="shared" si="4"/>
        <v>7.7774362273533182E-2</v>
      </c>
      <c r="P26" s="76">
        <f>分析係数表!C29</f>
        <v>0.56088407005838192</v>
      </c>
      <c r="Q26" s="82">
        <f t="shared" si="5"/>
        <v>4.3622400858174364E-2</v>
      </c>
      <c r="R26" s="83">
        <v>4.9935629462179547E-2</v>
      </c>
      <c r="S26" s="84">
        <f t="shared" si="6"/>
        <v>0.27064225340613973</v>
      </c>
      <c r="T26" s="85">
        <f>分析係数表!F29</f>
        <v>0.37605030773347603</v>
      </c>
      <c r="U26" s="86">
        <f t="shared" si="7"/>
        <v>0.10177510267906024</v>
      </c>
      <c r="V26" s="87">
        <f>分析係数表!D29</f>
        <v>1.7393631255017392E-2</v>
      </c>
      <c r="W26" s="88">
        <f t="shared" si="8"/>
        <v>0</v>
      </c>
      <c r="X26" s="76">
        <f>分析係数表!E29</f>
        <v>1.2898046561412899E-2</v>
      </c>
      <c r="Y26" s="89">
        <f t="shared" si="9"/>
        <v>0</v>
      </c>
    </row>
    <row r="27" spans="1:25" x14ac:dyDescent="0.2">
      <c r="A27" s="6" t="s">
        <v>15</v>
      </c>
      <c r="B27" s="5" t="s">
        <v>36</v>
      </c>
      <c r="C27" s="90"/>
      <c r="D27" s="76">
        <f>投入係数表!J27</f>
        <v>3.2306163021868788E-3</v>
      </c>
      <c r="E27" s="77">
        <f t="shared" si="0"/>
        <v>0.32306163021868789</v>
      </c>
      <c r="F27" s="76">
        <f>分析係数表!C30</f>
        <v>1</v>
      </c>
      <c r="G27" s="77">
        <f t="shared" si="1"/>
        <v>0.32306163021868789</v>
      </c>
      <c r="H27" s="77">
        <v>0.35683940182965695</v>
      </c>
      <c r="I27" s="77">
        <f t="shared" si="2"/>
        <v>0.35683940182965695</v>
      </c>
      <c r="J27" s="76">
        <f>分析係数表!G30</f>
        <v>0.3445256772071732</v>
      </c>
      <c r="K27" s="78">
        <f t="shared" si="3"/>
        <v>0.12294033656956516</v>
      </c>
      <c r="L27" s="79"/>
      <c r="M27" s="80"/>
      <c r="N27" s="81">
        <f>分析係数表!H30</f>
        <v>0</v>
      </c>
      <c r="O27" s="82">
        <f t="shared" si="4"/>
        <v>0</v>
      </c>
      <c r="P27" s="76">
        <f>分析係数表!C30</f>
        <v>1</v>
      </c>
      <c r="Q27" s="82">
        <f t="shared" si="5"/>
        <v>0</v>
      </c>
      <c r="R27" s="83">
        <v>2.2318003729447273E-2</v>
      </c>
      <c r="S27" s="84">
        <f t="shared" si="6"/>
        <v>0.37915740555910421</v>
      </c>
      <c r="T27" s="85">
        <f>分析係数表!F30</f>
        <v>0.44052354392124621</v>
      </c>
      <c r="U27" s="86">
        <f t="shared" si="7"/>
        <v>0.16702776400088182</v>
      </c>
      <c r="V27" s="87">
        <f>分析係数表!D30</f>
        <v>0.11890846870069555</v>
      </c>
      <c r="W27" s="88">
        <f t="shared" si="8"/>
        <v>0</v>
      </c>
      <c r="X27" s="76">
        <f>分析係数表!E30</f>
        <v>8.6331414857447608E-2</v>
      </c>
      <c r="Y27" s="89">
        <f t="shared" si="9"/>
        <v>0</v>
      </c>
    </row>
    <row r="28" spans="1:25" x14ac:dyDescent="0.2">
      <c r="A28" s="6" t="s">
        <v>16</v>
      </c>
      <c r="B28" s="5" t="s">
        <v>193</v>
      </c>
      <c r="C28" s="90"/>
      <c r="D28" s="76">
        <f>投入係数表!J28</f>
        <v>3.0089201632311394E-2</v>
      </c>
      <c r="E28" s="77">
        <f t="shared" si="0"/>
        <v>3.0089201632311395</v>
      </c>
      <c r="F28" s="76">
        <f>分析係数表!C31</f>
        <v>4.9143958408031541E-2</v>
      </c>
      <c r="G28" s="77">
        <f t="shared" si="1"/>
        <v>0.1478702473549186</v>
      </c>
      <c r="H28" s="77">
        <v>0.17899825536404093</v>
      </c>
      <c r="I28" s="77">
        <f t="shared" si="2"/>
        <v>0.17899825536404093</v>
      </c>
      <c r="J28" s="76">
        <f>分析係数表!G31</f>
        <v>7.032875572201415E-2</v>
      </c>
      <c r="K28" s="78">
        <f t="shared" si="3"/>
        <v>1.2588724576164344E-2</v>
      </c>
      <c r="L28" s="79"/>
      <c r="M28" s="80"/>
      <c r="N28" s="81">
        <f>分析係数表!H31</f>
        <v>2.2706083064994196E-2</v>
      </c>
      <c r="O28" s="82">
        <f t="shared" si="4"/>
        <v>0.17355638255159203</v>
      </c>
      <c r="P28" s="76">
        <f>分析係数表!C31</f>
        <v>4.9143958408031541E-2</v>
      </c>
      <c r="Q28" s="82">
        <f t="shared" si="5"/>
        <v>8.5292476455638491E-3</v>
      </c>
      <c r="R28" s="83">
        <v>1.9720654686190702E-2</v>
      </c>
      <c r="S28" s="84">
        <f t="shared" si="6"/>
        <v>0.19871891005023162</v>
      </c>
      <c r="T28" s="85">
        <f>分析係数表!F31</f>
        <v>0.30087390761548066</v>
      </c>
      <c r="U28" s="86">
        <f t="shared" si="7"/>
        <v>5.9789334983902404E-2</v>
      </c>
      <c r="V28" s="87">
        <f>分析係数表!D31</f>
        <v>7.4490220557636294E-2</v>
      </c>
      <c r="W28" s="88">
        <f t="shared" si="8"/>
        <v>0</v>
      </c>
      <c r="X28" s="76">
        <f>分析係数表!E31</f>
        <v>6.450270495214315E-2</v>
      </c>
      <c r="Y28" s="89">
        <f t="shared" si="9"/>
        <v>0</v>
      </c>
    </row>
    <row r="29" spans="1:25" x14ac:dyDescent="0.2">
      <c r="A29" s="6" t="s">
        <v>17</v>
      </c>
      <c r="B29" s="5" t="s">
        <v>273</v>
      </c>
      <c r="C29" s="90"/>
      <c r="D29" s="76">
        <f>投入係数表!J29</f>
        <v>2.498168881448153E-3</v>
      </c>
      <c r="E29" s="77">
        <f t="shared" si="0"/>
        <v>0.24981688814481531</v>
      </c>
      <c r="F29" s="76">
        <f>分析係数表!C32</f>
        <v>0.85369684730169415</v>
      </c>
      <c r="G29" s="77">
        <f t="shared" si="1"/>
        <v>0.2132678898119488</v>
      </c>
      <c r="H29" s="77">
        <v>0.24970947826881643</v>
      </c>
      <c r="I29" s="77">
        <f t="shared" si="2"/>
        <v>0.24970947826881643</v>
      </c>
      <c r="J29" s="76">
        <f>分析係数表!G32</f>
        <v>0.14032110690510377</v>
      </c>
      <c r="K29" s="78">
        <f t="shared" si="3"/>
        <v>3.5039510395376276E-2</v>
      </c>
      <c r="L29" s="79"/>
      <c r="M29" s="80"/>
      <c r="N29" s="81">
        <f>分析係数表!H32</f>
        <v>6.3455131933795143E-3</v>
      </c>
      <c r="O29" s="82">
        <f t="shared" si="4"/>
        <v>4.8502611045857673E-2</v>
      </c>
      <c r="P29" s="76">
        <f>分析係数表!C32</f>
        <v>0.85369684730169415</v>
      </c>
      <c r="Q29" s="82">
        <f t="shared" si="5"/>
        <v>4.1406526135749022E-2</v>
      </c>
      <c r="R29" s="83">
        <v>5.7987022416591864E-2</v>
      </c>
      <c r="S29" s="84">
        <f t="shared" si="6"/>
        <v>0.30769650068540827</v>
      </c>
      <c r="T29" s="85">
        <f>分析係数表!F32</f>
        <v>0.48296567027803161</v>
      </c>
      <c r="U29" s="86">
        <f t="shared" si="7"/>
        <v>0.14860684669573301</v>
      </c>
      <c r="V29" s="87">
        <f>分析係数表!D32</f>
        <v>1.657747030413784E-2</v>
      </c>
      <c r="W29" s="88">
        <f t="shared" si="8"/>
        <v>0</v>
      </c>
      <c r="X29" s="76">
        <f>分析係数表!E32</f>
        <v>2.4931471087325414E-2</v>
      </c>
      <c r="Y29" s="89">
        <f t="shared" si="9"/>
        <v>0</v>
      </c>
    </row>
    <row r="30" spans="1:25" x14ac:dyDescent="0.2">
      <c r="A30" s="6" t="s">
        <v>18</v>
      </c>
      <c r="B30" s="5" t="s">
        <v>274</v>
      </c>
      <c r="C30" s="90"/>
      <c r="D30" s="76">
        <f>投入係数表!J30</f>
        <v>2.3542952809459034E-3</v>
      </c>
      <c r="E30" s="77">
        <f t="shared" si="0"/>
        <v>0.23542952809459033</v>
      </c>
      <c r="F30" s="76">
        <f>分析係数表!C33</f>
        <v>0.68456011928968419</v>
      </c>
      <c r="G30" s="77">
        <f t="shared" si="1"/>
        <v>0.16116566583674682</v>
      </c>
      <c r="H30" s="77">
        <v>0.17716972993453839</v>
      </c>
      <c r="I30" s="77">
        <f t="shared" si="2"/>
        <v>0.17716972993453839</v>
      </c>
      <c r="J30" s="76">
        <f>分析係数表!G33</f>
        <v>0.50750988142292486</v>
      </c>
      <c r="K30" s="78">
        <f t="shared" si="3"/>
        <v>8.9915388630809195E-2</v>
      </c>
      <c r="L30" s="79"/>
      <c r="M30" s="80"/>
      <c r="N30" s="81">
        <f>分析係数表!H33</f>
        <v>9.6295945829355794E-4</v>
      </c>
      <c r="O30" s="82">
        <f t="shared" si="4"/>
        <v>7.3604839569591032E-3</v>
      </c>
      <c r="P30" s="76">
        <f>分析係数表!C33</f>
        <v>0.68456011928968419</v>
      </c>
      <c r="Q30" s="82">
        <f t="shared" si="5"/>
        <v>5.0386937756057302E-3</v>
      </c>
      <c r="R30" s="83">
        <v>1.9571727683390095E-2</v>
      </c>
      <c r="S30" s="84">
        <f t="shared" si="6"/>
        <v>0.19674145761792849</v>
      </c>
      <c r="T30" s="85">
        <f>分析係数表!F33</f>
        <v>0.6454545454545455</v>
      </c>
      <c r="U30" s="86">
        <f t="shared" si="7"/>
        <v>0.12698766809884476</v>
      </c>
      <c r="V30" s="87">
        <f>分析係数表!D33</f>
        <v>8.1027667984189727E-2</v>
      </c>
      <c r="W30" s="88">
        <f t="shared" si="8"/>
        <v>0</v>
      </c>
      <c r="X30" s="76">
        <f>分析係数表!E33</f>
        <v>8.1620553359683795E-2</v>
      </c>
      <c r="Y30" s="89">
        <f t="shared" si="9"/>
        <v>0</v>
      </c>
    </row>
    <row r="31" spans="1:25" x14ac:dyDescent="0.2">
      <c r="A31" s="6" t="s">
        <v>19</v>
      </c>
      <c r="B31" s="5" t="s">
        <v>275</v>
      </c>
      <c r="C31" s="90"/>
      <c r="D31" s="76">
        <f>投入係数表!J31</f>
        <v>4.0206131631265039E-2</v>
      </c>
      <c r="E31" s="77">
        <f t="shared" si="0"/>
        <v>4.0206131631265043</v>
      </c>
      <c r="F31" s="76">
        <f>分析係数表!C34</f>
        <v>0.36407371382002685</v>
      </c>
      <c r="G31" s="77">
        <f t="shared" si="1"/>
        <v>1.4637995661331518</v>
      </c>
      <c r="H31" s="77">
        <v>1.5592812279692843</v>
      </c>
      <c r="I31" s="77">
        <f t="shared" si="2"/>
        <v>1.5592812279692843</v>
      </c>
      <c r="J31" s="76">
        <f>分析係数表!G34</f>
        <v>0.42480723749571397</v>
      </c>
      <c r="K31" s="78">
        <f t="shared" si="3"/>
        <v>0.66239395093255626</v>
      </c>
      <c r="L31" s="79"/>
      <c r="M31" s="80"/>
      <c r="N31" s="81">
        <f>分析係数表!H34</f>
        <v>0.15914714076185121</v>
      </c>
      <c r="O31" s="82">
        <f t="shared" si="4"/>
        <v>1.2164582488751225</v>
      </c>
      <c r="P31" s="76">
        <f>分析係数表!C34</f>
        <v>0.36407371382002685</v>
      </c>
      <c r="Q31" s="82">
        <f t="shared" si="5"/>
        <v>0.44288047237497236</v>
      </c>
      <c r="R31" s="83">
        <v>0.48617335994129918</v>
      </c>
      <c r="S31" s="84">
        <f t="shared" si="6"/>
        <v>2.0454545879105837</v>
      </c>
      <c r="T31" s="85">
        <f>分析係数表!F34</f>
        <v>0.69957183425501801</v>
      </c>
      <c r="U31" s="86">
        <f t="shared" si="7"/>
        <v>1.430942417949949</v>
      </c>
      <c r="V31" s="87">
        <f>分析係数表!D34</f>
        <v>0.16978925805118647</v>
      </c>
      <c r="W31" s="88">
        <f t="shared" si="8"/>
        <v>0</v>
      </c>
      <c r="X31" s="76">
        <f>分析係数表!E34</f>
        <v>0.12666496689847989</v>
      </c>
      <c r="Y31" s="89">
        <f t="shared" si="9"/>
        <v>0</v>
      </c>
    </row>
    <row r="32" spans="1:25" x14ac:dyDescent="0.2">
      <c r="A32" s="6" t="s">
        <v>20</v>
      </c>
      <c r="B32" s="5" t="s">
        <v>37</v>
      </c>
      <c r="C32" s="90"/>
      <c r="D32" s="76">
        <f>投入係数表!J32</f>
        <v>5.9511352935021451E-3</v>
      </c>
      <c r="E32" s="77">
        <f t="shared" si="0"/>
        <v>0.59511352935021455</v>
      </c>
      <c r="F32" s="76">
        <f>分析係数表!C35</f>
        <v>0.73929442777419441</v>
      </c>
      <c r="G32" s="77">
        <f t="shared" si="1"/>
        <v>0.4399641161416481</v>
      </c>
      <c r="H32" s="77">
        <v>0.52055604943749501</v>
      </c>
      <c r="I32" s="77">
        <f t="shared" si="2"/>
        <v>0.52055604943749501</v>
      </c>
      <c r="J32" s="76">
        <f>分析係数表!G35</f>
        <v>0.31372688477951638</v>
      </c>
      <c r="K32" s="78">
        <f t="shared" si="3"/>
        <v>0.16331242774315724</v>
      </c>
      <c r="L32" s="79"/>
      <c r="M32" s="80"/>
      <c r="N32" s="81">
        <f>分析係数表!H35</f>
        <v>5.9491969307754605E-2</v>
      </c>
      <c r="O32" s="82">
        <f t="shared" si="4"/>
        <v>0.45473325162993578</v>
      </c>
      <c r="P32" s="76">
        <f>分析係数表!C35</f>
        <v>0.73929442777419441</v>
      </c>
      <c r="Q32" s="82">
        <f t="shared" si="5"/>
        <v>0.33618175905365211</v>
      </c>
      <c r="R32" s="83">
        <v>0.42026813538514068</v>
      </c>
      <c r="S32" s="84">
        <f t="shared" si="6"/>
        <v>0.94082418482263575</v>
      </c>
      <c r="T32" s="85">
        <f>分析係数表!F35</f>
        <v>0.64366998577524892</v>
      </c>
      <c r="U32" s="86">
        <f t="shared" si="7"/>
        <v>0.60558028966179611</v>
      </c>
      <c r="V32" s="87">
        <f>分析係数表!D35</f>
        <v>5.245376955903272E-2</v>
      </c>
      <c r="W32" s="88">
        <f t="shared" si="8"/>
        <v>0</v>
      </c>
      <c r="X32" s="76">
        <f>分析係数表!E35</f>
        <v>4.7030583214793739E-2</v>
      </c>
      <c r="Y32" s="89">
        <f t="shared" si="9"/>
        <v>0</v>
      </c>
    </row>
    <row r="33" spans="1:25" x14ac:dyDescent="0.2">
      <c r="A33" s="6" t="s">
        <v>21</v>
      </c>
      <c r="B33" s="5" t="s">
        <v>38</v>
      </c>
      <c r="C33" s="90"/>
      <c r="D33" s="76">
        <f>投入係数表!J33</f>
        <v>1.7395626242544733E-3</v>
      </c>
      <c r="E33" s="77">
        <f t="shared" si="0"/>
        <v>0.17395626242544732</v>
      </c>
      <c r="F33" s="76">
        <f>分析係数表!C36</f>
        <v>0.90530305621882723</v>
      </c>
      <c r="G33" s="77">
        <f t="shared" si="1"/>
        <v>0.1574831360221618</v>
      </c>
      <c r="H33" s="77">
        <v>0.25856739933984341</v>
      </c>
      <c r="I33" s="77">
        <f t="shared" si="2"/>
        <v>0.25856739933984341</v>
      </c>
      <c r="J33" s="76">
        <f>分析係数表!G36</f>
        <v>4.4048921884705258E-2</v>
      </c>
      <c r="K33" s="78">
        <f t="shared" si="3"/>
        <v>1.1389615175452152E-2</v>
      </c>
      <c r="L33" s="79"/>
      <c r="M33" s="80"/>
      <c r="N33" s="81">
        <f>分析係数表!H36</f>
        <v>0.18238619127269287</v>
      </c>
      <c r="O33" s="82">
        <f t="shared" si="4"/>
        <v>1.3940884252930663</v>
      </c>
      <c r="P33" s="76">
        <f>分析係数表!C36</f>
        <v>0.90530305621882723</v>
      </c>
      <c r="Q33" s="82">
        <f t="shared" si="5"/>
        <v>1.2620725120571052</v>
      </c>
      <c r="R33" s="83">
        <v>1.3540935298615475</v>
      </c>
      <c r="S33" s="84">
        <f t="shared" si="6"/>
        <v>1.6126609292013909</v>
      </c>
      <c r="T33" s="85">
        <f>分析係数表!F36</f>
        <v>0.85493507645893108</v>
      </c>
      <c r="U33" s="86">
        <f t="shared" si="7"/>
        <v>1.378720394809122</v>
      </c>
      <c r="V33" s="87">
        <f>分析係数表!D36</f>
        <v>1.6260463190274778E-2</v>
      </c>
      <c r="W33" s="88">
        <f t="shared" si="8"/>
        <v>0</v>
      </c>
      <c r="X33" s="76">
        <f>分析係数表!E36</f>
        <v>7.9638557780472661E-3</v>
      </c>
      <c r="Y33" s="89">
        <f t="shared" si="9"/>
        <v>0</v>
      </c>
    </row>
    <row r="34" spans="1:25" x14ac:dyDescent="0.2">
      <c r="A34" s="6" t="s">
        <v>22</v>
      </c>
      <c r="B34" s="5" t="s">
        <v>378</v>
      </c>
      <c r="C34" s="90"/>
      <c r="D34" s="76">
        <f>投入係数表!J34</f>
        <v>2.1685675421157267E-2</v>
      </c>
      <c r="E34" s="77">
        <f t="shared" si="0"/>
        <v>2.1685675421157269</v>
      </c>
      <c r="F34" s="76">
        <f>分析係数表!C37</f>
        <v>0.39043485315593052</v>
      </c>
      <c r="G34" s="77">
        <f t="shared" si="1"/>
        <v>0.846684349864671</v>
      </c>
      <c r="H34" s="77">
        <v>1.0030249205217898</v>
      </c>
      <c r="I34" s="77">
        <f t="shared" si="2"/>
        <v>1.0030249205217898</v>
      </c>
      <c r="J34" s="76">
        <f>分析係数表!G37</f>
        <v>0.31799768518518517</v>
      </c>
      <c r="K34" s="78">
        <f t="shared" si="3"/>
        <v>0.31895960290898351</v>
      </c>
      <c r="L34" s="79"/>
      <c r="M34" s="80"/>
      <c r="N34" s="81">
        <f>分析係数表!H37</f>
        <v>4.8270430186830832E-2</v>
      </c>
      <c r="O34" s="82">
        <f t="shared" si="4"/>
        <v>0.36896021314884014</v>
      </c>
      <c r="P34" s="76">
        <f>分析係数表!C37</f>
        <v>0.39043485315593052</v>
      </c>
      <c r="Q34" s="82">
        <f t="shared" si="5"/>
        <v>0.14405492664114822</v>
      </c>
      <c r="R34" s="83">
        <v>0.19943025475107329</v>
      </c>
      <c r="S34" s="84">
        <f t="shared" si="6"/>
        <v>1.2024551752728632</v>
      </c>
      <c r="T34" s="85">
        <f>分析係数表!F37</f>
        <v>0.6715988005050505</v>
      </c>
      <c r="U34" s="86">
        <f t="shared" si="7"/>
        <v>0.80756745337434521</v>
      </c>
      <c r="V34" s="87">
        <f>分析係数表!D37</f>
        <v>6.2920875420875419E-2</v>
      </c>
      <c r="W34" s="88">
        <f t="shared" si="8"/>
        <v>0</v>
      </c>
      <c r="X34" s="76">
        <f>分析係数表!E37</f>
        <v>6.0316708754208755E-2</v>
      </c>
      <c r="Y34" s="89">
        <f t="shared" si="9"/>
        <v>0</v>
      </c>
    </row>
    <row r="35" spans="1:25" x14ac:dyDescent="0.2">
      <c r="A35" s="6" t="s">
        <v>23</v>
      </c>
      <c r="B35" s="5" t="s">
        <v>194</v>
      </c>
      <c r="C35" s="90"/>
      <c r="D35" s="76">
        <f>投入係数表!J35</f>
        <v>1.124175996651669E-2</v>
      </c>
      <c r="E35" s="77">
        <f t="shared" si="0"/>
        <v>1.1241759966516689</v>
      </c>
      <c r="F35" s="76">
        <f>分析係数表!C38</f>
        <v>9.9890182932115712E-2</v>
      </c>
      <c r="G35" s="77">
        <f t="shared" si="1"/>
        <v>0.11229414595342871</v>
      </c>
      <c r="H35" s="77">
        <v>0.15000314617972454</v>
      </c>
      <c r="I35" s="77">
        <f t="shared" si="2"/>
        <v>0.15000314617972454</v>
      </c>
      <c r="J35" s="76">
        <f>分析係数表!G38</f>
        <v>0.1768186564566655</v>
      </c>
      <c r="K35" s="78">
        <f t="shared" si="3"/>
        <v>2.6523354771771691E-2</v>
      </c>
      <c r="L35" s="79"/>
      <c r="M35" s="80"/>
      <c r="N35" s="81">
        <f>分析係数表!H38</f>
        <v>4.3813263792446058E-2</v>
      </c>
      <c r="O35" s="82">
        <f t="shared" si="4"/>
        <v>0.33489138350412917</v>
      </c>
      <c r="P35" s="76">
        <f>分析係数表!C38</f>
        <v>9.9890182932115712E-2</v>
      </c>
      <c r="Q35" s="82">
        <f t="shared" si="5"/>
        <v>3.3452361560616782E-2</v>
      </c>
      <c r="R35" s="83">
        <v>5.0742195140971016E-2</v>
      </c>
      <c r="S35" s="84">
        <f t="shared" si="6"/>
        <v>0.20074534132069555</v>
      </c>
      <c r="T35" s="85">
        <f>分析係数表!F38</f>
        <v>0.48230653208028773</v>
      </c>
      <c r="U35" s="86">
        <f t="shared" si="7"/>
        <v>9.6820789403658361E-2</v>
      </c>
      <c r="V35" s="87">
        <f>分析係数表!D38</f>
        <v>0.17391808794523728</v>
      </c>
      <c r="W35" s="88">
        <f t="shared" si="8"/>
        <v>0</v>
      </c>
      <c r="X35" s="76">
        <f>分析係数表!E38</f>
        <v>0.19259774915883512</v>
      </c>
      <c r="Y35" s="89">
        <f t="shared" si="9"/>
        <v>0</v>
      </c>
    </row>
    <row r="36" spans="1:25" x14ac:dyDescent="0.2">
      <c r="A36" s="6" t="s">
        <v>24</v>
      </c>
      <c r="B36" s="5" t="s">
        <v>39</v>
      </c>
      <c r="C36" s="90"/>
      <c r="D36" s="76">
        <f>投入係数表!J36</f>
        <v>0</v>
      </c>
      <c r="E36" s="77">
        <f t="shared" si="0"/>
        <v>0</v>
      </c>
      <c r="F36" s="76">
        <f>分析係数表!C39</f>
        <v>1</v>
      </c>
      <c r="G36" s="77">
        <f t="shared" si="1"/>
        <v>0</v>
      </c>
      <c r="H36" s="77">
        <v>2.8744281826664067E-2</v>
      </c>
      <c r="I36" s="77">
        <f t="shared" si="2"/>
        <v>2.8744281826664067E-2</v>
      </c>
      <c r="J36" s="76">
        <f>分析係数表!G39</f>
        <v>0.35294936281039385</v>
      </c>
      <c r="K36" s="78">
        <f t="shared" si="3"/>
        <v>1.0145275955163466E-2</v>
      </c>
      <c r="L36" s="79"/>
      <c r="M36" s="80"/>
      <c r="N36" s="81">
        <f>分析係数表!H39</f>
        <v>3.8393137939767719E-3</v>
      </c>
      <c r="O36" s="82">
        <f t="shared" si="4"/>
        <v>2.9346206990245902E-2</v>
      </c>
      <c r="P36" s="76">
        <f>分析係数表!C39</f>
        <v>1</v>
      </c>
      <c r="Q36" s="82">
        <f t="shared" si="5"/>
        <v>2.9346206990245902E-2</v>
      </c>
      <c r="R36" s="83">
        <v>5.4033379630214193E-2</v>
      </c>
      <c r="S36" s="84">
        <f t="shared" si="6"/>
        <v>8.277766145687826E-2</v>
      </c>
      <c r="T36" s="85">
        <f>分析係数表!F39</f>
        <v>0.70369192230461841</v>
      </c>
      <c r="U36" s="86">
        <f t="shared" si="7"/>
        <v>5.8249971714471584E-2</v>
      </c>
      <c r="V36" s="87">
        <f>分析係数表!D39</f>
        <v>6.3102646175868304E-2</v>
      </c>
      <c r="W36" s="88">
        <f t="shared" si="8"/>
        <v>0</v>
      </c>
      <c r="X36" s="76">
        <f>分析係数表!E39</f>
        <v>7.9922066045050602E-2</v>
      </c>
      <c r="Y36" s="89">
        <f t="shared" si="9"/>
        <v>0</v>
      </c>
    </row>
    <row r="37" spans="1:25" x14ac:dyDescent="0.2">
      <c r="A37" s="6" t="s">
        <v>25</v>
      </c>
      <c r="B37" s="5" t="s">
        <v>40</v>
      </c>
      <c r="C37" s="90"/>
      <c r="D37" s="76">
        <f>投入係数表!J37</f>
        <v>1.9619127341215863E-4</v>
      </c>
      <c r="E37" s="77">
        <f t="shared" si="0"/>
        <v>1.9619127341215861E-2</v>
      </c>
      <c r="F37" s="76">
        <f>分析係数表!C40</f>
        <v>0.8889202180509681</v>
      </c>
      <c r="G37" s="77">
        <f t="shared" si="1"/>
        <v>1.7439838954123314E-2</v>
      </c>
      <c r="H37" s="77">
        <v>2.0271706464161512E-2</v>
      </c>
      <c r="I37" s="77">
        <f t="shared" si="2"/>
        <v>2.0271706464161512E-2</v>
      </c>
      <c r="J37" s="76">
        <f>分析係数表!G40</f>
        <v>0.50284888634442904</v>
      </c>
      <c r="K37" s="78">
        <f t="shared" si="3"/>
        <v>1.0193605019804779E-2</v>
      </c>
      <c r="L37" s="79"/>
      <c r="M37" s="80"/>
      <c r="N37" s="81">
        <f>分析係数表!H40</f>
        <v>3.2672435146350355E-2</v>
      </c>
      <c r="O37" s="82">
        <f t="shared" si="4"/>
        <v>0.24973526419861675</v>
      </c>
      <c r="P37" s="76">
        <f>分析係数表!C40</f>
        <v>0.8889202180509681</v>
      </c>
      <c r="Q37" s="82">
        <f t="shared" si="5"/>
        <v>0.22199472550645052</v>
      </c>
      <c r="R37" s="83">
        <v>0.22275816275494154</v>
      </c>
      <c r="S37" s="84">
        <f t="shared" si="6"/>
        <v>0.24302986921910305</v>
      </c>
      <c r="T37" s="85">
        <f>分析係数表!F40</f>
        <v>0.69927210272348084</v>
      </c>
      <c r="U37" s="86">
        <f t="shared" si="7"/>
        <v>0.16994400767345474</v>
      </c>
      <c r="V37" s="87">
        <f>分析係数表!D40</f>
        <v>7.2544369019383326E-2</v>
      </c>
      <c r="W37" s="88">
        <f t="shared" si="8"/>
        <v>0</v>
      </c>
      <c r="X37" s="76">
        <f>分析係数表!E40</f>
        <v>4.5282298737766145E-2</v>
      </c>
      <c r="Y37" s="89">
        <f t="shared" si="9"/>
        <v>0</v>
      </c>
    </row>
    <row r="38" spans="1:25" x14ac:dyDescent="0.2">
      <c r="A38" s="6" t="s">
        <v>26</v>
      </c>
      <c r="B38" s="5" t="s">
        <v>277</v>
      </c>
      <c r="C38" s="90"/>
      <c r="D38" s="76">
        <f>投入係数表!J38</f>
        <v>1.3079418227477242E-5</v>
      </c>
      <c r="E38" s="77">
        <f t="shared" si="0"/>
        <v>1.3079418227477241E-3</v>
      </c>
      <c r="F38" s="76">
        <f>分析係数表!C41</f>
        <v>0.75714913369882897</v>
      </c>
      <c r="G38" s="77">
        <f t="shared" si="1"/>
        <v>9.9030701802190662E-4</v>
      </c>
      <c r="H38" s="77">
        <v>2.7447443766469883E-3</v>
      </c>
      <c r="I38" s="77">
        <f t="shared" si="2"/>
        <v>2.7447443766469883E-3</v>
      </c>
      <c r="J38" s="76">
        <f>分析係数表!G41</f>
        <v>0.44130306930439894</v>
      </c>
      <c r="K38" s="78">
        <f t="shared" si="3"/>
        <v>1.2112641178703052E-3</v>
      </c>
      <c r="L38" s="79"/>
      <c r="M38" s="80"/>
      <c r="N38" s="81">
        <f>分析係数表!H41</f>
        <v>5.4373811955726131E-2</v>
      </c>
      <c r="O38" s="82">
        <f t="shared" si="4"/>
        <v>0.41561206666794798</v>
      </c>
      <c r="P38" s="76">
        <f>分析係数表!C41</f>
        <v>0.75714913369882897</v>
      </c>
      <c r="Q38" s="82">
        <f t="shared" si="5"/>
        <v>0.31468031623241677</v>
      </c>
      <c r="R38" s="83">
        <v>0.32060061189547456</v>
      </c>
      <c r="S38" s="84">
        <f t="shared" si="6"/>
        <v>0.32334535627212158</v>
      </c>
      <c r="T38" s="85">
        <f>分析係数表!F41</f>
        <v>0.54632084075586207</v>
      </c>
      <c r="U38" s="86">
        <f t="shared" si="7"/>
        <v>0.17665030689308922</v>
      </c>
      <c r="V38" s="87">
        <f>分析係数表!D41</f>
        <v>0.13514826589841719</v>
      </c>
      <c r="W38" s="88">
        <f t="shared" si="8"/>
        <v>0</v>
      </c>
      <c r="X38" s="76">
        <f>分析係数表!E41</f>
        <v>0.12757089402759902</v>
      </c>
      <c r="Y38" s="89">
        <f t="shared" si="9"/>
        <v>0</v>
      </c>
    </row>
    <row r="39" spans="1:25" x14ac:dyDescent="0.2">
      <c r="A39" s="6" t="s">
        <v>51</v>
      </c>
      <c r="B39" s="5" t="s">
        <v>368</v>
      </c>
      <c r="C39" s="90"/>
      <c r="D39" s="76">
        <f>投入係数表!J39</f>
        <v>1.4060374594538035E-3</v>
      </c>
      <c r="E39" s="77">
        <f>$C$12*D39</f>
        <v>0.14060374594538036</v>
      </c>
      <c r="F39" s="76">
        <f>分析係数表!C42</f>
        <v>1</v>
      </c>
      <c r="G39" s="77">
        <f>E39*F39</f>
        <v>0.14060374594538036</v>
      </c>
      <c r="H39" s="77">
        <v>0.14586786941456015</v>
      </c>
      <c r="I39" s="77">
        <f>C39+H39</f>
        <v>0.14586786941456015</v>
      </c>
      <c r="J39" s="76">
        <f>分析係数表!G42</f>
        <v>0.48521641371557056</v>
      </c>
      <c r="K39" s="78">
        <f>I39*J39</f>
        <v>7.077748447366404E-2</v>
      </c>
      <c r="L39" s="79"/>
      <c r="M39" s="80"/>
      <c r="N39" s="81">
        <f>分析係数表!H42</f>
        <v>1.2455852761828956E-2</v>
      </c>
      <c r="O39" s="82">
        <f t="shared" si="4"/>
        <v>9.5207647252515806E-2</v>
      </c>
      <c r="P39" s="76">
        <f>分析係数表!C42</f>
        <v>1</v>
      </c>
      <c r="Q39" s="82">
        <f>O39*P39</f>
        <v>9.5207647252515806E-2</v>
      </c>
      <c r="R39" s="83">
        <v>9.7631252599883936E-2</v>
      </c>
      <c r="S39" s="84">
        <f>I39+R39</f>
        <v>0.24349912201444407</v>
      </c>
      <c r="T39" s="85">
        <f>分析係数表!F42</f>
        <v>0.55716694772344011</v>
      </c>
      <c r="U39" s="86">
        <f t="shared" si="7"/>
        <v>0.13566966258612531</v>
      </c>
      <c r="V39" s="87">
        <f>分析係数表!D42</f>
        <v>5.0590219224283306E-2</v>
      </c>
      <c r="W39" s="88">
        <f t="shared" si="8"/>
        <v>0</v>
      </c>
      <c r="X39" s="76">
        <f>分析係数表!E42</f>
        <v>4.4912872400224846E-2</v>
      </c>
      <c r="Y39" s="89">
        <f t="shared" si="9"/>
        <v>0</v>
      </c>
    </row>
    <row r="40" spans="1:25" x14ac:dyDescent="0.2">
      <c r="A40" s="6" t="s">
        <v>195</v>
      </c>
      <c r="B40" s="5" t="s">
        <v>41</v>
      </c>
      <c r="C40" s="90"/>
      <c r="D40" s="76">
        <f>投入係数表!J40</f>
        <v>4.4777388301768341E-2</v>
      </c>
      <c r="E40" s="77">
        <f>$C$12*D40</f>
        <v>4.4777388301768344</v>
      </c>
      <c r="F40" s="76">
        <f>分析係数表!C43</f>
        <v>0.37563090462016302</v>
      </c>
      <c r="G40" s="77">
        <f>E40*F40</f>
        <v>1.6819770874321549</v>
      </c>
      <c r="H40" s="77">
        <v>2.1079594700348352</v>
      </c>
      <c r="I40" s="77">
        <f>C40+H40</f>
        <v>2.1079594700348352</v>
      </c>
      <c r="J40" s="76">
        <f>分析係数表!G43</f>
        <v>0.35396646305878693</v>
      </c>
      <c r="K40" s="78">
        <f>I40*J40</f>
        <v>0.74614695787950558</v>
      </c>
      <c r="L40" s="79"/>
      <c r="M40" s="80"/>
      <c r="N40" s="81">
        <f>分析係数表!H43</f>
        <v>3.4431366873638014E-2</v>
      </c>
      <c r="O40" s="82">
        <f t="shared" si="4"/>
        <v>0.26317984761132818</v>
      </c>
      <c r="P40" s="76">
        <f>分析係数表!C43</f>
        <v>0.37563090462016302</v>
      </c>
      <c r="Q40" s="82">
        <f>O40*P40</f>
        <v>9.8858484236039851E-2</v>
      </c>
      <c r="R40" s="83">
        <v>0.25468462803208347</v>
      </c>
      <c r="S40" s="84">
        <f>I40+R40</f>
        <v>2.3626440980669186</v>
      </c>
      <c r="T40" s="85">
        <f>分析係数表!F43</f>
        <v>0.58646850562191188</v>
      </c>
      <c r="U40" s="86">
        <f t="shared" si="7"/>
        <v>1.3856163535097357</v>
      </c>
      <c r="V40" s="87">
        <f>分析係数表!D43</f>
        <v>0.19606660701085477</v>
      </c>
      <c r="W40" s="88">
        <f t="shared" si="8"/>
        <v>0</v>
      </c>
      <c r="X40" s="76">
        <f>分析係数表!E43</f>
        <v>0.16095397424425165</v>
      </c>
      <c r="Y40" s="89">
        <f t="shared" si="9"/>
        <v>0</v>
      </c>
    </row>
    <row r="41" spans="1:25" x14ac:dyDescent="0.2">
      <c r="A41" s="6" t="s">
        <v>341</v>
      </c>
      <c r="B41" s="5" t="s">
        <v>42</v>
      </c>
      <c r="C41" s="90"/>
      <c r="D41" s="76">
        <f>投入係数表!J41</f>
        <v>8.5016218478602072E-5</v>
      </c>
      <c r="E41" s="77">
        <f>$C$12*D41</f>
        <v>8.5016218478602065E-3</v>
      </c>
      <c r="F41" s="76">
        <f>分析係数表!C44</f>
        <v>0.44504076889746724</v>
      </c>
      <c r="G41" s="77">
        <f>E41*F41</f>
        <v>3.7835683240472124E-3</v>
      </c>
      <c r="H41" s="77">
        <v>8.2601792646669493E-3</v>
      </c>
      <c r="I41" s="77">
        <f>C41+H41</f>
        <v>8.2601792646669493E-3</v>
      </c>
      <c r="J41" s="76">
        <f>分析係数表!G44</f>
        <v>0.26866955824807881</v>
      </c>
      <c r="K41" s="78">
        <f>I41*J41</f>
        <v>2.2192587140880096E-3</v>
      </c>
      <c r="L41" s="79"/>
      <c r="M41" s="80"/>
      <c r="N41" s="81">
        <f>分析係数表!H44</f>
        <v>0.11433334539351923</v>
      </c>
      <c r="O41" s="82">
        <f t="shared" si="4"/>
        <v>0.8739191949012628</v>
      </c>
      <c r="P41" s="76">
        <f>分析係数表!C44</f>
        <v>0.44504076889746724</v>
      </c>
      <c r="Q41" s="82">
        <f>O41*P41</f>
        <v>0.38892967045311355</v>
      </c>
      <c r="R41" s="83">
        <v>0.39613636459137136</v>
      </c>
      <c r="S41" s="84">
        <f>I41+R41</f>
        <v>0.40439654385603829</v>
      </c>
      <c r="T41" s="85">
        <f>分析係数表!F44</f>
        <v>0.50678893027202865</v>
      </c>
      <c r="U41" s="86">
        <f t="shared" si="7"/>
        <v>0.20494369186650715</v>
      </c>
      <c r="V41" s="87">
        <f>分析係数表!D44</f>
        <v>0.1775140257413606</v>
      </c>
      <c r="W41" s="88">
        <f t="shared" si="8"/>
        <v>0</v>
      </c>
      <c r="X41" s="76">
        <f>分析係数表!E44</f>
        <v>0.13360991938145303</v>
      </c>
      <c r="Y41" s="89">
        <f t="shared" si="9"/>
        <v>0</v>
      </c>
    </row>
    <row r="42" spans="1:25" x14ac:dyDescent="0.2">
      <c r="A42" s="6" t="s">
        <v>342</v>
      </c>
      <c r="B42" s="5" t="s">
        <v>279</v>
      </c>
      <c r="C42" s="90"/>
      <c r="D42" s="76">
        <f>投入係数表!J42</f>
        <v>1.0463534581981794E-3</v>
      </c>
      <c r="E42" s="77">
        <f>$C$12*D42</f>
        <v>0.10463534581981794</v>
      </c>
      <c r="F42" s="76">
        <f>分析係数表!C45</f>
        <v>1</v>
      </c>
      <c r="G42" s="77">
        <f>E42*F42</f>
        <v>0.10463534581981794</v>
      </c>
      <c r="H42" s="77">
        <v>0.12887550823681956</v>
      </c>
      <c r="I42" s="77">
        <f>C42+H42</f>
        <v>0.12887550823681956</v>
      </c>
      <c r="J42" s="76">
        <f>分析係数表!G45</f>
        <v>0</v>
      </c>
      <c r="K42" s="78">
        <f>I42*J42</f>
        <v>0</v>
      </c>
      <c r="L42" s="79"/>
      <c r="M42" s="80"/>
      <c r="N42" s="81">
        <f>分析係数表!H45</f>
        <v>0</v>
      </c>
      <c r="O42" s="82">
        <f t="shared" si="4"/>
        <v>0</v>
      </c>
      <c r="P42" s="76">
        <f>分析係数表!C45</f>
        <v>1</v>
      </c>
      <c r="Q42" s="82">
        <f>O42*P42</f>
        <v>0</v>
      </c>
      <c r="R42" s="83">
        <v>1.2496197769518921E-2</v>
      </c>
      <c r="S42" s="84">
        <f>I42+R42</f>
        <v>0.14137170600633847</v>
      </c>
      <c r="T42" s="85">
        <f>分析係数表!F45</f>
        <v>0</v>
      </c>
      <c r="U42" s="86">
        <f t="shared" si="7"/>
        <v>0</v>
      </c>
      <c r="V42" s="87">
        <f>分析係数表!D45</f>
        <v>0</v>
      </c>
      <c r="W42" s="88">
        <f t="shared" si="8"/>
        <v>0</v>
      </c>
      <c r="X42" s="76">
        <f>分析係数表!E45</f>
        <v>0</v>
      </c>
      <c r="Y42" s="89">
        <f t="shared" si="9"/>
        <v>0</v>
      </c>
    </row>
    <row r="43" spans="1:25" x14ac:dyDescent="0.2">
      <c r="A43" s="6" t="s">
        <v>343</v>
      </c>
      <c r="B43" s="5" t="s">
        <v>280</v>
      </c>
      <c r="C43" s="90"/>
      <c r="D43" s="76">
        <f>投入係数表!J43</f>
        <v>1.8441979700742912E-3</v>
      </c>
      <c r="E43" s="77">
        <f>$C$12*D43</f>
        <v>0.18441979700742911</v>
      </c>
      <c r="F43" s="76">
        <f>分析係数表!C46</f>
        <v>0.71666280596092968</v>
      </c>
      <c r="G43" s="77">
        <f>E43*F43</f>
        <v>0.13216680919808921</v>
      </c>
      <c r="H43" s="77">
        <v>0.15156806959999161</v>
      </c>
      <c r="I43" s="77">
        <f>C43+H43</f>
        <v>0.15156806959999161</v>
      </c>
      <c r="J43" s="76">
        <f>分析係数表!G46</f>
        <v>9.2985756517065307E-3</v>
      </c>
      <c r="K43" s="78">
        <f>I43*J43</f>
        <v>1.4093671615586429E-3</v>
      </c>
      <c r="L43" s="79"/>
      <c r="M43" s="80"/>
      <c r="N43" s="81">
        <f>分析係数表!H46</f>
        <v>2.2386024285503563E-2</v>
      </c>
      <c r="O43" s="82">
        <f t="shared" si="4"/>
        <v>0.17110997892427904</v>
      </c>
      <c r="P43" s="76">
        <f>分析係数表!C46</f>
        <v>0.71666280596092968</v>
      </c>
      <c r="Q43" s="82">
        <f>O43*P43</f>
        <v>0.12262815762378936</v>
      </c>
      <c r="R43" s="83">
        <v>0.13017500744968091</v>
      </c>
      <c r="S43" s="84">
        <f>I43+R43</f>
        <v>0.2817430770496725</v>
      </c>
      <c r="T43" s="85">
        <f>分析係数表!F46</f>
        <v>0.31357162053211501</v>
      </c>
      <c r="U43" s="86">
        <f t="shared" si="7"/>
        <v>8.8346633244170344E-2</v>
      </c>
      <c r="V43" s="87">
        <f>分析係数表!D46</f>
        <v>1.1287288363343187E-3</v>
      </c>
      <c r="W43" s="88">
        <f t="shared" si="8"/>
        <v>0</v>
      </c>
      <c r="X43" s="76">
        <f>分析係数表!E46</f>
        <v>3.2786885245901639E-3</v>
      </c>
      <c r="Y43" s="89">
        <f t="shared" si="9"/>
        <v>0</v>
      </c>
    </row>
    <row r="44" spans="1:25" x14ac:dyDescent="0.2">
      <c r="A44" s="192">
        <v>40</v>
      </c>
      <c r="B44" s="14" t="s">
        <v>151</v>
      </c>
      <c r="C44" s="197">
        <f>SUM(C5:C43)</f>
        <v>100</v>
      </c>
      <c r="D44" s="92">
        <f>投入係数表!J44</f>
        <v>0.68383776289630638</v>
      </c>
      <c r="E44" s="91">
        <f>SUM(E5:E43)</f>
        <v>68.383776289630646</v>
      </c>
      <c r="F44" s="92">
        <f>分析係数表!C47</f>
        <v>0.41481989128497887</v>
      </c>
      <c r="G44" s="91">
        <f>SUM(G5:G43)</f>
        <v>7.3153684843142894</v>
      </c>
      <c r="H44" s="91">
        <f>SUM(H5:H43)</f>
        <v>8.6621614087682008</v>
      </c>
      <c r="I44" s="91">
        <f>SUM(I5:I43)</f>
        <v>108.66216140876816</v>
      </c>
      <c r="J44" s="92">
        <f>分析係数表!G47</f>
        <v>0.25026351860519069</v>
      </c>
      <c r="K44" s="93">
        <f>SUM(K5:K43)</f>
        <v>12.184283707335473</v>
      </c>
      <c r="L44" s="94">
        <f>最終需要_まとめ!$L$33</f>
        <v>0.62733333333333341</v>
      </c>
      <c r="M44" s="91">
        <f>K44*L44</f>
        <v>7.6436073124017874</v>
      </c>
      <c r="N44" s="95">
        <f>分析係数表!H47</f>
        <v>1</v>
      </c>
      <c r="O44" s="91">
        <f>SUM(O5:O43)</f>
        <v>7.6436073124017865</v>
      </c>
      <c r="P44" s="92">
        <f>分析係数表!C47</f>
        <v>0.41481989128497887</v>
      </c>
      <c r="Q44" s="96">
        <f>SUM(Q5:Q43)</f>
        <v>3.6991143488735898</v>
      </c>
      <c r="R44" s="91">
        <f>SUM(R5:R43)</f>
        <v>4.3170154023393961</v>
      </c>
      <c r="S44" s="97">
        <f>SUM(S5:S43)</f>
        <v>112.97917681110756</v>
      </c>
      <c r="T44" s="98">
        <f>分析係数表!F47</f>
        <v>0.49143989098878627</v>
      </c>
      <c r="U44" s="99">
        <f>SUM(U5:U43)</f>
        <v>38.108804926355717</v>
      </c>
      <c r="V44" s="100">
        <f>分析係数表!D47</f>
        <v>6.5635274131309693E-2</v>
      </c>
      <c r="W44" s="101">
        <f>SUM(W5:W43)</f>
        <v>6</v>
      </c>
      <c r="X44" s="92">
        <f>分析係数表!E47</f>
        <v>5.6703562149805216E-2</v>
      </c>
      <c r="Y44" s="102">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303</v>
      </c>
      <c r="S2" s="3" t="s">
        <v>153</v>
      </c>
      <c r="U2" s="64" t="s">
        <v>210</v>
      </c>
      <c r="W2" s="3" t="s">
        <v>130</v>
      </c>
      <c r="Y2" s="3" t="s">
        <v>154</v>
      </c>
    </row>
    <row r="3" spans="1:25" ht="44" x14ac:dyDescent="0.2">
      <c r="B3" s="65"/>
      <c r="C3" s="66" t="s">
        <v>228</v>
      </c>
      <c r="D3" s="66" t="s">
        <v>244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投入係数表!K5</f>
        <v>0</v>
      </c>
      <c r="E5" s="110">
        <f t="shared" ref="E5:E38" si="0">$C$13*D5</f>
        <v>0</v>
      </c>
      <c r="F5" s="76">
        <f>分析係数表!C8</f>
        <v>4.9243777539597522E-2</v>
      </c>
      <c r="G5" s="110">
        <f t="shared" ref="G5:G38" si="1">E5*F5</f>
        <v>0</v>
      </c>
      <c r="H5" s="110">
        <f t="array" ref="H5:H43">MMULT(逆行列係数!C5:AO43,'9'!G5:G43)</f>
        <v>4.1170516314430265E-6</v>
      </c>
      <c r="I5" s="110">
        <f t="shared" ref="I5:I38" si="2">C5+H5</f>
        <v>4.1170516314430265E-6</v>
      </c>
      <c r="J5" s="107">
        <f>分析係数表!G8</f>
        <v>0.12057971014492753</v>
      </c>
      <c r="K5" s="111">
        <f t="shared" ref="K5:K38" si="3">I5*J5</f>
        <v>4.9643289237110114E-7</v>
      </c>
      <c r="L5" s="79" t="s">
        <v>183</v>
      </c>
      <c r="M5" s="80" t="s">
        <v>183</v>
      </c>
      <c r="N5" s="81">
        <f>分析係数表!H8</f>
        <v>1.1023937613586077E-2</v>
      </c>
      <c r="O5" s="82">
        <f t="shared" ref="O5:O43" si="4">$M$44*N5</f>
        <v>2.8647953580163466E-2</v>
      </c>
      <c r="P5" s="76">
        <f>分析係数表!C8</f>
        <v>4.9243777539597522E-2</v>
      </c>
      <c r="Q5" s="82">
        <f t="shared" ref="Q5:Q38" si="5">O5*P5</f>
        <v>1.410733453066286E-3</v>
      </c>
      <c r="R5" s="83">
        <f t="array" ref="R5:R43">MMULT(逆行列係数!C5:AO43,'9'!Q5:Q43)</f>
        <v>1.4751066306247611E-3</v>
      </c>
      <c r="S5" s="84">
        <f t="shared" ref="S5:S38" si="6">I5+R5</f>
        <v>1.479223682256204E-3</v>
      </c>
      <c r="T5" s="85">
        <f>分析係数表!F8</f>
        <v>0.45391304347826089</v>
      </c>
      <c r="U5" s="86">
        <f t="shared" ref="U5:U43" si="7">S5*T5</f>
        <v>6.7143892359803345E-4</v>
      </c>
      <c r="V5" s="87">
        <f>分析係数表!D8</f>
        <v>0.46202898550724636</v>
      </c>
      <c r="W5" s="167">
        <f t="shared" ref="W5:W43" si="8">ROUND(S5*V5,0)</f>
        <v>0</v>
      </c>
      <c r="X5" s="76">
        <f>分析係数表!E8</f>
        <v>0.31362318840579712</v>
      </c>
      <c r="Y5" s="166">
        <f t="shared" ref="Y5:Y43" si="9">ROUND(S5*X5,0)</f>
        <v>0</v>
      </c>
    </row>
    <row r="6" spans="1:25" x14ac:dyDescent="0.2">
      <c r="A6" s="6" t="s">
        <v>220</v>
      </c>
      <c r="B6" s="5" t="s">
        <v>266</v>
      </c>
      <c r="C6" s="90"/>
      <c r="D6" s="107">
        <f>投入係数表!K6</f>
        <v>0</v>
      </c>
      <c r="E6" s="110">
        <f t="shared" si="0"/>
        <v>0</v>
      </c>
      <c r="F6" s="76">
        <f>分析係数表!C9</f>
        <v>0.18610421836228286</v>
      </c>
      <c r="G6" s="110">
        <f t="shared" si="1"/>
        <v>0</v>
      </c>
      <c r="H6" s="110">
        <v>1.290719583177853E-6</v>
      </c>
      <c r="I6" s="110">
        <f t="shared" si="2"/>
        <v>1.290719583177853E-6</v>
      </c>
      <c r="J6" s="107">
        <f>分析係数表!G9</f>
        <v>0.24223602484472051</v>
      </c>
      <c r="K6" s="111">
        <f t="shared" si="3"/>
        <v>3.126587810182377E-7</v>
      </c>
      <c r="L6" s="79"/>
      <c r="M6" s="80"/>
      <c r="N6" s="81">
        <f>分析係数表!H9</f>
        <v>5.8167204272645549E-4</v>
      </c>
      <c r="O6" s="82">
        <f t="shared" si="4"/>
        <v>1.5115936122833034E-3</v>
      </c>
      <c r="P6" s="76">
        <f>分析係数表!C9</f>
        <v>0.18610421836228286</v>
      </c>
      <c r="Q6" s="82">
        <f t="shared" si="5"/>
        <v>2.8131394769540381E-4</v>
      </c>
      <c r="R6" s="83">
        <v>2.8790129175992164E-4</v>
      </c>
      <c r="S6" s="84">
        <f t="shared" si="6"/>
        <v>2.8919201134309949E-4</v>
      </c>
      <c r="T6" s="85">
        <f>分析係数表!F9</f>
        <v>0.65217391304347827</v>
      </c>
      <c r="U6" s="86">
        <f t="shared" si="7"/>
        <v>1.8860348565854316E-4</v>
      </c>
      <c r="V6" s="87">
        <f>分析係数表!D9</f>
        <v>0.15527950310559005</v>
      </c>
      <c r="W6" s="167">
        <f t="shared" si="8"/>
        <v>0</v>
      </c>
      <c r="X6" s="76">
        <f>分析係数表!E9</f>
        <v>0</v>
      </c>
      <c r="Y6" s="166">
        <f t="shared" si="9"/>
        <v>0</v>
      </c>
    </row>
    <row r="7" spans="1:25" x14ac:dyDescent="0.2">
      <c r="A7" s="6" t="s">
        <v>221</v>
      </c>
      <c r="B7" s="5" t="s">
        <v>267</v>
      </c>
      <c r="C7" s="90"/>
      <c r="D7" s="107">
        <f>投入係数表!K7</f>
        <v>0</v>
      </c>
      <c r="E7" s="110">
        <f t="shared" si="0"/>
        <v>0</v>
      </c>
      <c r="F7" s="76">
        <f>分析係数表!C10</f>
        <v>1</v>
      </c>
      <c r="G7" s="110">
        <f t="shared" si="1"/>
        <v>0</v>
      </c>
      <c r="H7" s="110">
        <v>3.1045505211843659E-6</v>
      </c>
      <c r="I7" s="110">
        <f t="shared" si="2"/>
        <v>3.1045505211843659E-6</v>
      </c>
      <c r="J7" s="107">
        <f>分析係数表!G10</f>
        <v>0.17902522283330172</v>
      </c>
      <c r="K7" s="111">
        <f t="shared" si="3"/>
        <v>5.5579284885227411E-7</v>
      </c>
      <c r="L7" s="79"/>
      <c r="M7" s="80"/>
      <c r="N7" s="81">
        <f>分析係数表!H10</f>
        <v>1.093766089911469E-3</v>
      </c>
      <c r="O7" s="82">
        <f t="shared" si="4"/>
        <v>2.842374591518365E-3</v>
      </c>
      <c r="P7" s="76">
        <f>分析係数表!C10</f>
        <v>1</v>
      </c>
      <c r="Q7" s="82">
        <f t="shared" si="5"/>
        <v>2.842374591518365E-3</v>
      </c>
      <c r="R7" s="83">
        <v>2.8505423991738409E-3</v>
      </c>
      <c r="S7" s="84">
        <f t="shared" si="6"/>
        <v>2.8536469496950254E-3</v>
      </c>
      <c r="T7" s="85">
        <f>分析係数表!F10</f>
        <v>0.51792148681964723</v>
      </c>
      <c r="U7" s="86">
        <f t="shared" si="7"/>
        <v>1.4779650710443986E-3</v>
      </c>
      <c r="V7" s="87">
        <f>分析係数表!D10</f>
        <v>0.10677033946520008</v>
      </c>
      <c r="W7" s="167">
        <f t="shared" si="8"/>
        <v>0</v>
      </c>
      <c r="X7" s="76">
        <f>分析係数表!E10</f>
        <v>8.173715152664518E-2</v>
      </c>
      <c r="Y7" s="166">
        <f t="shared" si="9"/>
        <v>0</v>
      </c>
    </row>
    <row r="8" spans="1:25" x14ac:dyDescent="0.2">
      <c r="A8" s="6" t="s">
        <v>222</v>
      </c>
      <c r="B8" s="5" t="s">
        <v>27</v>
      </c>
      <c r="C8" s="90"/>
      <c r="D8" s="107">
        <f>投入係数表!K8</f>
        <v>0.5879054258866323</v>
      </c>
      <c r="E8" s="110">
        <f t="shared" si="0"/>
        <v>58.790542588663229</v>
      </c>
      <c r="F8" s="76">
        <f>分析係数表!C11</f>
        <v>6.160954948016939E-3</v>
      </c>
      <c r="G8" s="110">
        <f t="shared" si="1"/>
        <v>0.36220588425822531</v>
      </c>
      <c r="H8" s="110">
        <v>0.36336117517696725</v>
      </c>
      <c r="I8" s="110">
        <f t="shared" si="2"/>
        <v>0.36336117517696725</v>
      </c>
      <c r="J8" s="107">
        <f>分析係数表!G11</f>
        <v>0.34042553191489361</v>
      </c>
      <c r="K8" s="111">
        <f t="shared" si="3"/>
        <v>0.12369742133683992</v>
      </c>
      <c r="L8" s="79"/>
      <c r="M8" s="80"/>
      <c r="N8" s="81">
        <f>分析係数表!H11</f>
        <v>-1.9481838751603774E-5</v>
      </c>
      <c r="O8" s="82">
        <f t="shared" si="4"/>
        <v>-5.062753725350777E-5</v>
      </c>
      <c r="P8" s="76">
        <f>分析係数表!C11</f>
        <v>6.160954948016939E-3</v>
      </c>
      <c r="Q8" s="82">
        <f t="shared" si="5"/>
        <v>-3.119139761479106E-7</v>
      </c>
      <c r="R8" s="83">
        <v>3.5668264404902362E-5</v>
      </c>
      <c r="S8" s="84">
        <f t="shared" si="6"/>
        <v>0.36339684344137213</v>
      </c>
      <c r="T8" s="85">
        <f>分析係数表!F11</f>
        <v>0.5957446808510638</v>
      </c>
      <c r="U8" s="86">
        <f t="shared" si="7"/>
        <v>0.21649173651826423</v>
      </c>
      <c r="V8" s="87">
        <f>分析係数表!D11</f>
        <v>0.10638297872340426</v>
      </c>
      <c r="W8" s="167">
        <f t="shared" si="8"/>
        <v>0</v>
      </c>
      <c r="X8" s="76">
        <f>分析係数表!E11</f>
        <v>0</v>
      </c>
      <c r="Y8" s="166">
        <f t="shared" si="9"/>
        <v>0</v>
      </c>
    </row>
    <row r="9" spans="1:25" x14ac:dyDescent="0.2">
      <c r="A9" s="6" t="s">
        <v>223</v>
      </c>
      <c r="B9" s="5" t="s">
        <v>191</v>
      </c>
      <c r="C9" s="90"/>
      <c r="D9" s="107">
        <f>投入係数表!K9</f>
        <v>0</v>
      </c>
      <c r="E9" s="110">
        <f t="shared" si="0"/>
        <v>0</v>
      </c>
      <c r="F9" s="76">
        <f>分析係数表!C12</f>
        <v>3.0196065121225524E-2</v>
      </c>
      <c r="G9" s="110">
        <f t="shared" si="1"/>
        <v>0</v>
      </c>
      <c r="H9" s="110">
        <v>1.0609717271054832E-5</v>
      </c>
      <c r="I9" s="110">
        <f t="shared" si="2"/>
        <v>1.0609717271054832E-5</v>
      </c>
      <c r="J9" s="107">
        <f>分析係数表!G12</f>
        <v>0.12354134956874682</v>
      </c>
      <c r="K9" s="111">
        <f t="shared" si="3"/>
        <v>1.3107387902089555E-6</v>
      </c>
      <c r="L9" s="79"/>
      <c r="M9" s="80"/>
      <c r="N9" s="81">
        <f>分析係数表!H12</f>
        <v>9.1223709954384669E-2</v>
      </c>
      <c r="O9" s="82">
        <f t="shared" si="4"/>
        <v>0.23706344318955014</v>
      </c>
      <c r="P9" s="76">
        <f>分析係数表!C12</f>
        <v>3.0196065121225524E-2</v>
      </c>
      <c r="Q9" s="82">
        <f t="shared" si="5"/>
        <v>7.1583831684136033E-3</v>
      </c>
      <c r="R9" s="83">
        <v>7.6209981630813344E-3</v>
      </c>
      <c r="S9" s="84">
        <f t="shared" si="6"/>
        <v>7.6316078803523894E-3</v>
      </c>
      <c r="T9" s="85">
        <f>分析係数表!F12</f>
        <v>0.42790922927909231</v>
      </c>
      <c r="U9" s="86">
        <f t="shared" si="7"/>
        <v>3.2656354462418384E-3</v>
      </c>
      <c r="V9" s="87">
        <f>分析係数表!D12</f>
        <v>5.0712605507126057E-2</v>
      </c>
      <c r="W9" s="167">
        <f t="shared" si="8"/>
        <v>0</v>
      </c>
      <c r="X9" s="76">
        <f>分析係数表!E12</f>
        <v>5.3041833863751671E-2</v>
      </c>
      <c r="Y9" s="166">
        <f t="shared" si="9"/>
        <v>0</v>
      </c>
    </row>
    <row r="10" spans="1:25" x14ac:dyDescent="0.2">
      <c r="A10" s="6" t="s">
        <v>224</v>
      </c>
      <c r="B10" s="5" t="s">
        <v>28</v>
      </c>
      <c r="C10" s="90"/>
      <c r="D10" s="107">
        <f>投入係数表!K10</f>
        <v>0</v>
      </c>
      <c r="E10" s="110">
        <f t="shared" si="0"/>
        <v>0</v>
      </c>
      <c r="F10" s="76">
        <f>分析係数表!C13</f>
        <v>0</v>
      </c>
      <c r="G10" s="110">
        <f t="shared" si="1"/>
        <v>0</v>
      </c>
      <c r="H10" s="110">
        <v>0</v>
      </c>
      <c r="I10" s="110">
        <f t="shared" si="2"/>
        <v>0</v>
      </c>
      <c r="J10" s="107">
        <f>分析係数表!G13</f>
        <v>0.24349881796690306</v>
      </c>
      <c r="K10" s="111">
        <f t="shared" si="3"/>
        <v>0</v>
      </c>
      <c r="L10" s="79"/>
      <c r="M10" s="80"/>
      <c r="N10" s="81">
        <f>分析係数表!H13</f>
        <v>1.4342808000912864E-2</v>
      </c>
      <c r="O10" s="82">
        <f t="shared" si="4"/>
        <v>3.7272716176564614E-2</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107">
        <f>投入係数表!K11</f>
        <v>0</v>
      </c>
      <c r="E11" s="110">
        <f t="shared" si="0"/>
        <v>0</v>
      </c>
      <c r="F11" s="76">
        <f>分析係数表!C14</f>
        <v>0.14745822605886216</v>
      </c>
      <c r="G11" s="110">
        <f t="shared" si="1"/>
        <v>0</v>
      </c>
      <c r="H11" s="110">
        <v>9.3907057349444881E-3</v>
      </c>
      <c r="I11" s="110">
        <f t="shared" si="2"/>
        <v>9.3907057349444881E-3</v>
      </c>
      <c r="J11" s="107">
        <f>分析係数表!G14</f>
        <v>0.16000812567713976</v>
      </c>
      <c r="K11" s="111">
        <f t="shared" si="3"/>
        <v>1.5025892234340349E-3</v>
      </c>
      <c r="L11" s="79"/>
      <c r="M11" s="80"/>
      <c r="N11" s="81">
        <f>分析係数表!H14</f>
        <v>1.1744765647395416E-3</v>
      </c>
      <c r="O11" s="82">
        <f t="shared" si="4"/>
        <v>3.0521172458543252E-3</v>
      </c>
      <c r="P11" s="76">
        <f>分析係数表!C14</f>
        <v>0.14745822605886216</v>
      </c>
      <c r="Q11" s="82">
        <f t="shared" si="5"/>
        <v>4.5005979479733889E-4</v>
      </c>
      <c r="R11" s="83">
        <v>3.472257920279801E-3</v>
      </c>
      <c r="S11" s="84">
        <f t="shared" si="6"/>
        <v>1.286296365522429E-2</v>
      </c>
      <c r="T11" s="85">
        <f>分析係数表!F14</f>
        <v>0.30031148429035753</v>
      </c>
      <c r="U11" s="86">
        <f t="shared" si="7"/>
        <v>3.8628957076733291E-3</v>
      </c>
      <c r="V11" s="87">
        <f>分析係数表!D14</f>
        <v>4.401408450704225E-2</v>
      </c>
      <c r="W11" s="167">
        <f t="shared" si="8"/>
        <v>0</v>
      </c>
      <c r="X11" s="76">
        <f>分析係数表!E14</f>
        <v>4.2998374864572045E-2</v>
      </c>
      <c r="Y11" s="166">
        <f t="shared" si="9"/>
        <v>0</v>
      </c>
    </row>
    <row r="12" spans="1:25" x14ac:dyDescent="0.2">
      <c r="A12" s="6" t="s">
        <v>226</v>
      </c>
      <c r="B12" s="5" t="s">
        <v>29</v>
      </c>
      <c r="C12" s="90"/>
      <c r="D12" s="107">
        <f>投入係数表!K12</f>
        <v>1.8187329493785996E-3</v>
      </c>
      <c r="E12" s="110">
        <f t="shared" si="0"/>
        <v>0.18187329493785995</v>
      </c>
      <c r="F12" s="76">
        <f>分析係数表!C15</f>
        <v>0</v>
      </c>
      <c r="G12" s="110">
        <f t="shared" si="1"/>
        <v>0</v>
      </c>
      <c r="H12" s="110">
        <v>0</v>
      </c>
      <c r="I12" s="110">
        <f t="shared" si="2"/>
        <v>0</v>
      </c>
      <c r="J12" s="107">
        <f>分析係数表!G15</f>
        <v>9.5721711315473815E-2</v>
      </c>
      <c r="K12" s="111">
        <f t="shared" si="3"/>
        <v>0</v>
      </c>
      <c r="L12" s="79"/>
      <c r="M12" s="80"/>
      <c r="N12" s="81">
        <f>分析係数表!H15</f>
        <v>8.3618835041705045E-3</v>
      </c>
      <c r="O12" s="82">
        <f t="shared" si="4"/>
        <v>2.1730062239737728E-2</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75">
        <f>最終需要_まとめ!C14</f>
        <v>100</v>
      </c>
      <c r="D13" s="107">
        <f>投入係数表!K13</f>
        <v>6.2140042437102153E-2</v>
      </c>
      <c r="E13" s="110">
        <f t="shared" si="0"/>
        <v>6.2140042437102156</v>
      </c>
      <c r="F13" s="76">
        <f>分析係数表!C16</f>
        <v>2.2508198350392528E-2</v>
      </c>
      <c r="G13" s="110">
        <f t="shared" si="1"/>
        <v>0.13986604006761044</v>
      </c>
      <c r="H13" s="110">
        <v>0.14290019869408382</v>
      </c>
      <c r="I13" s="110">
        <f t="shared" si="2"/>
        <v>100.14290019869408</v>
      </c>
      <c r="J13" s="107">
        <f>分析係数表!G16</f>
        <v>3.3165829145728645E-2</v>
      </c>
      <c r="K13" s="111">
        <f t="shared" si="3"/>
        <v>3.3213223181476432</v>
      </c>
      <c r="L13" s="79"/>
      <c r="M13" s="80"/>
      <c r="N13" s="81">
        <f>分析係数表!H16</f>
        <v>1.6828134001653172E-2</v>
      </c>
      <c r="O13" s="82">
        <f t="shared" si="4"/>
        <v>4.3731343429047817E-2</v>
      </c>
      <c r="P13" s="76">
        <f>分析係数表!C16</f>
        <v>2.2508198350392528E-2</v>
      </c>
      <c r="Q13" s="82">
        <f t="shared" si="5"/>
        <v>9.8431375203014313E-4</v>
      </c>
      <c r="R13" s="83">
        <v>1.3472812698580269E-3</v>
      </c>
      <c r="S13" s="84">
        <f t="shared" si="6"/>
        <v>100.14424747996394</v>
      </c>
      <c r="T13" s="85">
        <f>分析係数表!F16</f>
        <v>0.28743718592964823</v>
      </c>
      <c r="U13" s="86">
        <f t="shared" si="7"/>
        <v>28.785180682683102</v>
      </c>
      <c r="V13" s="87">
        <f>分析係数表!D16</f>
        <v>2.5125628140703519E-2</v>
      </c>
      <c r="W13" s="167">
        <f t="shared" si="8"/>
        <v>3</v>
      </c>
      <c r="X13" s="76">
        <f>分析係数表!E16</f>
        <v>2.3115577889447236E-2</v>
      </c>
      <c r="Y13" s="166">
        <f t="shared" si="9"/>
        <v>2</v>
      </c>
    </row>
    <row r="14" spans="1:25" x14ac:dyDescent="0.2">
      <c r="A14" s="6" t="s">
        <v>2</v>
      </c>
      <c r="B14" s="5" t="s">
        <v>365</v>
      </c>
      <c r="C14" s="90"/>
      <c r="D14" s="107">
        <f>投入係数表!K14</f>
        <v>1.515610791148833E-4</v>
      </c>
      <c r="E14" s="110">
        <f t="shared" si="0"/>
        <v>1.515610791148833E-2</v>
      </c>
      <c r="F14" s="76">
        <f>分析係数表!C17</f>
        <v>3.7433661865049261E-2</v>
      </c>
      <c r="G14" s="110">
        <f t="shared" si="1"/>
        <v>5.6734861874885214E-4</v>
      </c>
      <c r="H14" s="110">
        <v>3.8379449719262637E-3</v>
      </c>
      <c r="I14" s="110">
        <f t="shared" si="2"/>
        <v>3.8379449719262637E-3</v>
      </c>
      <c r="J14" s="107">
        <f>分析係数表!G17</f>
        <v>0.23414289082763498</v>
      </c>
      <c r="K14" s="111">
        <f t="shared" si="3"/>
        <v>8.9862753056420177E-4</v>
      </c>
      <c r="L14" s="79"/>
      <c r="M14" s="80"/>
      <c r="N14" s="81">
        <f>分析係数表!H17</f>
        <v>3.0252512461419003E-3</v>
      </c>
      <c r="O14" s="82">
        <f t="shared" si="4"/>
        <v>7.8617332849375641E-3</v>
      </c>
      <c r="P14" s="76">
        <f>分析係数表!C17</f>
        <v>3.7433661865049261E-2</v>
      </c>
      <c r="Q14" s="82">
        <f t="shared" si="5"/>
        <v>2.9429346546155574E-4</v>
      </c>
      <c r="R14" s="83">
        <v>1.6543246796786178E-3</v>
      </c>
      <c r="S14" s="84">
        <f t="shared" si="6"/>
        <v>5.4922696516048813E-3</v>
      </c>
      <c r="T14" s="85">
        <f>分析係数表!F17</f>
        <v>0.39289082763499172</v>
      </c>
      <c r="U14" s="86">
        <f t="shared" si="7"/>
        <v>2.1578623690135896E-3</v>
      </c>
      <c r="V14" s="87">
        <f>分析係数表!D17</f>
        <v>5.6649375147370902E-2</v>
      </c>
      <c r="W14" s="167">
        <f t="shared" si="8"/>
        <v>0</v>
      </c>
      <c r="X14" s="76">
        <f>分析係数表!E17</f>
        <v>5.6885168592313136E-2</v>
      </c>
      <c r="Y14" s="166">
        <f t="shared" si="9"/>
        <v>0</v>
      </c>
    </row>
    <row r="15" spans="1:25" x14ac:dyDescent="0.2">
      <c r="A15" s="6" t="s">
        <v>3</v>
      </c>
      <c r="B15" s="5" t="s">
        <v>31</v>
      </c>
      <c r="C15" s="90"/>
      <c r="D15" s="107">
        <f>投入係数表!K15</f>
        <v>3.031221582297666E-4</v>
      </c>
      <c r="E15" s="110">
        <f t="shared" si="0"/>
        <v>3.0312215822976659E-2</v>
      </c>
      <c r="F15" s="76">
        <f>分析係数表!C18</f>
        <v>0.10097309673726385</v>
      </c>
      <c r="G15" s="110">
        <f t="shared" si="1"/>
        <v>3.0607183006142419E-3</v>
      </c>
      <c r="H15" s="110">
        <v>3.9047300317843966E-3</v>
      </c>
      <c r="I15" s="110">
        <f t="shared" si="2"/>
        <v>3.9047300317843966E-3</v>
      </c>
      <c r="J15" s="107">
        <f>分析係数表!G18</f>
        <v>0.21571562207670719</v>
      </c>
      <c r="K15" s="111">
        <f t="shared" si="3"/>
        <v>8.4231126784797177E-4</v>
      </c>
      <c r="L15" s="79"/>
      <c r="M15" s="80"/>
      <c r="N15" s="81">
        <f>分析係数表!H18</f>
        <v>4.4529917146522908E-4</v>
      </c>
      <c r="O15" s="82">
        <f t="shared" si="4"/>
        <v>1.1572008515087491E-3</v>
      </c>
      <c r="P15" s="76">
        <f>分析係数表!C18</f>
        <v>0.10097309673726385</v>
      </c>
      <c r="Q15" s="82">
        <f t="shared" si="5"/>
        <v>1.1684615352383702E-4</v>
      </c>
      <c r="R15" s="83">
        <v>4.4924646437338939E-4</v>
      </c>
      <c r="S15" s="84">
        <f t="shared" si="6"/>
        <v>4.3539764961577857E-3</v>
      </c>
      <c r="T15" s="85">
        <f>分析係数表!F18</f>
        <v>0.45949485500467729</v>
      </c>
      <c r="U15" s="86">
        <f t="shared" si="7"/>
        <v>2.0006297987957946E-3</v>
      </c>
      <c r="V15" s="87">
        <f>分析係数表!D18</f>
        <v>5.5378858746492052E-2</v>
      </c>
      <c r="W15" s="167">
        <f t="shared" si="8"/>
        <v>0</v>
      </c>
      <c r="X15" s="76">
        <f>分析係数表!E18</f>
        <v>5.5378858746492052E-2</v>
      </c>
      <c r="Y15" s="166">
        <f t="shared" si="9"/>
        <v>0</v>
      </c>
    </row>
    <row r="16" spans="1:25" x14ac:dyDescent="0.2">
      <c r="A16" s="6" t="s">
        <v>4</v>
      </c>
      <c r="B16" s="5" t="s">
        <v>32</v>
      </c>
      <c r="C16" s="90"/>
      <c r="D16" s="107">
        <f>投入係数表!K16</f>
        <v>0</v>
      </c>
      <c r="E16" s="110">
        <f t="shared" si="0"/>
        <v>0</v>
      </c>
      <c r="F16" s="76">
        <f>分析係数表!C19</f>
        <v>3.134831743474864E-2</v>
      </c>
      <c r="G16" s="110">
        <f t="shared" si="1"/>
        <v>0</v>
      </c>
      <c r="H16" s="110">
        <v>4.5716962669710105E-3</v>
      </c>
      <c r="I16" s="110">
        <f t="shared" si="2"/>
        <v>4.5716962669710105E-3</v>
      </c>
      <c r="J16" s="107">
        <f>分析係数表!G19</f>
        <v>5.7606822099247029E-2</v>
      </c>
      <c r="K16" s="111">
        <f t="shared" si="3"/>
        <v>2.6336089354319075E-4</v>
      </c>
      <c r="L16" s="79"/>
      <c r="M16" s="80"/>
      <c r="N16" s="81">
        <f>分析係数表!H19</f>
        <v>-1.1410791268796496E-4</v>
      </c>
      <c r="O16" s="82">
        <f t="shared" si="4"/>
        <v>-2.9653271819911694E-4</v>
      </c>
      <c r="P16" s="76">
        <f>分析係数表!C19</f>
        <v>3.134831743474864E-2</v>
      </c>
      <c r="Q16" s="82">
        <f t="shared" si="5"/>
        <v>-9.2958017798947825E-6</v>
      </c>
      <c r="R16" s="83">
        <v>8.9182140208270567E-4</v>
      </c>
      <c r="S16" s="84">
        <f t="shared" si="6"/>
        <v>5.4635176690537163E-3</v>
      </c>
      <c r="T16" s="85">
        <f>分析係数表!F19</f>
        <v>0.23995282590946204</v>
      </c>
      <c r="U16" s="86">
        <f t="shared" si="7"/>
        <v>1.3109865040957162E-3</v>
      </c>
      <c r="V16" s="87">
        <f>分析係数表!D19</f>
        <v>5.8967613172457587E-3</v>
      </c>
      <c r="W16" s="167">
        <f t="shared" si="8"/>
        <v>0</v>
      </c>
      <c r="X16" s="76">
        <f>分析係数表!E19</f>
        <v>5.1710060782001266E-3</v>
      </c>
      <c r="Y16" s="166">
        <f t="shared" si="9"/>
        <v>0</v>
      </c>
    </row>
    <row r="17" spans="1:25" x14ac:dyDescent="0.2">
      <c r="A17" s="6" t="s">
        <v>5</v>
      </c>
      <c r="B17" s="5" t="s">
        <v>33</v>
      </c>
      <c r="C17" s="90"/>
      <c r="D17" s="107">
        <f>投入係数表!K17</f>
        <v>0</v>
      </c>
      <c r="E17" s="110">
        <f t="shared" si="0"/>
        <v>0</v>
      </c>
      <c r="F17" s="76">
        <f>分析係数表!C20</f>
        <v>9.3978580907996712E-2</v>
      </c>
      <c r="G17" s="110">
        <f t="shared" si="1"/>
        <v>0</v>
      </c>
      <c r="H17" s="110">
        <v>1.434623072770806E-3</v>
      </c>
      <c r="I17" s="110">
        <f t="shared" si="2"/>
        <v>1.434623072770806E-3</v>
      </c>
      <c r="J17" s="107">
        <f>分析係数表!G20</f>
        <v>0.1000543404428746</v>
      </c>
      <c r="K17" s="111">
        <f t="shared" si="3"/>
        <v>1.4354026533021309E-4</v>
      </c>
      <c r="L17" s="79"/>
      <c r="M17" s="80"/>
      <c r="N17" s="81">
        <f>分析係数表!H20</f>
        <v>5.5523240442070755E-4</v>
      </c>
      <c r="O17" s="82">
        <f t="shared" si="4"/>
        <v>1.4428848117249715E-3</v>
      </c>
      <c r="P17" s="76">
        <f>分析係数表!C20</f>
        <v>9.3978580907996712E-2</v>
      </c>
      <c r="Q17" s="82">
        <f t="shared" si="5"/>
        <v>1.3560026701961482E-4</v>
      </c>
      <c r="R17" s="83">
        <v>7.3181577942554627E-4</v>
      </c>
      <c r="S17" s="84">
        <f t="shared" si="6"/>
        <v>2.1664388521963522E-3</v>
      </c>
      <c r="T17" s="85">
        <f>分析係数表!F20</f>
        <v>0.22286374133949191</v>
      </c>
      <c r="U17" s="86">
        <f t="shared" si="7"/>
        <v>4.8282066798371361E-4</v>
      </c>
      <c r="V17" s="87">
        <f>分析係数表!D20</f>
        <v>2.7577774758864283E-2</v>
      </c>
      <c r="W17" s="167">
        <f t="shared" si="8"/>
        <v>0</v>
      </c>
      <c r="X17" s="76">
        <f>分析係数表!E20</f>
        <v>2.9955169134628448E-2</v>
      </c>
      <c r="Y17" s="166">
        <f t="shared" si="9"/>
        <v>0</v>
      </c>
    </row>
    <row r="18" spans="1:25" x14ac:dyDescent="0.2">
      <c r="A18" s="6" t="s">
        <v>6</v>
      </c>
      <c r="B18" s="5" t="s">
        <v>34</v>
      </c>
      <c r="C18" s="90"/>
      <c r="D18" s="107">
        <f>投入係数表!K18</f>
        <v>4.546832373446499E-4</v>
      </c>
      <c r="E18" s="110">
        <f t="shared" si="0"/>
        <v>4.5468323734464987E-2</v>
      </c>
      <c r="F18" s="76">
        <f>分析係数表!C21</f>
        <v>0.58730312732447199</v>
      </c>
      <c r="G18" s="110">
        <f t="shared" si="1"/>
        <v>2.6703688723452801E-2</v>
      </c>
      <c r="H18" s="110">
        <v>3.0475525250168875E-2</v>
      </c>
      <c r="I18" s="110">
        <f t="shared" si="2"/>
        <v>3.0475525250168875E-2</v>
      </c>
      <c r="J18" s="107">
        <f>分析係数表!G21</f>
        <v>0.28517251912946945</v>
      </c>
      <c r="K18" s="111">
        <f t="shared" si="3"/>
        <v>8.6907823073844124E-3</v>
      </c>
      <c r="L18" s="79"/>
      <c r="M18" s="80"/>
      <c r="N18" s="81">
        <f>分析係数表!H21</f>
        <v>9.2956202043366571E-4</v>
      </c>
      <c r="O18" s="82">
        <f t="shared" si="4"/>
        <v>2.4156567775245135E-3</v>
      </c>
      <c r="P18" s="76">
        <f>分析係数表!C21</f>
        <v>0.58730312732447199</v>
      </c>
      <c r="Q18" s="82">
        <f t="shared" si="5"/>
        <v>1.4187227799827031E-3</v>
      </c>
      <c r="R18" s="83">
        <v>2.0600247296465946E-3</v>
      </c>
      <c r="S18" s="84">
        <f t="shared" si="6"/>
        <v>3.2535549979815469E-2</v>
      </c>
      <c r="T18" s="85">
        <f>分析係数表!F21</f>
        <v>0.42587749688936571</v>
      </c>
      <c r="U18" s="86">
        <f t="shared" si="7"/>
        <v>1.3856158585322666E-2</v>
      </c>
      <c r="V18" s="87">
        <f>分析係数表!D21</f>
        <v>3.1732194878443115E-2</v>
      </c>
      <c r="W18" s="167">
        <f t="shared" si="8"/>
        <v>0</v>
      </c>
      <c r="X18" s="76">
        <f>分析係数表!E21</f>
        <v>3.0689107937146562E-2</v>
      </c>
      <c r="Y18" s="166">
        <f t="shared" si="9"/>
        <v>0</v>
      </c>
    </row>
    <row r="19" spans="1:25" x14ac:dyDescent="0.2">
      <c r="A19" s="6" t="s">
        <v>7</v>
      </c>
      <c r="B19" s="5" t="s">
        <v>269</v>
      </c>
      <c r="C19" s="90"/>
      <c r="D19" s="107">
        <f>投入係数表!K19</f>
        <v>0</v>
      </c>
      <c r="E19" s="110">
        <f t="shared" si="0"/>
        <v>0</v>
      </c>
      <c r="F19" s="76">
        <f>分析係数表!C22</f>
        <v>5.627746538770495E-2</v>
      </c>
      <c r="G19" s="110">
        <f t="shared" si="1"/>
        <v>0</v>
      </c>
      <c r="H19" s="110">
        <v>4.9116733054246344E-4</v>
      </c>
      <c r="I19" s="110">
        <f t="shared" si="2"/>
        <v>4.9116733054246344E-4</v>
      </c>
      <c r="J19" s="107">
        <f>分析係数表!G22</f>
        <v>0.19467293380336859</v>
      </c>
      <c r="K19" s="111">
        <f t="shared" si="3"/>
        <v>9.5616985225070242E-5</v>
      </c>
      <c r="L19" s="79"/>
      <c r="M19" s="80"/>
      <c r="N19" s="81">
        <f>分析係数表!H22</f>
        <v>4.3138357235694069E-5</v>
      </c>
      <c r="O19" s="82">
        <f t="shared" si="4"/>
        <v>1.1210383248991006E-4</v>
      </c>
      <c r="P19" s="76">
        <f>分析係数表!C22</f>
        <v>5.627746538770495E-2</v>
      </c>
      <c r="Q19" s="82">
        <f t="shared" si="5"/>
        <v>6.3089195527799874E-6</v>
      </c>
      <c r="R19" s="83">
        <v>1.3402532389254757E-4</v>
      </c>
      <c r="S19" s="84">
        <f t="shared" si="6"/>
        <v>6.2519265443501107E-4</v>
      </c>
      <c r="T19" s="85">
        <f>分析係数表!F22</f>
        <v>0.41304347826086957</v>
      </c>
      <c r="U19" s="86">
        <f t="shared" si="7"/>
        <v>2.5823174857098286E-4</v>
      </c>
      <c r="V19" s="87">
        <f>分析係数表!D22</f>
        <v>1.7561039300169733E-2</v>
      </c>
      <c r="W19" s="167">
        <f t="shared" si="8"/>
        <v>0</v>
      </c>
      <c r="X19" s="76">
        <f>分析係数表!E22</f>
        <v>1.6190103146624887E-2</v>
      </c>
      <c r="Y19" s="166">
        <f t="shared" si="9"/>
        <v>0</v>
      </c>
    </row>
    <row r="20" spans="1:25" x14ac:dyDescent="0.2">
      <c r="A20" s="6" t="s">
        <v>8</v>
      </c>
      <c r="B20" s="5" t="s">
        <v>270</v>
      </c>
      <c r="C20" s="90"/>
      <c r="D20" s="107">
        <f>投入係数表!K20</f>
        <v>0</v>
      </c>
      <c r="E20" s="110">
        <f t="shared" si="0"/>
        <v>0</v>
      </c>
      <c r="F20" s="76">
        <f>分析係数表!C23</f>
        <v>0</v>
      </c>
      <c r="G20" s="110">
        <f t="shared" si="1"/>
        <v>0</v>
      </c>
      <c r="H20" s="110">
        <v>0</v>
      </c>
      <c r="I20" s="110">
        <f t="shared" si="2"/>
        <v>0</v>
      </c>
      <c r="J20" s="107">
        <f>分析係数表!G23</f>
        <v>0.21585320256550375</v>
      </c>
      <c r="K20" s="111">
        <f t="shared" si="3"/>
        <v>0</v>
      </c>
      <c r="L20" s="79"/>
      <c r="M20" s="80"/>
      <c r="N20" s="81">
        <f>分析係数表!H23</f>
        <v>2.5048078394919135E-5</v>
      </c>
      <c r="O20" s="82">
        <f t="shared" si="4"/>
        <v>6.5092547897367131E-5</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107">
        <f>投入係数表!K21</f>
        <v>0</v>
      </c>
      <c r="E21" s="110">
        <f t="shared" si="0"/>
        <v>0</v>
      </c>
      <c r="F21" s="76">
        <f>分析係数表!C24</f>
        <v>0.81842301633363734</v>
      </c>
      <c r="G21" s="110">
        <f t="shared" si="1"/>
        <v>0</v>
      </c>
      <c r="H21" s="110">
        <v>1.3589950692504764E-3</v>
      </c>
      <c r="I21" s="110">
        <f t="shared" si="2"/>
        <v>1.3589950692504764E-3</v>
      </c>
      <c r="J21" s="107">
        <f>分析係数表!G24</f>
        <v>0.20829256360078277</v>
      </c>
      <c r="K21" s="111">
        <f t="shared" si="3"/>
        <v>2.8306856689500504E-4</v>
      </c>
      <c r="L21" s="79"/>
      <c r="M21" s="80"/>
      <c r="N21" s="81">
        <f>分析係数表!H24</f>
        <v>3.3536593850975067E-4</v>
      </c>
      <c r="O21" s="82">
        <f t="shared" si="4"/>
        <v>8.7151689129252657E-4</v>
      </c>
      <c r="P21" s="76">
        <f>分析係数表!C24</f>
        <v>0.81842301633363734</v>
      </c>
      <c r="Q21" s="82">
        <f t="shared" si="5"/>
        <v>7.1326948295734435E-4</v>
      </c>
      <c r="R21" s="83">
        <v>1.9724425409493392E-3</v>
      </c>
      <c r="S21" s="84">
        <f t="shared" si="6"/>
        <v>3.3314376101998156E-3</v>
      </c>
      <c r="T21" s="85">
        <f>分析係数表!F24</f>
        <v>0.39236790606653621</v>
      </c>
      <c r="U21" s="86">
        <f t="shared" si="7"/>
        <v>1.3071491993054071E-3</v>
      </c>
      <c r="V21" s="87">
        <f>分析係数表!D24</f>
        <v>4.4337084148727987E-2</v>
      </c>
      <c r="W21" s="167">
        <f t="shared" si="8"/>
        <v>0</v>
      </c>
      <c r="X21" s="76">
        <f>分析係数表!E24</f>
        <v>4.5009784735812131E-2</v>
      </c>
      <c r="Y21" s="166">
        <f t="shared" si="9"/>
        <v>0</v>
      </c>
    </row>
    <row r="22" spans="1:25" x14ac:dyDescent="0.2">
      <c r="A22" s="6" t="s">
        <v>10</v>
      </c>
      <c r="B22" s="5" t="s">
        <v>272</v>
      </c>
      <c r="C22" s="90"/>
      <c r="D22" s="107">
        <f>投入係数表!K22</f>
        <v>0</v>
      </c>
      <c r="E22" s="110">
        <f t="shared" si="0"/>
        <v>0</v>
      </c>
      <c r="F22" s="76">
        <f>分析係数表!C25</f>
        <v>9.2155281649579646E-3</v>
      </c>
      <c r="G22" s="110">
        <f t="shared" si="1"/>
        <v>0</v>
      </c>
      <c r="H22" s="110">
        <v>1.6072479180340884E-4</v>
      </c>
      <c r="I22" s="110">
        <f t="shared" si="2"/>
        <v>1.6072479180340884E-4</v>
      </c>
      <c r="J22" s="107">
        <f>分析係数表!G25</f>
        <v>0.19733079122974262</v>
      </c>
      <c r="K22" s="111">
        <f t="shared" si="3"/>
        <v>3.1715950336802318E-5</v>
      </c>
      <c r="L22" s="79"/>
      <c r="M22" s="80"/>
      <c r="N22" s="81">
        <f>分析係数表!H25</f>
        <v>5.1487716700667114E-4</v>
      </c>
      <c r="O22" s="82">
        <f t="shared" si="4"/>
        <v>1.338013484556991E-3</v>
      </c>
      <c r="P22" s="76">
        <f>分析係数表!C25</f>
        <v>9.2155281649579646E-3</v>
      </c>
      <c r="Q22" s="82">
        <f t="shared" si="5"/>
        <v>1.2330500952028498E-5</v>
      </c>
      <c r="R22" s="83">
        <v>1.2110225245242773E-4</v>
      </c>
      <c r="S22" s="84">
        <f t="shared" si="6"/>
        <v>2.8182704425583658E-4</v>
      </c>
      <c r="T22" s="85">
        <f>分析係数表!F25</f>
        <v>0.3508102955195424</v>
      </c>
      <c r="U22" s="86">
        <f t="shared" si="7"/>
        <v>9.8867828680789191E-5</v>
      </c>
      <c r="V22" s="87">
        <f>分析係数表!D25</f>
        <v>0.24499523355576741</v>
      </c>
      <c r="W22" s="167">
        <f t="shared" si="8"/>
        <v>0</v>
      </c>
      <c r="X22" s="76">
        <f>分析係数表!E25</f>
        <v>0.2330791229742612</v>
      </c>
      <c r="Y22" s="166">
        <f t="shared" si="9"/>
        <v>0</v>
      </c>
    </row>
    <row r="23" spans="1:25" x14ac:dyDescent="0.2">
      <c r="A23" s="6" t="s">
        <v>11</v>
      </c>
      <c r="B23" s="5" t="s">
        <v>35</v>
      </c>
      <c r="C23" s="90"/>
      <c r="D23" s="107">
        <f>投入係数表!K23</f>
        <v>0</v>
      </c>
      <c r="E23" s="110">
        <f t="shared" si="0"/>
        <v>0</v>
      </c>
      <c r="F23" s="76">
        <f>分析係数表!C26</f>
        <v>0.13136940169326161</v>
      </c>
      <c r="G23" s="110">
        <f t="shared" si="1"/>
        <v>0</v>
      </c>
      <c r="H23" s="110">
        <v>1.9990248456277422E-3</v>
      </c>
      <c r="I23" s="110">
        <f t="shared" si="2"/>
        <v>1.9990248456277422E-3</v>
      </c>
      <c r="J23" s="107">
        <f>分析係数表!G26</f>
        <v>0.19642020029831664</v>
      </c>
      <c r="K23" s="111">
        <f t="shared" si="3"/>
        <v>3.926488605795126E-4</v>
      </c>
      <c r="L23" s="79"/>
      <c r="M23" s="80"/>
      <c r="N23" s="81">
        <f>分析係数表!H26</f>
        <v>1.0429741531662163E-2</v>
      </c>
      <c r="O23" s="82">
        <f t="shared" si="4"/>
        <v>2.7103813693931483E-2</v>
      </c>
      <c r="P23" s="76">
        <f>分析係数表!C26</f>
        <v>0.13136940169326161</v>
      </c>
      <c r="Q23" s="82">
        <f t="shared" si="5"/>
        <v>3.56061178857741E-3</v>
      </c>
      <c r="R23" s="83">
        <v>4.6962661384077758E-3</v>
      </c>
      <c r="S23" s="84">
        <f t="shared" si="6"/>
        <v>6.6952909840355176E-3</v>
      </c>
      <c r="T23" s="85">
        <f>分析係数表!F26</f>
        <v>0.33488173875985511</v>
      </c>
      <c r="U23" s="86">
        <f t="shared" si="7"/>
        <v>2.2421306862369953E-3</v>
      </c>
      <c r="V23" s="87">
        <f>分析係数表!D26</f>
        <v>5.817174515235457E-2</v>
      </c>
      <c r="W23" s="167">
        <f t="shared" si="8"/>
        <v>0</v>
      </c>
      <c r="X23" s="76">
        <f>分析係数表!E26</f>
        <v>6.1453228212230981E-2</v>
      </c>
      <c r="Y23" s="166">
        <f t="shared" si="9"/>
        <v>0</v>
      </c>
    </row>
    <row r="24" spans="1:25" x14ac:dyDescent="0.2">
      <c r="A24" s="6" t="s">
        <v>12</v>
      </c>
      <c r="B24" s="5" t="s">
        <v>366</v>
      </c>
      <c r="C24" s="90"/>
      <c r="D24" s="107">
        <f>投入係数表!K24</f>
        <v>0</v>
      </c>
      <c r="E24" s="110">
        <f t="shared" si="0"/>
        <v>0</v>
      </c>
      <c r="F24" s="76">
        <f>分析係数表!C27</f>
        <v>0.16712141882673948</v>
      </c>
      <c r="G24" s="110">
        <f t="shared" si="1"/>
        <v>0</v>
      </c>
      <c r="H24" s="110">
        <v>9.0690926301109252E-4</v>
      </c>
      <c r="I24" s="110">
        <f t="shared" si="2"/>
        <v>9.0690926301109252E-4</v>
      </c>
      <c r="J24" s="107">
        <f>分析係数表!G27</f>
        <v>0.17095740894530786</v>
      </c>
      <c r="K24" s="111">
        <f t="shared" si="3"/>
        <v>1.5504285775287511E-4</v>
      </c>
      <c r="L24" s="79"/>
      <c r="M24" s="80"/>
      <c r="N24" s="81">
        <f>分析係数表!H27</f>
        <v>1.1119955247433267E-2</v>
      </c>
      <c r="O24" s="82">
        <f t="shared" si="4"/>
        <v>2.889747501377004E-2</v>
      </c>
      <c r="P24" s="76">
        <f>分析係数表!C27</f>
        <v>0.16712141882673948</v>
      </c>
      <c r="Q24" s="82">
        <f t="shared" si="5"/>
        <v>4.8293870248115019E-3</v>
      </c>
      <c r="R24" s="83">
        <v>5.4053201580563379E-3</v>
      </c>
      <c r="S24" s="84">
        <f t="shared" si="6"/>
        <v>6.31222942106743E-3</v>
      </c>
      <c r="T24" s="85">
        <f>分析係数表!F27</f>
        <v>0.3222209040218294</v>
      </c>
      <c r="U24" s="86">
        <f t="shared" si="7"/>
        <v>2.033932270449536E-3</v>
      </c>
      <c r="V24" s="87">
        <f>分析係数表!D27</f>
        <v>6.0268121959900341E-2</v>
      </c>
      <c r="W24" s="167">
        <f t="shared" si="8"/>
        <v>0</v>
      </c>
      <c r="X24" s="76">
        <f>分析係数表!E27</f>
        <v>7.1420097283188988E-2</v>
      </c>
      <c r="Y24" s="166">
        <f t="shared" si="9"/>
        <v>0</v>
      </c>
    </row>
    <row r="25" spans="1:25" x14ac:dyDescent="0.2">
      <c r="A25" s="6" t="s">
        <v>13</v>
      </c>
      <c r="B25" s="5" t="s">
        <v>192</v>
      </c>
      <c r="C25" s="90"/>
      <c r="D25" s="107">
        <f>投入係数表!K25</f>
        <v>0</v>
      </c>
      <c r="E25" s="110">
        <f t="shared" si="0"/>
        <v>0</v>
      </c>
      <c r="F25" s="76">
        <f>分析係数表!C28</f>
        <v>0.25171335744498258</v>
      </c>
      <c r="G25" s="110">
        <f t="shared" si="1"/>
        <v>0</v>
      </c>
      <c r="H25" s="110">
        <v>3.7439829350887641E-3</v>
      </c>
      <c r="I25" s="110">
        <f t="shared" si="2"/>
        <v>3.7439829350887641E-3</v>
      </c>
      <c r="J25" s="107">
        <f>分析係数表!G28</f>
        <v>0.12482787671548065</v>
      </c>
      <c r="K25" s="111">
        <f t="shared" si="3"/>
        <v>4.6735344024612362E-4</v>
      </c>
      <c r="L25" s="79"/>
      <c r="M25" s="80"/>
      <c r="N25" s="81">
        <f>分析係数表!H28</f>
        <v>2.0288943499884502E-2</v>
      </c>
      <c r="O25" s="82">
        <f t="shared" si="4"/>
        <v>5.2724963796867384E-2</v>
      </c>
      <c r="P25" s="76">
        <f>分析係数表!C28</f>
        <v>0.25171335744498258</v>
      </c>
      <c r="Q25" s="82">
        <f t="shared" si="5"/>
        <v>1.3271577658474646E-2</v>
      </c>
      <c r="R25" s="83">
        <v>1.5199640477544225E-2</v>
      </c>
      <c r="S25" s="84">
        <f t="shared" si="6"/>
        <v>1.894362341263299E-2</v>
      </c>
      <c r="T25" s="85">
        <f>分析係数表!F28</f>
        <v>0.21349304958212537</v>
      </c>
      <c r="U25" s="86">
        <f t="shared" si="7"/>
        <v>4.0443319324983658E-3</v>
      </c>
      <c r="V25" s="87">
        <f>分析係数表!D28</f>
        <v>2.3582217408079972E-2</v>
      </c>
      <c r="W25" s="167">
        <f t="shared" si="8"/>
        <v>0</v>
      </c>
      <c r="X25" s="76">
        <f>分析係数表!E28</f>
        <v>2.4555665289680392E-2</v>
      </c>
      <c r="Y25" s="166">
        <f t="shared" si="9"/>
        <v>0</v>
      </c>
    </row>
    <row r="26" spans="1:25" x14ac:dyDescent="0.2">
      <c r="A26" s="6" t="s">
        <v>14</v>
      </c>
      <c r="B26" s="5" t="s">
        <v>50</v>
      </c>
      <c r="C26" s="90"/>
      <c r="D26" s="107">
        <f>投入係数表!K26</f>
        <v>1.2124886329190664E-3</v>
      </c>
      <c r="E26" s="110">
        <f t="shared" si="0"/>
        <v>0.12124886329190664</v>
      </c>
      <c r="F26" s="76">
        <f>分析係数表!C29</f>
        <v>0.56088407005838192</v>
      </c>
      <c r="G26" s="110">
        <f t="shared" si="1"/>
        <v>6.8006555933116927E-2</v>
      </c>
      <c r="H26" s="110">
        <v>7.1715754087840866E-2</v>
      </c>
      <c r="I26" s="110">
        <f t="shared" si="2"/>
        <v>7.1715754087840866E-2</v>
      </c>
      <c r="J26" s="107">
        <f>分析係数表!G29</f>
        <v>0.25897778967085899</v>
      </c>
      <c r="K26" s="111">
        <f t="shared" si="3"/>
        <v>1.8572787478247896E-2</v>
      </c>
      <c r="L26" s="79"/>
      <c r="M26" s="80"/>
      <c r="N26" s="81">
        <f>分析係数表!H29</f>
        <v>1.0175086067980484E-2</v>
      </c>
      <c r="O26" s="82">
        <f t="shared" si="4"/>
        <v>2.6442039456974913E-2</v>
      </c>
      <c r="P26" s="76">
        <f>分析係数表!C29</f>
        <v>0.56088407005838192</v>
      </c>
      <c r="Q26" s="82">
        <f t="shared" si="5"/>
        <v>1.4830918711272416E-2</v>
      </c>
      <c r="R26" s="83">
        <v>1.6977315479668884E-2</v>
      </c>
      <c r="S26" s="84">
        <f t="shared" si="6"/>
        <v>8.8693069567509747E-2</v>
      </c>
      <c r="T26" s="85">
        <f>分析係数表!F29</f>
        <v>0.37605030773347603</v>
      </c>
      <c r="U26" s="86">
        <f t="shared" si="7"/>
        <v>3.3353056104688639E-2</v>
      </c>
      <c r="V26" s="87">
        <f>分析係数表!D29</f>
        <v>1.7393631255017392E-2</v>
      </c>
      <c r="W26" s="167">
        <f t="shared" si="8"/>
        <v>0</v>
      </c>
      <c r="X26" s="76">
        <f>分析係数表!E29</f>
        <v>1.2898046561412899E-2</v>
      </c>
      <c r="Y26" s="166">
        <f t="shared" si="9"/>
        <v>0</v>
      </c>
    </row>
    <row r="27" spans="1:25" x14ac:dyDescent="0.2">
      <c r="A27" s="6" t="s">
        <v>15</v>
      </c>
      <c r="B27" s="5" t="s">
        <v>36</v>
      </c>
      <c r="C27" s="90"/>
      <c r="D27" s="107">
        <f>投入係数表!K27</f>
        <v>3.031221582297666E-4</v>
      </c>
      <c r="E27" s="110">
        <f t="shared" si="0"/>
        <v>3.0312215822976659E-2</v>
      </c>
      <c r="F27" s="76">
        <f>分析係数表!C30</f>
        <v>1</v>
      </c>
      <c r="G27" s="110">
        <f t="shared" si="1"/>
        <v>3.0312215822976659E-2</v>
      </c>
      <c r="H27" s="110">
        <v>4.1772190759409758E-2</v>
      </c>
      <c r="I27" s="110">
        <f t="shared" si="2"/>
        <v>4.1772190759409758E-2</v>
      </c>
      <c r="J27" s="107">
        <f>分析係数表!G30</f>
        <v>0.3445256772071732</v>
      </c>
      <c r="K27" s="111">
        <f t="shared" si="3"/>
        <v>1.439159230981287E-2</v>
      </c>
      <c r="L27" s="79"/>
      <c r="M27" s="80"/>
      <c r="N27" s="81">
        <f>分析係数表!H30</f>
        <v>0</v>
      </c>
      <c r="O27" s="82">
        <f t="shared" si="4"/>
        <v>0</v>
      </c>
      <c r="P27" s="76">
        <f>分析係数表!C30</f>
        <v>1</v>
      </c>
      <c r="Q27" s="82">
        <f t="shared" si="5"/>
        <v>0</v>
      </c>
      <c r="R27" s="83">
        <v>7.5877643732963421E-3</v>
      </c>
      <c r="S27" s="84">
        <f t="shared" si="6"/>
        <v>4.93599551327061E-2</v>
      </c>
      <c r="T27" s="85">
        <f>分析係数表!F30</f>
        <v>0.44052354392124621</v>
      </c>
      <c r="U27" s="86">
        <f t="shared" si="7"/>
        <v>2.1744222362853397E-2</v>
      </c>
      <c r="V27" s="87">
        <f>分析係数表!D30</f>
        <v>0.11890846870069555</v>
      </c>
      <c r="W27" s="167">
        <f t="shared" si="8"/>
        <v>0</v>
      </c>
      <c r="X27" s="76">
        <f>分析係数表!E30</f>
        <v>8.6331414857447608E-2</v>
      </c>
      <c r="Y27" s="166">
        <f t="shared" si="9"/>
        <v>0</v>
      </c>
    </row>
    <row r="28" spans="1:25" x14ac:dyDescent="0.2">
      <c r="A28" s="6" t="s">
        <v>16</v>
      </c>
      <c r="B28" s="5" t="s">
        <v>193</v>
      </c>
      <c r="C28" s="90"/>
      <c r="D28" s="107">
        <f>投入係数表!K28</f>
        <v>7.7296150348590484E-3</v>
      </c>
      <c r="E28" s="110">
        <f t="shared" si="0"/>
        <v>0.77296150348590487</v>
      </c>
      <c r="F28" s="76">
        <f>分析係数表!C31</f>
        <v>4.9143958408031541E-2</v>
      </c>
      <c r="G28" s="110">
        <f t="shared" si="1"/>
        <v>3.7986387978320837E-2</v>
      </c>
      <c r="H28" s="110">
        <v>4.8766784398212748E-2</v>
      </c>
      <c r="I28" s="110">
        <f t="shared" si="2"/>
        <v>4.8766784398212748E-2</v>
      </c>
      <c r="J28" s="107">
        <f>分析係数表!G31</f>
        <v>7.032875572201415E-2</v>
      </c>
      <c r="K28" s="111">
        <f t="shared" si="3"/>
        <v>3.4297072672900353E-3</v>
      </c>
      <c r="L28" s="79"/>
      <c r="M28" s="80"/>
      <c r="N28" s="81">
        <f>分析係数表!H31</f>
        <v>2.2706083064994196E-2</v>
      </c>
      <c r="O28" s="82">
        <f t="shared" si="4"/>
        <v>5.9006394668963305E-2</v>
      </c>
      <c r="P28" s="76">
        <f>分析係数表!C31</f>
        <v>4.9143958408031541E-2</v>
      </c>
      <c r="Q28" s="82">
        <f t="shared" si="5"/>
        <v>2.8998078054194268E-3</v>
      </c>
      <c r="R28" s="83">
        <v>6.7047072336726054E-3</v>
      </c>
      <c r="S28" s="84">
        <f t="shared" si="6"/>
        <v>5.5471491631885354E-2</v>
      </c>
      <c r="T28" s="85">
        <f>分析係数表!F31</f>
        <v>0.30087390761548066</v>
      </c>
      <c r="U28" s="86">
        <f t="shared" si="7"/>
        <v>1.6689924448544783E-2</v>
      </c>
      <c r="V28" s="87">
        <f>分析係数表!D31</f>
        <v>7.4490220557636294E-2</v>
      </c>
      <c r="W28" s="167">
        <f t="shared" si="8"/>
        <v>0</v>
      </c>
      <c r="X28" s="76">
        <f>分析係数表!E31</f>
        <v>6.450270495214315E-2</v>
      </c>
      <c r="Y28" s="166">
        <f t="shared" si="9"/>
        <v>0</v>
      </c>
    </row>
    <row r="29" spans="1:25" x14ac:dyDescent="0.2">
      <c r="A29" s="6" t="s">
        <v>17</v>
      </c>
      <c r="B29" s="5" t="s">
        <v>273</v>
      </c>
      <c r="C29" s="90"/>
      <c r="D29" s="107">
        <f>投入係数表!K29</f>
        <v>4.546832373446499E-4</v>
      </c>
      <c r="E29" s="110">
        <f t="shared" si="0"/>
        <v>4.5468323734464987E-2</v>
      </c>
      <c r="F29" s="76">
        <f>分析係数表!C32</f>
        <v>0.85369684730169415</v>
      </c>
      <c r="G29" s="110">
        <f t="shared" si="1"/>
        <v>3.8816164624205549E-2</v>
      </c>
      <c r="H29" s="110">
        <v>4.8736005428915097E-2</v>
      </c>
      <c r="I29" s="110">
        <f t="shared" si="2"/>
        <v>4.8736005428915097E-2</v>
      </c>
      <c r="J29" s="107">
        <f>分析係数表!G32</f>
        <v>0.14032110690510377</v>
      </c>
      <c r="K29" s="111">
        <f t="shared" si="3"/>
        <v>6.8386902279185128E-3</v>
      </c>
      <c r="L29" s="79"/>
      <c r="M29" s="80"/>
      <c r="N29" s="81">
        <f>分析係数表!H32</f>
        <v>6.3455131933795143E-3</v>
      </c>
      <c r="O29" s="82">
        <f t="shared" si="4"/>
        <v>1.6490112133999674E-2</v>
      </c>
      <c r="P29" s="76">
        <f>分析係数表!C32</f>
        <v>0.85369684730169415</v>
      </c>
      <c r="Q29" s="82">
        <f t="shared" si="5"/>
        <v>1.4077556740446933E-2</v>
      </c>
      <c r="R29" s="83">
        <v>1.9714660331632133E-2</v>
      </c>
      <c r="S29" s="84">
        <f t="shared" si="6"/>
        <v>6.845066576054723E-2</v>
      </c>
      <c r="T29" s="85">
        <f>分析係数表!F32</f>
        <v>0.48296567027803161</v>
      </c>
      <c r="U29" s="86">
        <f t="shared" si="7"/>
        <v>3.3059321670020202E-2</v>
      </c>
      <c r="V29" s="87">
        <f>分析係数表!D32</f>
        <v>1.657747030413784E-2</v>
      </c>
      <c r="W29" s="167">
        <f t="shared" si="8"/>
        <v>0</v>
      </c>
      <c r="X29" s="76">
        <f>分析係数表!E32</f>
        <v>2.4931471087325414E-2</v>
      </c>
      <c r="Y29" s="166">
        <f t="shared" si="9"/>
        <v>0</v>
      </c>
    </row>
    <row r="30" spans="1:25" x14ac:dyDescent="0.2">
      <c r="A30" s="6" t="s">
        <v>18</v>
      </c>
      <c r="B30" s="5" t="s">
        <v>274</v>
      </c>
      <c r="C30" s="90"/>
      <c r="D30" s="107">
        <f>投入係数表!K30</f>
        <v>0</v>
      </c>
      <c r="E30" s="110">
        <f t="shared" si="0"/>
        <v>0</v>
      </c>
      <c r="F30" s="76">
        <f>分析係数表!C33</f>
        <v>0.68456011928968419</v>
      </c>
      <c r="G30" s="110">
        <f t="shared" si="1"/>
        <v>0</v>
      </c>
      <c r="H30" s="110">
        <v>8.4474934903243683E-3</v>
      </c>
      <c r="I30" s="110">
        <f t="shared" si="2"/>
        <v>8.4474934903243683E-3</v>
      </c>
      <c r="J30" s="107">
        <f>分析係数表!G33</f>
        <v>0.50750988142292486</v>
      </c>
      <c r="K30" s="111">
        <f t="shared" si="3"/>
        <v>4.2871864195954497E-3</v>
      </c>
      <c r="L30" s="79"/>
      <c r="M30" s="80"/>
      <c r="N30" s="81">
        <f>分析係数表!H33</f>
        <v>9.6295945829355794E-4</v>
      </c>
      <c r="O30" s="82">
        <f t="shared" si="4"/>
        <v>2.5024468413876698E-3</v>
      </c>
      <c r="P30" s="76">
        <f>分析係数表!C33</f>
        <v>0.68456011928968419</v>
      </c>
      <c r="Q30" s="82">
        <f t="shared" si="5"/>
        <v>1.7130753082564365E-3</v>
      </c>
      <c r="R30" s="83">
        <v>6.6540744342622696E-3</v>
      </c>
      <c r="S30" s="84">
        <f t="shared" si="6"/>
        <v>1.5101567924586638E-2</v>
      </c>
      <c r="T30" s="85">
        <f>分析係数表!F33</f>
        <v>0.6454545454545455</v>
      </c>
      <c r="U30" s="86">
        <f t="shared" si="7"/>
        <v>9.7473756604150117E-3</v>
      </c>
      <c r="V30" s="87">
        <f>分析係数表!D33</f>
        <v>8.1027667984189727E-2</v>
      </c>
      <c r="W30" s="167">
        <f t="shared" si="8"/>
        <v>0</v>
      </c>
      <c r="X30" s="76">
        <f>分析係数表!E33</f>
        <v>8.1620553359683795E-2</v>
      </c>
      <c r="Y30" s="166">
        <f t="shared" si="9"/>
        <v>0</v>
      </c>
    </row>
    <row r="31" spans="1:25" x14ac:dyDescent="0.2">
      <c r="A31" s="6" t="s">
        <v>19</v>
      </c>
      <c r="B31" s="5" t="s">
        <v>275</v>
      </c>
      <c r="C31" s="90"/>
      <c r="D31" s="107">
        <f>投入係数表!K31</f>
        <v>1.0609275538041831E-2</v>
      </c>
      <c r="E31" s="110">
        <f t="shared" si="0"/>
        <v>1.0609275538041831</v>
      </c>
      <c r="F31" s="76">
        <f>分析係数表!C34</f>
        <v>0.36407371382002685</v>
      </c>
      <c r="G31" s="110">
        <f t="shared" si="1"/>
        <v>0.3862558346074853</v>
      </c>
      <c r="H31" s="110">
        <v>0.40775161270088639</v>
      </c>
      <c r="I31" s="110">
        <f t="shared" si="2"/>
        <v>0.40775161270088639</v>
      </c>
      <c r="J31" s="107">
        <f>分析係数表!G34</f>
        <v>0.42480723749571397</v>
      </c>
      <c r="K31" s="111">
        <f t="shared" si="3"/>
        <v>0.17321583617588582</v>
      </c>
      <c r="L31" s="79"/>
      <c r="M31" s="80"/>
      <c r="N31" s="81">
        <f>分析係数表!H34</f>
        <v>0.15914714076185121</v>
      </c>
      <c r="O31" s="82">
        <f t="shared" si="4"/>
        <v>0.41357635182390495</v>
      </c>
      <c r="P31" s="76">
        <f>分析係数表!C34</f>
        <v>0.36407371382002685</v>
      </c>
      <c r="Q31" s="82">
        <f t="shared" si="5"/>
        <v>0.15057227835666712</v>
      </c>
      <c r="R31" s="83">
        <v>0.16529116781806943</v>
      </c>
      <c r="S31" s="84">
        <f t="shared" si="6"/>
        <v>0.57304278051895585</v>
      </c>
      <c r="T31" s="85">
        <f>分析係数表!F34</f>
        <v>0.69957183425501801</v>
      </c>
      <c r="U31" s="86">
        <f t="shared" si="7"/>
        <v>0.40088458907424163</v>
      </c>
      <c r="V31" s="87">
        <f>分析係数表!D34</f>
        <v>0.16978925805118647</v>
      </c>
      <c r="W31" s="167">
        <f t="shared" si="8"/>
        <v>0</v>
      </c>
      <c r="X31" s="76">
        <f>分析係数表!E34</f>
        <v>0.12666496689847989</v>
      </c>
      <c r="Y31" s="166">
        <f t="shared" si="9"/>
        <v>0</v>
      </c>
    </row>
    <row r="32" spans="1:25" x14ac:dyDescent="0.2">
      <c r="A32" s="6" t="s">
        <v>20</v>
      </c>
      <c r="B32" s="5" t="s">
        <v>37</v>
      </c>
      <c r="C32" s="90"/>
      <c r="D32" s="107">
        <f>投入係数表!K32</f>
        <v>3.1827826614125492E-3</v>
      </c>
      <c r="E32" s="110">
        <f t="shared" si="0"/>
        <v>0.31827826614125493</v>
      </c>
      <c r="F32" s="76">
        <f>分析係数表!C35</f>
        <v>0.73929442777419441</v>
      </c>
      <c r="G32" s="110">
        <f t="shared" si="1"/>
        <v>0.23530134863986182</v>
      </c>
      <c r="H32" s="110">
        <v>0.27167597812564642</v>
      </c>
      <c r="I32" s="110">
        <f t="shared" si="2"/>
        <v>0.27167597812564642</v>
      </c>
      <c r="J32" s="107">
        <f>分析係数表!G35</f>
        <v>0.31372688477951638</v>
      </c>
      <c r="K32" s="111">
        <f t="shared" si="3"/>
        <v>8.5232058286787094E-2</v>
      </c>
      <c r="L32" s="79"/>
      <c r="M32" s="80"/>
      <c r="N32" s="81">
        <f>分析係数表!H35</f>
        <v>5.9491969307754605E-2</v>
      </c>
      <c r="O32" s="82">
        <f t="shared" si="4"/>
        <v>0.15460203376156886</v>
      </c>
      <c r="P32" s="76">
        <f>分析係数表!C35</f>
        <v>0.73929442777419441</v>
      </c>
      <c r="Q32" s="82">
        <f t="shared" si="5"/>
        <v>0.11429642208248574</v>
      </c>
      <c r="R32" s="83">
        <v>0.1428844453816224</v>
      </c>
      <c r="S32" s="84">
        <f t="shared" si="6"/>
        <v>0.41456042350726885</v>
      </c>
      <c r="T32" s="85">
        <f>分析係数表!F35</f>
        <v>0.64366998577524892</v>
      </c>
      <c r="U32" s="86">
        <f t="shared" si="7"/>
        <v>0.26684010190190494</v>
      </c>
      <c r="V32" s="87">
        <f>分析係数表!D35</f>
        <v>5.245376955903272E-2</v>
      </c>
      <c r="W32" s="167">
        <f t="shared" si="8"/>
        <v>0</v>
      </c>
      <c r="X32" s="76">
        <f>分析係数表!E35</f>
        <v>4.7030583214793739E-2</v>
      </c>
      <c r="Y32" s="166">
        <f t="shared" si="9"/>
        <v>0</v>
      </c>
    </row>
    <row r="33" spans="1:25" x14ac:dyDescent="0.2">
      <c r="A33" s="6" t="s">
        <v>21</v>
      </c>
      <c r="B33" s="5" t="s">
        <v>38</v>
      </c>
      <c r="C33" s="90"/>
      <c r="D33" s="107">
        <f>投入係数表!K33</f>
        <v>3.031221582297666E-4</v>
      </c>
      <c r="E33" s="110">
        <f t="shared" si="0"/>
        <v>3.0312215822976659E-2</v>
      </c>
      <c r="F33" s="76">
        <f>分析係数表!C36</f>
        <v>0.90530305621882723</v>
      </c>
      <c r="G33" s="110">
        <f t="shared" si="1"/>
        <v>2.7441741625305462E-2</v>
      </c>
      <c r="H33" s="110">
        <v>6.403796418639425E-2</v>
      </c>
      <c r="I33" s="110">
        <f t="shared" si="2"/>
        <v>6.403796418639425E-2</v>
      </c>
      <c r="J33" s="107">
        <f>分析係数表!G36</f>
        <v>4.4048921884705258E-2</v>
      </c>
      <c r="K33" s="111">
        <f t="shared" si="3"/>
        <v>2.8208032821020333E-3</v>
      </c>
      <c r="L33" s="79"/>
      <c r="M33" s="80"/>
      <c r="N33" s="81">
        <f>分析係数表!H36</f>
        <v>0.18238619127269287</v>
      </c>
      <c r="O33" s="82">
        <f t="shared" si="4"/>
        <v>0.47396777126201783</v>
      </c>
      <c r="P33" s="76">
        <f>分析係数表!C36</f>
        <v>0.90530305621882723</v>
      </c>
      <c r="Q33" s="82">
        <f t="shared" si="5"/>
        <v>0.4290844718727308</v>
      </c>
      <c r="R33" s="83">
        <v>0.46037014638714718</v>
      </c>
      <c r="S33" s="84">
        <f t="shared" si="6"/>
        <v>0.52440811057354142</v>
      </c>
      <c r="T33" s="85">
        <f>分析係数表!F36</f>
        <v>0.85493507645893108</v>
      </c>
      <c r="U33" s="86">
        <f t="shared" si="7"/>
        <v>0.44833488810887423</v>
      </c>
      <c r="V33" s="87">
        <f>分析係数表!D36</f>
        <v>1.6260463190274778E-2</v>
      </c>
      <c r="W33" s="167">
        <f t="shared" si="8"/>
        <v>0</v>
      </c>
      <c r="X33" s="76">
        <f>分析係数表!E36</f>
        <v>7.9638557780472661E-3</v>
      </c>
      <c r="Y33" s="166">
        <f t="shared" si="9"/>
        <v>0</v>
      </c>
    </row>
    <row r="34" spans="1:25" x14ac:dyDescent="0.2">
      <c r="A34" s="6" t="s">
        <v>22</v>
      </c>
      <c r="B34" s="5" t="s">
        <v>378</v>
      </c>
      <c r="C34" s="90"/>
      <c r="D34" s="107">
        <f>投入係数表!K34</f>
        <v>1.9096695968475297E-2</v>
      </c>
      <c r="E34" s="110">
        <f t="shared" si="0"/>
        <v>1.9096695968475297</v>
      </c>
      <c r="F34" s="76">
        <f>分析係数表!C37</f>
        <v>0.39043485315593052</v>
      </c>
      <c r="G34" s="110">
        <f t="shared" si="1"/>
        <v>0.74560156862151028</v>
      </c>
      <c r="H34" s="110">
        <v>0.80580592770550263</v>
      </c>
      <c r="I34" s="110">
        <f t="shared" si="2"/>
        <v>0.80580592770550263</v>
      </c>
      <c r="J34" s="107">
        <f>分析係数表!G37</f>
        <v>0.31799768518518517</v>
      </c>
      <c r="K34" s="111">
        <f t="shared" si="3"/>
        <v>0.25624441971885054</v>
      </c>
      <c r="L34" s="79"/>
      <c r="M34" s="80"/>
      <c r="N34" s="81">
        <f>分析係数表!H37</f>
        <v>4.8270430186830832E-2</v>
      </c>
      <c r="O34" s="82">
        <f t="shared" si="4"/>
        <v>0.12544057230354838</v>
      </c>
      <c r="P34" s="76">
        <f>分析係数表!C37</f>
        <v>0.39043485315593052</v>
      </c>
      <c r="Q34" s="82">
        <f t="shared" si="5"/>
        <v>4.89763714271318E-2</v>
      </c>
      <c r="R34" s="83">
        <v>6.7803097458980666E-2</v>
      </c>
      <c r="S34" s="84">
        <f t="shared" si="6"/>
        <v>0.87360902516448324</v>
      </c>
      <c r="T34" s="85">
        <f>分析係数表!F37</f>
        <v>0.6715988005050505</v>
      </c>
      <c r="U34" s="86">
        <f t="shared" si="7"/>
        <v>0.58671477341085343</v>
      </c>
      <c r="V34" s="87">
        <f>分析係数表!D37</f>
        <v>6.2920875420875419E-2</v>
      </c>
      <c r="W34" s="167">
        <f t="shared" si="8"/>
        <v>0</v>
      </c>
      <c r="X34" s="76">
        <f>分析係数表!E37</f>
        <v>6.0316708754208755E-2</v>
      </c>
      <c r="Y34" s="166">
        <f t="shared" si="9"/>
        <v>0</v>
      </c>
    </row>
    <row r="35" spans="1:25" x14ac:dyDescent="0.2">
      <c r="A35" s="6" t="s">
        <v>23</v>
      </c>
      <c r="B35" s="5" t="s">
        <v>194</v>
      </c>
      <c r="C35" s="90"/>
      <c r="D35" s="107">
        <f>投入係数表!K35</f>
        <v>6.062443164595332E-4</v>
      </c>
      <c r="E35" s="110">
        <f t="shared" si="0"/>
        <v>6.0624431645953318E-2</v>
      </c>
      <c r="F35" s="76">
        <f>分析係数表!C38</f>
        <v>9.9890182932115712E-2</v>
      </c>
      <c r="G35" s="110">
        <f t="shared" si="1"/>
        <v>6.0557855672698216E-3</v>
      </c>
      <c r="H35" s="110">
        <v>1.6078481117630414E-2</v>
      </c>
      <c r="I35" s="110">
        <f t="shared" si="2"/>
        <v>1.6078481117630414E-2</v>
      </c>
      <c r="J35" s="107">
        <f>分析係数表!G38</f>
        <v>0.1768186564566655</v>
      </c>
      <c r="K35" s="111">
        <f t="shared" si="3"/>
        <v>2.8429754290832756E-3</v>
      </c>
      <c r="L35" s="79"/>
      <c r="M35" s="80"/>
      <c r="N35" s="81">
        <f>分析係数表!H38</f>
        <v>4.3813263792446058E-2</v>
      </c>
      <c r="O35" s="82">
        <f t="shared" si="4"/>
        <v>0.11385771503047801</v>
      </c>
      <c r="P35" s="76">
        <f>分析係数表!C38</f>
        <v>9.9890182932115712E-2</v>
      </c>
      <c r="Q35" s="82">
        <f t="shared" si="5"/>
        <v>1.1373267982627149E-2</v>
      </c>
      <c r="R35" s="83">
        <v>1.7251534912394506E-2</v>
      </c>
      <c r="S35" s="84">
        <f t="shared" si="6"/>
        <v>3.3330016030024917E-2</v>
      </c>
      <c r="T35" s="85">
        <f>分析係数表!F38</f>
        <v>0.48230653208028773</v>
      </c>
      <c r="U35" s="86">
        <f t="shared" si="7"/>
        <v>1.6075284445621715E-2</v>
      </c>
      <c r="V35" s="87">
        <f>分析係数表!D38</f>
        <v>0.17391808794523728</v>
      </c>
      <c r="W35" s="167">
        <f t="shared" si="8"/>
        <v>0</v>
      </c>
      <c r="X35" s="76">
        <f>分析係数表!E38</f>
        <v>0.19259774915883512</v>
      </c>
      <c r="Y35" s="166">
        <f t="shared" si="9"/>
        <v>0</v>
      </c>
    </row>
    <row r="36" spans="1:25" x14ac:dyDescent="0.2">
      <c r="A36" s="6" t="s">
        <v>24</v>
      </c>
      <c r="B36" s="5" t="s">
        <v>39</v>
      </c>
      <c r="C36" s="90"/>
      <c r="D36" s="107">
        <f>投入係数表!K36</f>
        <v>0</v>
      </c>
      <c r="E36" s="110">
        <f t="shared" si="0"/>
        <v>0</v>
      </c>
      <c r="F36" s="76">
        <f>分析係数表!C39</f>
        <v>1</v>
      </c>
      <c r="G36" s="110">
        <f t="shared" si="1"/>
        <v>0</v>
      </c>
      <c r="H36" s="110">
        <v>5.6395927944102925E-3</v>
      </c>
      <c r="I36" s="110">
        <f t="shared" si="2"/>
        <v>5.6395927944102925E-3</v>
      </c>
      <c r="J36" s="107">
        <f>分析係数表!G39</f>
        <v>0.35294936281039385</v>
      </c>
      <c r="K36" s="111">
        <f t="shared" si="3"/>
        <v>1.9904906832972011E-3</v>
      </c>
      <c r="L36" s="79"/>
      <c r="M36" s="80"/>
      <c r="N36" s="81">
        <f>分析係数表!H39</f>
        <v>3.8393137939767719E-3</v>
      </c>
      <c r="O36" s="82">
        <f t="shared" si="4"/>
        <v>9.9772410916019946E-3</v>
      </c>
      <c r="P36" s="76">
        <f>分析係数表!C39</f>
        <v>1</v>
      </c>
      <c r="Q36" s="82">
        <f t="shared" si="5"/>
        <v>9.9772410916019946E-3</v>
      </c>
      <c r="R36" s="83">
        <v>1.8370485008297351E-2</v>
      </c>
      <c r="S36" s="84">
        <f t="shared" si="6"/>
        <v>2.4010077802707645E-2</v>
      </c>
      <c r="T36" s="85">
        <f>分析係数表!F39</f>
        <v>0.70369192230461841</v>
      </c>
      <c r="U36" s="86">
        <f t="shared" si="7"/>
        <v>1.6895697803670791E-2</v>
      </c>
      <c r="V36" s="87">
        <f>分析係数表!D39</f>
        <v>6.3102646175868304E-2</v>
      </c>
      <c r="W36" s="167">
        <f t="shared" si="8"/>
        <v>0</v>
      </c>
      <c r="X36" s="76">
        <f>分析係数表!E39</f>
        <v>7.9922066045050602E-2</v>
      </c>
      <c r="Y36" s="166">
        <f t="shared" si="9"/>
        <v>0</v>
      </c>
    </row>
    <row r="37" spans="1:25" x14ac:dyDescent="0.2">
      <c r="A37" s="6" t="s">
        <v>25</v>
      </c>
      <c r="B37" s="5" t="s">
        <v>40</v>
      </c>
      <c r="C37" s="90"/>
      <c r="D37" s="107">
        <f>投入係数表!K37</f>
        <v>0</v>
      </c>
      <c r="E37" s="110">
        <f t="shared" si="0"/>
        <v>0</v>
      </c>
      <c r="F37" s="76">
        <f>分析係数表!C40</f>
        <v>0.8889202180509681</v>
      </c>
      <c r="G37" s="110">
        <f t="shared" si="1"/>
        <v>0</v>
      </c>
      <c r="H37" s="110">
        <v>1.4210081060935162E-3</v>
      </c>
      <c r="I37" s="110">
        <f t="shared" si="2"/>
        <v>1.4210081060935162E-3</v>
      </c>
      <c r="J37" s="107">
        <f>分析係数表!G40</f>
        <v>0.50284888634442904</v>
      </c>
      <c r="K37" s="111">
        <f t="shared" si="3"/>
        <v>7.1455234363553086E-4</v>
      </c>
      <c r="L37" s="79"/>
      <c r="M37" s="80"/>
      <c r="N37" s="81">
        <f>分析係数表!H40</f>
        <v>3.2672435146350355E-2</v>
      </c>
      <c r="O37" s="82">
        <f t="shared" si="4"/>
        <v>8.4905996226793498E-2</v>
      </c>
      <c r="P37" s="76">
        <f>分析係数表!C40</f>
        <v>0.8889202180509681</v>
      </c>
      <c r="Q37" s="82">
        <f t="shared" si="5"/>
        <v>7.5474656679755947E-2</v>
      </c>
      <c r="R37" s="83">
        <v>7.5734213135860665E-2</v>
      </c>
      <c r="S37" s="84">
        <f t="shared" si="6"/>
        <v>7.7155221241954175E-2</v>
      </c>
      <c r="T37" s="85">
        <f>分析係数表!F40</f>
        <v>0.69927210272348084</v>
      </c>
      <c r="U37" s="86">
        <f t="shared" si="7"/>
        <v>5.3952493793956668E-2</v>
      </c>
      <c r="V37" s="87">
        <f>分析係数表!D40</f>
        <v>7.2544369019383326E-2</v>
      </c>
      <c r="W37" s="167">
        <f t="shared" si="8"/>
        <v>0</v>
      </c>
      <c r="X37" s="76">
        <f>分析係数表!E40</f>
        <v>4.5282298737766145E-2</v>
      </c>
      <c r="Y37" s="166">
        <f t="shared" si="9"/>
        <v>0</v>
      </c>
    </row>
    <row r="38" spans="1:25" x14ac:dyDescent="0.2">
      <c r="A38" s="6" t="s">
        <v>26</v>
      </c>
      <c r="B38" s="5" t="s">
        <v>277</v>
      </c>
      <c r="C38" s="90"/>
      <c r="D38" s="107">
        <f>投入係数表!K38</f>
        <v>0</v>
      </c>
      <c r="E38" s="110">
        <f t="shared" si="0"/>
        <v>0</v>
      </c>
      <c r="F38" s="76">
        <f>分析係数表!C41</f>
        <v>0.75714913369882897</v>
      </c>
      <c r="G38" s="110">
        <f t="shared" si="1"/>
        <v>0</v>
      </c>
      <c r="H38" s="110">
        <v>1.0928613766026222E-3</v>
      </c>
      <c r="I38" s="110">
        <f t="shared" si="2"/>
        <v>1.0928613766026222E-3</v>
      </c>
      <c r="J38" s="107">
        <f>分析係数表!G41</f>
        <v>0.44130306930439894</v>
      </c>
      <c r="K38" s="111">
        <f t="shared" si="3"/>
        <v>4.822830798189678E-4</v>
      </c>
      <c r="L38" s="79"/>
      <c r="M38" s="80"/>
      <c r="N38" s="81">
        <f>分析係数表!H41</f>
        <v>5.4373811955726131E-2</v>
      </c>
      <c r="O38" s="82">
        <f t="shared" si="4"/>
        <v>0.14130145647454018</v>
      </c>
      <c r="P38" s="76">
        <f>分析係数表!C41</f>
        <v>0.75714913369882897</v>
      </c>
      <c r="Q38" s="82">
        <f t="shared" si="5"/>
        <v>0.10698627536008089</v>
      </c>
      <c r="R38" s="83">
        <v>0.10899908121207828</v>
      </c>
      <c r="S38" s="84">
        <f t="shared" si="6"/>
        <v>0.11009194258868091</v>
      </c>
      <c r="T38" s="85">
        <f>分析係数表!F41</f>
        <v>0.54632084075586207</v>
      </c>
      <c r="U38" s="86">
        <f t="shared" si="7"/>
        <v>6.0145522635494254E-2</v>
      </c>
      <c r="V38" s="87">
        <f>分析係数表!D41</f>
        <v>0.13514826589841719</v>
      </c>
      <c r="W38" s="167">
        <f t="shared" si="8"/>
        <v>0</v>
      </c>
      <c r="X38" s="76">
        <f>分析係数表!E41</f>
        <v>0.12757089402759902</v>
      </c>
      <c r="Y38" s="166">
        <f t="shared" si="9"/>
        <v>0</v>
      </c>
    </row>
    <row r="39" spans="1:25" x14ac:dyDescent="0.2">
      <c r="A39" s="6" t="s">
        <v>51</v>
      </c>
      <c r="B39" s="5" t="s">
        <v>368</v>
      </c>
      <c r="C39" s="90"/>
      <c r="D39" s="107">
        <f>投入係数表!K39</f>
        <v>1.515610791148833E-4</v>
      </c>
      <c r="E39" s="110">
        <f>$C$13*D39</f>
        <v>1.515610791148833E-2</v>
      </c>
      <c r="F39" s="76">
        <f>分析係数表!C42</f>
        <v>1</v>
      </c>
      <c r="G39" s="110">
        <f>E39*F39</f>
        <v>1.515610791148833E-2</v>
      </c>
      <c r="H39" s="110">
        <v>1.7307352120834146E-2</v>
      </c>
      <c r="I39" s="110">
        <f>C39+H39</f>
        <v>1.7307352120834146E-2</v>
      </c>
      <c r="J39" s="107">
        <f>分析係数表!G42</f>
        <v>0.48521641371557056</v>
      </c>
      <c r="K39" s="111">
        <f>I39*J39</f>
        <v>8.3978113269837194E-3</v>
      </c>
      <c r="L39" s="79"/>
      <c r="M39" s="80"/>
      <c r="N39" s="81">
        <f>分析係数表!H42</f>
        <v>1.2455852761828956E-2</v>
      </c>
      <c r="O39" s="82">
        <f t="shared" si="4"/>
        <v>3.2369077568296288E-2</v>
      </c>
      <c r="P39" s="76">
        <f>分析係数表!C42</f>
        <v>1</v>
      </c>
      <c r="Q39" s="82">
        <f>O39*P39</f>
        <v>3.2369077568296288E-2</v>
      </c>
      <c r="R39" s="83">
        <v>3.3193064629711916E-2</v>
      </c>
      <c r="S39" s="84">
        <f>I39+R39</f>
        <v>5.0500416750546062E-2</v>
      </c>
      <c r="T39" s="85">
        <f>分析係数表!F42</f>
        <v>0.55716694772344011</v>
      </c>
      <c r="U39" s="86">
        <f t="shared" si="7"/>
        <v>2.8137163059663437E-2</v>
      </c>
      <c r="V39" s="87">
        <f>分析係数表!D42</f>
        <v>5.0590219224283306E-2</v>
      </c>
      <c r="W39" s="167">
        <f t="shared" si="8"/>
        <v>0</v>
      </c>
      <c r="X39" s="76">
        <f>分析係数表!E42</f>
        <v>4.4912872400224846E-2</v>
      </c>
      <c r="Y39" s="166">
        <f t="shared" si="9"/>
        <v>0</v>
      </c>
    </row>
    <row r="40" spans="1:25" x14ac:dyDescent="0.2">
      <c r="A40" s="6" t="s">
        <v>195</v>
      </c>
      <c r="B40" s="5" t="s">
        <v>41</v>
      </c>
      <c r="C40" s="90"/>
      <c r="D40" s="107">
        <f>投入係数表!K40</f>
        <v>4.5468323734464992E-3</v>
      </c>
      <c r="E40" s="110">
        <f>$C$13*D40</f>
        <v>0.45468323734464994</v>
      </c>
      <c r="F40" s="76">
        <f>分析係数表!C43</f>
        <v>0.37563090462016302</v>
      </c>
      <c r="G40" s="110">
        <f>E40*F40</f>
        <v>0.17079307575939515</v>
      </c>
      <c r="H40" s="110">
        <v>0.29287838206034578</v>
      </c>
      <c r="I40" s="110">
        <f>C40+H40</f>
        <v>0.29287838206034578</v>
      </c>
      <c r="J40" s="107">
        <f>分析係数表!G43</f>
        <v>0.35396646305878693</v>
      </c>
      <c r="K40" s="111">
        <f>I40*J40</f>
        <v>0.10366912500428067</v>
      </c>
      <c r="L40" s="79"/>
      <c r="M40" s="80"/>
      <c r="N40" s="81">
        <f>分析係数表!H43</f>
        <v>3.4431366873638014E-2</v>
      </c>
      <c r="O40" s="82">
        <f t="shared" si="4"/>
        <v>8.947693959025306E-2</v>
      </c>
      <c r="P40" s="76">
        <f>分析係数表!C43</f>
        <v>0.37563090462016302</v>
      </c>
      <c r="Q40" s="82">
        <f>O40*P40</f>
        <v>3.3610303760930438E-2</v>
      </c>
      <c r="R40" s="83">
        <v>8.6588700783227862E-2</v>
      </c>
      <c r="S40" s="84">
        <f>I40+R40</f>
        <v>0.37946708284357367</v>
      </c>
      <c r="T40" s="85">
        <f>分析係数表!F43</f>
        <v>0.58646850562191188</v>
      </c>
      <c r="U40" s="86">
        <f t="shared" si="7"/>
        <v>0.22254549300797688</v>
      </c>
      <c r="V40" s="87">
        <f>分析係数表!D43</f>
        <v>0.19606660701085477</v>
      </c>
      <c r="W40" s="167">
        <f t="shared" si="8"/>
        <v>0</v>
      </c>
      <c r="X40" s="76">
        <f>分析係数表!E43</f>
        <v>0.16095397424425165</v>
      </c>
      <c r="Y40" s="166">
        <f t="shared" si="9"/>
        <v>0</v>
      </c>
    </row>
    <row r="41" spans="1:25" x14ac:dyDescent="0.2">
      <c r="A41" s="6" t="s">
        <v>341</v>
      </c>
      <c r="B41" s="5" t="s">
        <v>42</v>
      </c>
      <c r="C41" s="90"/>
      <c r="D41" s="107">
        <f>投入係数表!K41</f>
        <v>0</v>
      </c>
      <c r="E41" s="110">
        <f>$C$13*D41</f>
        <v>0</v>
      </c>
      <c r="F41" s="76">
        <f>分析係数表!C44</f>
        <v>0.44504076889746724</v>
      </c>
      <c r="G41" s="110">
        <f>E41*F41</f>
        <v>0</v>
      </c>
      <c r="H41" s="110">
        <v>9.8898108807681049E-4</v>
      </c>
      <c r="I41" s="110">
        <f>C41+H41</f>
        <v>9.8898108807681049E-4</v>
      </c>
      <c r="J41" s="107">
        <f>分析係数表!G44</f>
        <v>0.26866955824807881</v>
      </c>
      <c r="K41" s="111">
        <f>I41*J41</f>
        <v>2.6570911204930098E-4</v>
      </c>
      <c r="L41" s="79"/>
      <c r="M41" s="80"/>
      <c r="N41" s="81">
        <f>分析係数表!H44</f>
        <v>0.11433334539351923</v>
      </c>
      <c r="O41" s="82">
        <f t="shared" si="4"/>
        <v>0.29711855113019325</v>
      </c>
      <c r="P41" s="76">
        <f>分析係数表!C44</f>
        <v>0.44504076889746724</v>
      </c>
      <c r="Q41" s="82">
        <f>O41*P41</f>
        <v>0.13222986844868265</v>
      </c>
      <c r="R41" s="83">
        <v>0.13468002921101663</v>
      </c>
      <c r="S41" s="84">
        <f>I41+R41</f>
        <v>0.13566901029909345</v>
      </c>
      <c r="T41" s="85">
        <f>分析係数表!F44</f>
        <v>0.50678893027202865</v>
      </c>
      <c r="U41" s="86">
        <f t="shared" si="7"/>
        <v>6.8755552600542405E-2</v>
      </c>
      <c r="V41" s="87">
        <f>分析係数表!D44</f>
        <v>0.1775140257413606</v>
      </c>
      <c r="W41" s="167">
        <f t="shared" si="8"/>
        <v>0</v>
      </c>
      <c r="X41" s="76">
        <f>分析係数表!E44</f>
        <v>0.13360991938145303</v>
      </c>
      <c r="Y41" s="166">
        <f t="shared" si="9"/>
        <v>0</v>
      </c>
    </row>
    <row r="42" spans="1:25" x14ac:dyDescent="0.2">
      <c r="A42" s="6" t="s">
        <v>342</v>
      </c>
      <c r="B42" s="5" t="s">
        <v>279</v>
      </c>
      <c r="C42" s="90"/>
      <c r="D42" s="107">
        <f>投入係数表!K42</f>
        <v>3.031221582297666E-4</v>
      </c>
      <c r="E42" s="110">
        <f>$C$13*D42</f>
        <v>3.0312215822976659E-2</v>
      </c>
      <c r="F42" s="76">
        <f>分析係数表!C45</f>
        <v>1</v>
      </c>
      <c r="G42" s="110">
        <f>E42*F42</f>
        <v>3.0312215822976659E-2</v>
      </c>
      <c r="H42" s="110">
        <v>3.8734862818532383E-2</v>
      </c>
      <c r="I42" s="110">
        <f>C42+H42</f>
        <v>3.8734862818532383E-2</v>
      </c>
      <c r="J42" s="107">
        <f>分析係数表!G45</f>
        <v>0</v>
      </c>
      <c r="K42" s="111">
        <f>I42*J42</f>
        <v>0</v>
      </c>
      <c r="L42" s="79"/>
      <c r="M42" s="80"/>
      <c r="N42" s="81">
        <f>分析係数表!H45</f>
        <v>0</v>
      </c>
      <c r="O42" s="82">
        <f t="shared" si="4"/>
        <v>0</v>
      </c>
      <c r="P42" s="76">
        <f>分析係数表!C45</f>
        <v>1</v>
      </c>
      <c r="Q42" s="82">
        <f>O42*P42</f>
        <v>0</v>
      </c>
      <c r="R42" s="83">
        <v>4.248507410728403E-3</v>
      </c>
      <c r="S42" s="84">
        <f>I42+R42</f>
        <v>4.2983370229260784E-2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107">
        <f>投入係数表!K43</f>
        <v>3.031221582297666E-4</v>
      </c>
      <c r="E43" s="110">
        <f>$C$13*D43</f>
        <v>3.0312215822976659E-2</v>
      </c>
      <c r="F43" s="76">
        <f>分析係数表!C46</f>
        <v>0.71666280596092968</v>
      </c>
      <c r="G43" s="110">
        <f>E43*F43</f>
        <v>2.1723637646587742E-2</v>
      </c>
      <c r="H43" s="110">
        <v>2.9737469119366505E-2</v>
      </c>
      <c r="I43" s="110">
        <f>C43+H43</f>
        <v>2.9737469119366505E-2</v>
      </c>
      <c r="J43" s="107">
        <f>分析係数表!G46</f>
        <v>9.2985756517065307E-3</v>
      </c>
      <c r="K43" s="111">
        <f>I43*J43</f>
        <v>2.7651610629671625E-4</v>
      </c>
      <c r="L43" s="79"/>
      <c r="M43" s="80"/>
      <c r="N43" s="81">
        <f>分析係数表!H46</f>
        <v>2.2386024285503563E-2</v>
      </c>
      <c r="O43" s="82">
        <f t="shared" si="4"/>
        <v>5.8174656556941387E-2</v>
      </c>
      <c r="P43" s="76">
        <f>分析係数表!C46</f>
        <v>0.71666280596092968</v>
      </c>
      <c r="Q43" s="82">
        <f>O43*P43</f>
        <v>4.1691612603911014E-2</v>
      </c>
      <c r="R43" s="83">
        <v>4.4257420860496326E-2</v>
      </c>
      <c r="S43" s="84">
        <f>I43+R43</f>
        <v>7.3994889979862838E-2</v>
      </c>
      <c r="T43" s="85">
        <f>分析係数表!F46</f>
        <v>0.31357162053211501</v>
      </c>
      <c r="U43" s="86">
        <f t="shared" si="7"/>
        <v>2.320269756208115E-2</v>
      </c>
      <c r="V43" s="87">
        <f>分析係数表!D46</f>
        <v>1.1287288363343187E-3</v>
      </c>
      <c r="W43" s="167">
        <f t="shared" si="8"/>
        <v>0</v>
      </c>
      <c r="X43" s="76">
        <f>分析係数表!E46</f>
        <v>3.2786885245901639E-3</v>
      </c>
      <c r="Y43" s="166">
        <f t="shared" si="9"/>
        <v>0</v>
      </c>
    </row>
    <row r="44" spans="1:25" x14ac:dyDescent="0.2">
      <c r="A44" s="192">
        <v>40</v>
      </c>
      <c r="B44" s="14" t="s">
        <v>151</v>
      </c>
      <c r="C44" s="197">
        <f>SUM(C5:C43)</f>
        <v>100</v>
      </c>
      <c r="D44" s="108">
        <f>投入係数表!K44</f>
        <v>0.70157623522279478</v>
      </c>
      <c r="E44" s="91">
        <f>SUM(E5:E43)</f>
        <v>70.157623522279479</v>
      </c>
      <c r="F44" s="92">
        <f>分析係数表!C47</f>
        <v>0.41481989128497887</v>
      </c>
      <c r="G44" s="91">
        <f>SUM(G5:G43)</f>
        <v>2.3461663205291523</v>
      </c>
      <c r="H44" s="91">
        <f>SUM(H5:H43)</f>
        <v>2.7411452269589733</v>
      </c>
      <c r="I44" s="91">
        <f>SUM(I5:I43)</f>
        <v>102.74114522695895</v>
      </c>
      <c r="J44" s="108">
        <f>分析係数表!G47</f>
        <v>0.25026351860519069</v>
      </c>
      <c r="K44" s="93">
        <f>SUM(K5:K43)</f>
        <v>4.1424616175088707</v>
      </c>
      <c r="L44" s="94">
        <f>最終需要_まとめ!$L$33</f>
        <v>0.62733333333333341</v>
      </c>
      <c r="M44" s="91">
        <f>K44*L44</f>
        <v>2.5987042547172319</v>
      </c>
      <c r="N44" s="95">
        <f>分析係数表!H47</f>
        <v>1</v>
      </c>
      <c r="O44" s="96">
        <f>SUM(O5:O43)</f>
        <v>2.5987042547172314</v>
      </c>
      <c r="P44" s="92">
        <f>分析係数表!C47</f>
        <v>0.41481989128497887</v>
      </c>
      <c r="Q44" s="96">
        <f>SUM(Q5:Q43)</f>
        <v>1.2576397248333757</v>
      </c>
      <c r="R44" s="91">
        <f>SUM(R5:R43)</f>
        <v>1.4677162019478556</v>
      </c>
      <c r="S44" s="97">
        <f>SUM(S5:S43)</f>
        <v>104.20886142890689</v>
      </c>
      <c r="T44" s="98">
        <f>分析係数表!F47</f>
        <v>0.49143989098878627</v>
      </c>
      <c r="U44" s="99">
        <f>SUM(U5:U43)</f>
        <v>31.348010217077942</v>
      </c>
      <c r="V44" s="100">
        <f>分析係数表!D47</f>
        <v>6.5635274131309693E-2</v>
      </c>
      <c r="W44" s="164">
        <f>SUM(W5:W43)</f>
        <v>3</v>
      </c>
      <c r="X44" s="92">
        <f>分析係数表!E47</f>
        <v>5.6703562149805216E-2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365</v>
      </c>
      <c r="S2" s="3" t="s">
        <v>153</v>
      </c>
      <c r="U2" s="64" t="s">
        <v>210</v>
      </c>
      <c r="W2" s="3" t="s">
        <v>130</v>
      </c>
      <c r="Y2" s="3" t="s">
        <v>154</v>
      </c>
    </row>
    <row r="3" spans="1:25" ht="44" x14ac:dyDescent="0.2">
      <c r="B3" s="65"/>
      <c r="C3" s="66" t="s">
        <v>228</v>
      </c>
      <c r="D3" s="66" t="s">
        <v>379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投入係数表!L5</f>
        <v>8.6781123932826718E-4</v>
      </c>
      <c r="E5" s="77">
        <f t="shared" ref="E5:E38" si="0">$C$14*D5</f>
        <v>8.678112393282672E-2</v>
      </c>
      <c r="F5" s="76">
        <f>分析係数表!C8</f>
        <v>4.9243777539597522E-2</v>
      </c>
      <c r="G5" s="77">
        <f t="shared" ref="G5:G38" si="1">E5*F5</f>
        <v>4.2734303615843613E-3</v>
      </c>
      <c r="H5" s="77">
        <f t="array" ref="H5:H43">MMULT(逆行列係数!C5:AO43,'10'!G5:G43)</f>
        <v>4.3104469580586497E-3</v>
      </c>
      <c r="I5" s="77">
        <f t="shared" ref="I5:I38" si="2">C5+H5</f>
        <v>4.3104469580586497E-3</v>
      </c>
      <c r="J5" s="76">
        <f>分析係数表!G8</f>
        <v>0.12057971014492753</v>
      </c>
      <c r="K5" s="78">
        <f t="shared" ref="K5:K38" si="3">I5*J5</f>
        <v>5.1975244479779664E-4</v>
      </c>
      <c r="L5" s="79" t="s">
        <v>183</v>
      </c>
      <c r="M5" s="80" t="s">
        <v>183</v>
      </c>
      <c r="N5" s="81">
        <f>分析係数表!H8</f>
        <v>1.1023937613586077E-2</v>
      </c>
      <c r="O5" s="82">
        <f t="shared" ref="O5:O43" si="4">$M$44*N5</f>
        <v>0.17935485781497934</v>
      </c>
      <c r="P5" s="76">
        <f>分析係数表!C8</f>
        <v>4.9243777539597522E-2</v>
      </c>
      <c r="Q5" s="82">
        <f t="shared" ref="Q5:Q38" si="5">O5*P5</f>
        <v>8.8321107188869871E-3</v>
      </c>
      <c r="R5" s="83">
        <f t="array" ref="R5:R43">MMULT(逆行列係数!C5:AO43,'10'!Q5:Q43)</f>
        <v>9.2351287591037664E-3</v>
      </c>
      <c r="S5" s="84">
        <f t="shared" ref="S5:S38" si="6">I5+R5</f>
        <v>1.3545575717162417E-2</v>
      </c>
      <c r="T5" s="85">
        <f>分析係数表!F8</f>
        <v>0.45391304347826089</v>
      </c>
      <c r="U5" s="86">
        <f t="shared" ref="U5:U43" si="7">S5*T5</f>
        <v>6.1485134994424193E-3</v>
      </c>
      <c r="V5" s="87">
        <f>分析係数表!D8</f>
        <v>0.46202898550724636</v>
      </c>
      <c r="W5" s="167">
        <f t="shared" ref="W5:W43" si="8">ROUND(S5*V5,0)</f>
        <v>0</v>
      </c>
      <c r="X5" s="76">
        <f>分析係数表!E8</f>
        <v>0.31362318840579712</v>
      </c>
      <c r="Y5" s="166">
        <f t="shared" ref="Y5:Y43" si="9">ROUND(S5*X5,0)</f>
        <v>0</v>
      </c>
    </row>
    <row r="6" spans="1:25" x14ac:dyDescent="0.2">
      <c r="A6" s="6" t="s">
        <v>220</v>
      </c>
      <c r="B6" s="5" t="s">
        <v>266</v>
      </c>
      <c r="C6" s="90"/>
      <c r="D6" s="76">
        <f>投入係数表!L6</f>
        <v>0</v>
      </c>
      <c r="E6" s="77">
        <f t="shared" si="0"/>
        <v>0</v>
      </c>
      <c r="F6" s="76">
        <f>分析係数表!C9</f>
        <v>0.18610421836228286</v>
      </c>
      <c r="G6" s="77">
        <f t="shared" si="1"/>
        <v>0</v>
      </c>
      <c r="H6" s="77">
        <v>1.3206621394805056E-5</v>
      </c>
      <c r="I6" s="77">
        <f t="shared" si="2"/>
        <v>1.3206621394805056E-5</v>
      </c>
      <c r="J6" s="76">
        <f>分析係数表!G9</f>
        <v>0.24223602484472051</v>
      </c>
      <c r="K6" s="78">
        <f t="shared" si="3"/>
        <v>3.1991194683068151E-6</v>
      </c>
      <c r="L6" s="79"/>
      <c r="M6" s="80"/>
      <c r="N6" s="81">
        <f>分析係数表!H9</f>
        <v>5.8167204272645549E-4</v>
      </c>
      <c r="O6" s="82">
        <f t="shared" si="4"/>
        <v>9.4635610409822477E-3</v>
      </c>
      <c r="P6" s="76">
        <f>分析係数表!C9</f>
        <v>0.18610421836228286</v>
      </c>
      <c r="Q6" s="82">
        <f t="shared" si="5"/>
        <v>1.7612086304557531E-3</v>
      </c>
      <c r="R6" s="83">
        <v>1.8024496969341645E-3</v>
      </c>
      <c r="S6" s="84">
        <f t="shared" si="6"/>
        <v>1.8156563183289694E-3</v>
      </c>
      <c r="T6" s="85">
        <f>分析係数表!F9</f>
        <v>0.65217391304347827</v>
      </c>
      <c r="U6" s="86">
        <f t="shared" si="7"/>
        <v>1.1841236858667191E-3</v>
      </c>
      <c r="V6" s="87">
        <f>分析係数表!D9</f>
        <v>0.15527950310559005</v>
      </c>
      <c r="W6" s="167">
        <f t="shared" si="8"/>
        <v>0</v>
      </c>
      <c r="X6" s="76">
        <f>分析係数表!E9</f>
        <v>0</v>
      </c>
      <c r="Y6" s="166">
        <f t="shared" si="9"/>
        <v>0</v>
      </c>
    </row>
    <row r="7" spans="1:25" x14ac:dyDescent="0.2">
      <c r="A7" s="6" t="s">
        <v>221</v>
      </c>
      <c r="B7" s="5" t="s">
        <v>267</v>
      </c>
      <c r="C7" s="90"/>
      <c r="D7" s="76">
        <f>投入係数表!L7</f>
        <v>0</v>
      </c>
      <c r="E7" s="77">
        <f t="shared" si="0"/>
        <v>0</v>
      </c>
      <c r="F7" s="76">
        <f>分析係数表!C10</f>
        <v>1</v>
      </c>
      <c r="G7" s="77">
        <f t="shared" si="1"/>
        <v>0</v>
      </c>
      <c r="H7" s="77">
        <v>6.1579364046649643E-6</v>
      </c>
      <c r="I7" s="77">
        <f t="shared" si="2"/>
        <v>6.1579364046649643E-6</v>
      </c>
      <c r="J7" s="76">
        <f>分析係数表!G10</f>
        <v>0.17902522283330172</v>
      </c>
      <c r="K7" s="78">
        <f t="shared" si="3"/>
        <v>1.102425937038446E-6</v>
      </c>
      <c r="L7" s="79"/>
      <c r="M7" s="80"/>
      <c r="N7" s="81">
        <f>分析係数表!H10</f>
        <v>1.093766089911469E-3</v>
      </c>
      <c r="O7" s="82">
        <f t="shared" si="4"/>
        <v>1.7795117172756093E-2</v>
      </c>
      <c r="P7" s="76">
        <f>分析係数表!C10</f>
        <v>1</v>
      </c>
      <c r="Q7" s="82">
        <f t="shared" si="5"/>
        <v>1.7795117172756093E-2</v>
      </c>
      <c r="R7" s="83">
        <v>1.7846252971221031E-2</v>
      </c>
      <c r="S7" s="84">
        <f t="shared" si="6"/>
        <v>1.7852410907625696E-2</v>
      </c>
      <c r="T7" s="85">
        <f>分析係数表!F10</f>
        <v>0.51792148681964723</v>
      </c>
      <c r="U7" s="86">
        <f t="shared" si="7"/>
        <v>9.2461472005927886E-3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投入係数表!L8</f>
        <v>4.6908715639365793E-5</v>
      </c>
      <c r="E8" s="77">
        <f t="shared" si="0"/>
        <v>4.690871563936579E-3</v>
      </c>
      <c r="F8" s="76">
        <f>分析係数表!C11</f>
        <v>6.160954948016939E-3</v>
      </c>
      <c r="G8" s="77">
        <f t="shared" si="1"/>
        <v>2.8900248372347023E-5</v>
      </c>
      <c r="H8" s="77">
        <v>9.2259190318804069E-4</v>
      </c>
      <c r="I8" s="77">
        <f t="shared" si="2"/>
        <v>9.2259190318804069E-4</v>
      </c>
      <c r="J8" s="76">
        <f>分析係数表!G11</f>
        <v>0.34042553191489361</v>
      </c>
      <c r="K8" s="78">
        <f t="shared" si="3"/>
        <v>3.140738393831628E-4</v>
      </c>
      <c r="L8" s="79"/>
      <c r="M8" s="80"/>
      <c r="N8" s="81">
        <f>分析係数表!H11</f>
        <v>-1.9481838751603774E-5</v>
      </c>
      <c r="O8" s="82">
        <f t="shared" si="4"/>
        <v>-3.1696137457835281E-4</v>
      </c>
      <c r="P8" s="76">
        <f>分析係数表!C11</f>
        <v>6.160954948016939E-3</v>
      </c>
      <c r="Q8" s="82">
        <f t="shared" si="5"/>
        <v>-1.9527847490387533E-6</v>
      </c>
      <c r="R8" s="83">
        <v>2.2330657835462211E-4</v>
      </c>
      <c r="S8" s="84">
        <f t="shared" si="6"/>
        <v>1.1458984815426627E-3</v>
      </c>
      <c r="T8" s="85">
        <f>分析係数表!F11</f>
        <v>0.5957446808510638</v>
      </c>
      <c r="U8" s="86">
        <f t="shared" si="7"/>
        <v>6.8266292517435228E-4</v>
      </c>
      <c r="V8" s="87">
        <f>分析係数表!D11</f>
        <v>0.10638297872340426</v>
      </c>
      <c r="W8" s="167">
        <f t="shared" si="8"/>
        <v>0</v>
      </c>
      <c r="X8" s="76">
        <f>分析係数表!E11</f>
        <v>0</v>
      </c>
      <c r="Y8" s="166">
        <f t="shared" si="9"/>
        <v>0</v>
      </c>
    </row>
    <row r="9" spans="1:25" x14ac:dyDescent="0.2">
      <c r="A9" s="6" t="s">
        <v>223</v>
      </c>
      <c r="B9" s="5" t="s">
        <v>191</v>
      </c>
      <c r="C9" s="90"/>
      <c r="D9" s="76">
        <f>投入係数表!L9</f>
        <v>2.3454357819682896E-5</v>
      </c>
      <c r="E9" s="77">
        <f t="shared" si="0"/>
        <v>2.3454357819682895E-3</v>
      </c>
      <c r="F9" s="76">
        <f>分析係数表!C12</f>
        <v>3.0196065121225524E-2</v>
      </c>
      <c r="G9" s="77">
        <f t="shared" si="1"/>
        <v>7.0822931609966979E-5</v>
      </c>
      <c r="H9" s="77">
        <v>1.329807249764421E-4</v>
      </c>
      <c r="I9" s="77">
        <f t="shared" si="2"/>
        <v>1.329807249764421E-4</v>
      </c>
      <c r="J9" s="76">
        <f>分析係数表!G12</f>
        <v>0.12354134956874682</v>
      </c>
      <c r="K9" s="78">
        <f t="shared" si="3"/>
        <v>1.6428618230220014E-5</v>
      </c>
      <c r="L9" s="79"/>
      <c r="M9" s="80"/>
      <c r="N9" s="81">
        <f>分析係数表!H12</f>
        <v>9.1223709954384669E-2</v>
      </c>
      <c r="O9" s="82">
        <f t="shared" si="4"/>
        <v>1.484171636463137</v>
      </c>
      <c r="P9" s="76">
        <f>分析係数表!C12</f>
        <v>3.0196065121225524E-2</v>
      </c>
      <c r="Q9" s="82">
        <f t="shared" si="5"/>
        <v>4.4816143385716739E-2</v>
      </c>
      <c r="R9" s="83">
        <v>4.771241471482001E-2</v>
      </c>
      <c r="S9" s="84">
        <f t="shared" si="6"/>
        <v>4.7845395439796455E-2</v>
      </c>
      <c r="T9" s="85">
        <f>分析係数表!F12</f>
        <v>0.42790922927909231</v>
      </c>
      <c r="U9" s="86">
        <f t="shared" si="7"/>
        <v>2.04734862871967E-2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投入係数表!L10</f>
        <v>1.4541701848203397E-3</v>
      </c>
      <c r="E10" s="77">
        <f t="shared" si="0"/>
        <v>0.14541701848203398</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0.23335149198422017</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投入係数表!L11</f>
        <v>7.2239422084623322E-3</v>
      </c>
      <c r="E11" s="77">
        <f t="shared" si="0"/>
        <v>0.72239422084623317</v>
      </c>
      <c r="F11" s="76">
        <f>分析係数表!C14</f>
        <v>0.14745822605886216</v>
      </c>
      <c r="G11" s="77">
        <f t="shared" si="1"/>
        <v>0.10652297032115945</v>
      </c>
      <c r="H11" s="77">
        <v>0.13597220649811714</v>
      </c>
      <c r="I11" s="77">
        <f t="shared" si="2"/>
        <v>0.13597220649811714</v>
      </c>
      <c r="J11" s="76">
        <f>分析係数表!G14</f>
        <v>0.16000812567713976</v>
      </c>
      <c r="K11" s="78">
        <f t="shared" si="3"/>
        <v>2.1756657905948728E-2</v>
      </c>
      <c r="L11" s="79"/>
      <c r="M11" s="80"/>
      <c r="N11" s="81">
        <f>分析係数表!H14</f>
        <v>1.1744765647395416E-3</v>
      </c>
      <c r="O11" s="82">
        <f t="shared" si="4"/>
        <v>1.9108242867437838E-2</v>
      </c>
      <c r="P11" s="76">
        <f>分析係数表!C14</f>
        <v>0.14745822605886216</v>
      </c>
      <c r="Q11" s="82">
        <f t="shared" si="5"/>
        <v>2.8176675963342891E-3</v>
      </c>
      <c r="R11" s="83">
        <v>2.173859727348686E-2</v>
      </c>
      <c r="S11" s="84">
        <f t="shared" si="6"/>
        <v>0.15771080377160401</v>
      </c>
      <c r="T11" s="85">
        <f>分析係数表!F14</f>
        <v>0.30031148429035753</v>
      </c>
      <c r="U11" s="86">
        <f t="shared" si="7"/>
        <v>4.736236556927572E-2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投入係数表!L12</f>
        <v>0.21054977014729337</v>
      </c>
      <c r="E12" s="77">
        <f t="shared" si="0"/>
        <v>21.054977014729339</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0.13604434998866585</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投入係数表!L13</f>
        <v>1.0789004597054133E-3</v>
      </c>
      <c r="E13" s="77">
        <f t="shared" si="0"/>
        <v>0.10789004597054133</v>
      </c>
      <c r="F13" s="76">
        <f>分析係数表!C16</f>
        <v>2.2508198350392528E-2</v>
      </c>
      <c r="G13" s="77">
        <f t="shared" si="1"/>
        <v>2.4284105547379125E-3</v>
      </c>
      <c r="H13" s="77">
        <v>5.8307065900488845E-3</v>
      </c>
      <c r="I13" s="77">
        <f t="shared" si="2"/>
        <v>5.8307065900488845E-3</v>
      </c>
      <c r="J13" s="76">
        <f>分析係数表!G16</f>
        <v>3.3165829145728645E-2</v>
      </c>
      <c r="K13" s="78">
        <f t="shared" si="3"/>
        <v>1.9338021856443537E-4</v>
      </c>
      <c r="L13" s="79"/>
      <c r="M13" s="80"/>
      <c r="N13" s="81">
        <f>分析係数表!H16</f>
        <v>1.6828134001653172E-2</v>
      </c>
      <c r="O13" s="82">
        <f t="shared" si="4"/>
        <v>0.2737867073411443</v>
      </c>
      <c r="P13" s="76">
        <f>分析係数表!C16</f>
        <v>2.2508198350392528E-2</v>
      </c>
      <c r="Q13" s="82">
        <f t="shared" si="5"/>
        <v>6.1624455145353457E-3</v>
      </c>
      <c r="R13" s="83">
        <v>8.4348587034673798E-3</v>
      </c>
      <c r="S13" s="84">
        <f t="shared" si="6"/>
        <v>1.4265565293516264E-2</v>
      </c>
      <c r="T13" s="85">
        <f>分析係数表!F16</f>
        <v>0.28743718592964823</v>
      </c>
      <c r="U13" s="86">
        <f t="shared" si="7"/>
        <v>4.1004539436639712E-3</v>
      </c>
      <c r="V13" s="87">
        <f>分析係数表!D16</f>
        <v>2.5125628140703519E-2</v>
      </c>
      <c r="W13" s="167">
        <f t="shared" si="8"/>
        <v>0</v>
      </c>
      <c r="X13" s="76">
        <f>分析係数表!E16</f>
        <v>2.3115577889447236E-2</v>
      </c>
      <c r="Y13" s="166">
        <f t="shared" si="9"/>
        <v>0</v>
      </c>
    </row>
    <row r="14" spans="1:25" x14ac:dyDescent="0.2">
      <c r="A14" s="6" t="s">
        <v>2</v>
      </c>
      <c r="B14" s="5" t="s">
        <v>365</v>
      </c>
      <c r="C14" s="75">
        <f>最終需要_まとめ!C15</f>
        <v>100</v>
      </c>
      <c r="D14" s="76">
        <f>投入係数表!L14</f>
        <v>0.25980392156862747</v>
      </c>
      <c r="E14" s="77">
        <f t="shared" si="0"/>
        <v>25.980392156862749</v>
      </c>
      <c r="F14" s="76">
        <f>分析係数表!C17</f>
        <v>3.7433661865049261E-2</v>
      </c>
      <c r="G14" s="77">
        <f t="shared" si="1"/>
        <v>0.97254121512137803</v>
      </c>
      <c r="H14" s="77">
        <v>1.0235202370043042</v>
      </c>
      <c r="I14" s="77">
        <f t="shared" si="2"/>
        <v>101.02352023700431</v>
      </c>
      <c r="J14" s="76">
        <f>分析係数表!G17</f>
        <v>0.23414289082763498</v>
      </c>
      <c r="K14" s="78">
        <f t="shared" si="3"/>
        <v>23.653939069876273</v>
      </c>
      <c r="L14" s="79"/>
      <c r="M14" s="80"/>
      <c r="N14" s="81">
        <f>分析係数表!H17</f>
        <v>3.0252512461419003E-3</v>
      </c>
      <c r="O14" s="82">
        <f t="shared" si="4"/>
        <v>4.9219573452381357E-2</v>
      </c>
      <c r="P14" s="76">
        <f>分析係数表!C17</f>
        <v>3.7433661865049261E-2</v>
      </c>
      <c r="Q14" s="82">
        <f t="shared" si="5"/>
        <v>1.8424688697583991E-3</v>
      </c>
      <c r="R14" s="83">
        <v>1.0357150533398647E-2</v>
      </c>
      <c r="S14" s="84">
        <f t="shared" si="6"/>
        <v>101.0338773875377</v>
      </c>
      <c r="T14" s="85">
        <f>分析係数表!F17</f>
        <v>0.39289082763499172</v>
      </c>
      <c r="U14" s="86">
        <f t="shared" si="7"/>
        <v>39.695283705961963</v>
      </c>
      <c r="V14" s="87">
        <f>分析係数表!D17</f>
        <v>5.6649375147370902E-2</v>
      </c>
      <c r="W14" s="167">
        <f t="shared" si="8"/>
        <v>6</v>
      </c>
      <c r="X14" s="76">
        <f>分析係数表!E17</f>
        <v>5.6885168592313136E-2</v>
      </c>
      <c r="Y14" s="166">
        <f t="shared" si="9"/>
        <v>6</v>
      </c>
    </row>
    <row r="15" spans="1:25" x14ac:dyDescent="0.2">
      <c r="A15" s="6" t="s">
        <v>3</v>
      </c>
      <c r="B15" s="5" t="s">
        <v>31</v>
      </c>
      <c r="C15" s="90"/>
      <c r="D15" s="76">
        <f>投入係数表!L15</f>
        <v>3.7761516089689466E-3</v>
      </c>
      <c r="E15" s="77">
        <f t="shared" si="0"/>
        <v>0.37761516089689467</v>
      </c>
      <c r="F15" s="76">
        <f>分析係数表!C18</f>
        <v>0.10097309673726385</v>
      </c>
      <c r="G15" s="77">
        <f t="shared" si="1"/>
        <v>3.8128972170699597E-2</v>
      </c>
      <c r="H15" s="77">
        <v>4.4951823287969657E-2</v>
      </c>
      <c r="I15" s="77">
        <f t="shared" si="2"/>
        <v>4.4951823287969657E-2</v>
      </c>
      <c r="J15" s="76">
        <f>分析係数表!G18</f>
        <v>0.21571562207670719</v>
      </c>
      <c r="K15" s="78">
        <f t="shared" si="3"/>
        <v>9.6968105240465875E-3</v>
      </c>
      <c r="L15" s="79"/>
      <c r="M15" s="80"/>
      <c r="N15" s="81">
        <f>分析係数表!H18</f>
        <v>4.4529917146522908E-4</v>
      </c>
      <c r="O15" s="82">
        <f t="shared" si="4"/>
        <v>7.2448314189337785E-3</v>
      </c>
      <c r="P15" s="76">
        <f>分析係数表!C18</f>
        <v>0.10097309673726385</v>
      </c>
      <c r="Q15" s="82">
        <f t="shared" si="5"/>
        <v>7.3153306370916894E-4</v>
      </c>
      <c r="R15" s="83">
        <v>2.8125756178746116E-3</v>
      </c>
      <c r="S15" s="84">
        <f t="shared" si="6"/>
        <v>4.7764398905844267E-2</v>
      </c>
      <c r="T15" s="85">
        <f>分析係数表!F18</f>
        <v>0.45949485500467729</v>
      </c>
      <c r="U15" s="86">
        <f t="shared" si="7"/>
        <v>2.1947495549626477E-2</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投入係数表!L16</f>
        <v>1.61835068955812E-3</v>
      </c>
      <c r="E16" s="77">
        <f t="shared" si="0"/>
        <v>0.16183506895581201</v>
      </c>
      <c r="F16" s="76">
        <f>分析係数表!C19</f>
        <v>3.134831743474864E-2</v>
      </c>
      <c r="G16" s="77">
        <f t="shared" si="1"/>
        <v>5.0732571137012301E-3</v>
      </c>
      <c r="H16" s="77">
        <v>2.7953079840084494E-2</v>
      </c>
      <c r="I16" s="77">
        <f t="shared" si="2"/>
        <v>2.7953079840084494E-2</v>
      </c>
      <c r="J16" s="76">
        <f>分析係数表!G19</f>
        <v>5.7606822099247029E-2</v>
      </c>
      <c r="K16" s="78">
        <f t="shared" si="3"/>
        <v>1.610288097473796E-3</v>
      </c>
      <c r="L16" s="79"/>
      <c r="M16" s="80"/>
      <c r="N16" s="81">
        <f>分析係数表!H19</f>
        <v>-1.1410791268796496E-4</v>
      </c>
      <c r="O16" s="82">
        <f t="shared" si="4"/>
        <v>-1.8564880511017807E-3</v>
      </c>
      <c r="P16" s="76">
        <f>分析係数表!C19</f>
        <v>3.134831743474864E-2</v>
      </c>
      <c r="Q16" s="82">
        <f t="shared" si="5"/>
        <v>-5.8197776739756477E-5</v>
      </c>
      <c r="R16" s="83">
        <v>5.583383131340108E-3</v>
      </c>
      <c r="S16" s="84">
        <f t="shared" si="6"/>
        <v>3.3536462971424603E-2</v>
      </c>
      <c r="T16" s="85">
        <f>分析係数表!F19</f>
        <v>0.23995282590946204</v>
      </c>
      <c r="U16" s="86">
        <f t="shared" si="7"/>
        <v>8.0471690610013687E-3</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投入係数表!L17</f>
        <v>2.6034337179848014E-3</v>
      </c>
      <c r="E17" s="77">
        <f t="shared" si="0"/>
        <v>0.26034337179848016</v>
      </c>
      <c r="F17" s="76">
        <f>分析係数表!C20</f>
        <v>9.3978580907996712E-2</v>
      </c>
      <c r="G17" s="77">
        <f t="shared" si="1"/>
        <v>2.4466700630424137E-2</v>
      </c>
      <c r="H17" s="77">
        <v>3.4268583453581525E-2</v>
      </c>
      <c r="I17" s="77">
        <f t="shared" si="2"/>
        <v>3.4268583453581525E-2</v>
      </c>
      <c r="J17" s="76">
        <f>分析係数表!G20</f>
        <v>0.1000543404428746</v>
      </c>
      <c r="K17" s="78">
        <f t="shared" si="3"/>
        <v>3.4287205153597056E-3</v>
      </c>
      <c r="L17" s="79"/>
      <c r="M17" s="80"/>
      <c r="N17" s="81">
        <f>分析係数表!H20</f>
        <v>5.5523240442070755E-4</v>
      </c>
      <c r="O17" s="82">
        <f t="shared" si="4"/>
        <v>9.0333991754830562E-3</v>
      </c>
      <c r="P17" s="76">
        <f>分析係数表!C20</f>
        <v>9.3978580907996712E-2</v>
      </c>
      <c r="Q17" s="82">
        <f t="shared" si="5"/>
        <v>8.4894603528736521E-4</v>
      </c>
      <c r="R17" s="83">
        <v>4.5816436660422073E-3</v>
      </c>
      <c r="S17" s="84">
        <f t="shared" si="6"/>
        <v>3.8850227119623729E-2</v>
      </c>
      <c r="T17" s="85">
        <f>分析係数表!F20</f>
        <v>0.22286374133949191</v>
      </c>
      <c r="U17" s="86">
        <f t="shared" si="7"/>
        <v>8.658306967768337E-3</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投入係数表!L18</f>
        <v>2.3454357819682899E-3</v>
      </c>
      <c r="E18" s="77">
        <f t="shared" si="0"/>
        <v>0.234543578196829</v>
      </c>
      <c r="F18" s="76">
        <f>分析係数表!C21</f>
        <v>0.58730312732447199</v>
      </c>
      <c r="G18" s="77">
        <f t="shared" si="1"/>
        <v>0.13774817696886951</v>
      </c>
      <c r="H18" s="77">
        <v>0.15053897422167686</v>
      </c>
      <c r="I18" s="77">
        <f t="shared" si="2"/>
        <v>0.15053897422167686</v>
      </c>
      <c r="J18" s="76">
        <f>分析係数表!G21</f>
        <v>0.28517251912946945</v>
      </c>
      <c r="K18" s="78">
        <f t="shared" si="3"/>
        <v>4.2929578505961852E-2</v>
      </c>
      <c r="L18" s="79"/>
      <c r="M18" s="80"/>
      <c r="N18" s="81">
        <f>分析係数表!H21</f>
        <v>9.2956202043366571E-4</v>
      </c>
      <c r="O18" s="82">
        <f t="shared" si="4"/>
        <v>1.5123585587024263E-2</v>
      </c>
      <c r="P18" s="76">
        <f>分析係数表!C21</f>
        <v>0.58730312732447199</v>
      </c>
      <c r="Q18" s="82">
        <f t="shared" si="5"/>
        <v>8.8821291116186595E-3</v>
      </c>
      <c r="R18" s="83">
        <v>1.2897097220128837E-2</v>
      </c>
      <c r="S18" s="84">
        <f t="shared" si="6"/>
        <v>0.16343607144180569</v>
      </c>
      <c r="T18" s="85">
        <f>分析係数表!F21</f>
        <v>0.42587749688936571</v>
      </c>
      <c r="U18" s="86">
        <f t="shared" si="7"/>
        <v>6.9603745007067758E-2</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投入係数表!L19</f>
        <v>5.1599587203302369E-4</v>
      </c>
      <c r="E19" s="77">
        <f t="shared" si="0"/>
        <v>5.159958720330237E-2</v>
      </c>
      <c r="F19" s="76">
        <f>分析係数表!C22</f>
        <v>5.627746538770495E-2</v>
      </c>
      <c r="G19" s="77">
        <f t="shared" si="1"/>
        <v>2.9038939828537123E-3</v>
      </c>
      <c r="H19" s="77">
        <v>5.0856683113029667E-3</v>
      </c>
      <c r="I19" s="77">
        <f t="shared" si="2"/>
        <v>5.0856683113029667E-3</v>
      </c>
      <c r="J19" s="76">
        <f>分析係数表!G22</f>
        <v>0.19467293380336859</v>
      </c>
      <c r="K19" s="78">
        <f t="shared" si="3"/>
        <v>9.9004197051217181E-4</v>
      </c>
      <c r="L19" s="79"/>
      <c r="M19" s="80"/>
      <c r="N19" s="81">
        <f>分析係数表!H22</f>
        <v>4.3138357235694069E-5</v>
      </c>
      <c r="O19" s="82">
        <f t="shared" si="4"/>
        <v>7.0184304370920982E-4</v>
      </c>
      <c r="P19" s="76">
        <f>分析係数表!C22</f>
        <v>5.627746538770495E-2</v>
      </c>
      <c r="Q19" s="82">
        <f t="shared" si="5"/>
        <v>3.9497947599946547E-5</v>
      </c>
      <c r="R19" s="83">
        <v>8.3908586500220294E-4</v>
      </c>
      <c r="S19" s="84">
        <f t="shared" si="6"/>
        <v>5.9247541763051692E-3</v>
      </c>
      <c r="T19" s="85">
        <f>分析係数表!F22</f>
        <v>0.41304347826086957</v>
      </c>
      <c r="U19" s="86">
        <f t="shared" si="7"/>
        <v>2.4471810728217002E-3</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投入係数表!L20</f>
        <v>3.3774275260343373E-3</v>
      </c>
      <c r="E20" s="77">
        <f t="shared" si="0"/>
        <v>0.33774275260343373</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4.0752176731502504E-4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投入係数表!L21</f>
        <v>0</v>
      </c>
      <c r="E21" s="77">
        <f t="shared" si="0"/>
        <v>0</v>
      </c>
      <c r="F21" s="76">
        <f>分析係数表!C24</f>
        <v>0.81842301633363734</v>
      </c>
      <c r="G21" s="77">
        <f t="shared" si="1"/>
        <v>0</v>
      </c>
      <c r="H21" s="77">
        <v>6.7682907947219338E-3</v>
      </c>
      <c r="I21" s="77">
        <f t="shared" si="2"/>
        <v>6.7682907947219338E-3</v>
      </c>
      <c r="J21" s="76">
        <f>分析係数表!G24</f>
        <v>0.20829256360078277</v>
      </c>
      <c r="K21" s="78">
        <f t="shared" si="3"/>
        <v>1.4097846408282109E-3</v>
      </c>
      <c r="L21" s="79"/>
      <c r="M21" s="80"/>
      <c r="N21" s="81">
        <f>分析係数表!H24</f>
        <v>3.3536593850975067E-4</v>
      </c>
      <c r="O21" s="82">
        <f t="shared" si="4"/>
        <v>5.4562636623845017E-3</v>
      </c>
      <c r="P21" s="76">
        <f>分析係数表!C24</f>
        <v>0.81842301633363734</v>
      </c>
      <c r="Q21" s="82">
        <f t="shared" si="5"/>
        <v>4.4655317644803428E-3</v>
      </c>
      <c r="R21" s="83">
        <v>1.2348775646060182E-2</v>
      </c>
      <c r="S21" s="84">
        <f t="shared" si="6"/>
        <v>1.9117066440782114E-2</v>
      </c>
      <c r="T21" s="85">
        <f>分析係数表!F24</f>
        <v>0.39236790606653621</v>
      </c>
      <c r="U21" s="86">
        <f t="shared" si="7"/>
        <v>7.5009233295045283E-3</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投入係数表!L22</f>
        <v>0</v>
      </c>
      <c r="E22" s="77">
        <f t="shared" si="0"/>
        <v>0</v>
      </c>
      <c r="F22" s="76">
        <f>分析係数表!C25</f>
        <v>9.2155281649579646E-3</v>
      </c>
      <c r="G22" s="77">
        <f t="shared" si="1"/>
        <v>0</v>
      </c>
      <c r="H22" s="77">
        <v>8.1754895380541266E-4</v>
      </c>
      <c r="I22" s="77">
        <f t="shared" si="2"/>
        <v>8.1754895380541266E-4</v>
      </c>
      <c r="J22" s="76">
        <f>分析係数表!G25</f>
        <v>0.19733079122974262</v>
      </c>
      <c r="K22" s="78">
        <f t="shared" si="3"/>
        <v>1.6132758192347038E-4</v>
      </c>
      <c r="L22" s="79"/>
      <c r="M22" s="80"/>
      <c r="N22" s="81">
        <f>分析係数表!H25</f>
        <v>5.1487716700667114E-4</v>
      </c>
      <c r="O22" s="82">
        <f t="shared" si="4"/>
        <v>8.3768363281421822E-3</v>
      </c>
      <c r="P22" s="76">
        <f>分析係数表!C25</f>
        <v>9.2155281649579646E-3</v>
      </c>
      <c r="Q22" s="82">
        <f t="shared" si="5"/>
        <v>7.7196971115237335E-5</v>
      </c>
      <c r="R22" s="83">
        <v>7.581790164836958E-4</v>
      </c>
      <c r="S22" s="84">
        <f t="shared" si="6"/>
        <v>1.5757279702891085E-3</v>
      </c>
      <c r="T22" s="85">
        <f>分析係数表!F25</f>
        <v>0.3508102955195424</v>
      </c>
      <c r="U22" s="86">
        <f t="shared" si="7"/>
        <v>5.5278159491553092E-4</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投入係数表!L23</f>
        <v>2.3454357819682896E-5</v>
      </c>
      <c r="E23" s="77">
        <f t="shared" si="0"/>
        <v>2.3454357819682895E-3</v>
      </c>
      <c r="F23" s="76">
        <f>分析係数表!C26</f>
        <v>0.13136940169326161</v>
      </c>
      <c r="G23" s="77">
        <f t="shared" si="1"/>
        <v>3.0811849538714138E-4</v>
      </c>
      <c r="H23" s="77">
        <v>1.2011048232809116E-2</v>
      </c>
      <c r="I23" s="77">
        <f t="shared" si="2"/>
        <v>1.2011048232809116E-2</v>
      </c>
      <c r="J23" s="76">
        <f>分析係数表!G26</f>
        <v>0.19642020029831664</v>
      </c>
      <c r="K23" s="78">
        <f t="shared" si="3"/>
        <v>2.3592124996811084E-3</v>
      </c>
      <c r="L23" s="79"/>
      <c r="M23" s="80"/>
      <c r="N23" s="81">
        <f>分析係数表!H26</f>
        <v>1.0429741531662163E-2</v>
      </c>
      <c r="O23" s="82">
        <f t="shared" si="4"/>
        <v>0.16968753589033961</v>
      </c>
      <c r="P23" s="76">
        <f>分析係数表!C26</f>
        <v>0.13136940169326161</v>
      </c>
      <c r="Q23" s="82">
        <f t="shared" si="5"/>
        <v>2.2291750064717772E-2</v>
      </c>
      <c r="R23" s="83">
        <v>2.9401686342393978E-2</v>
      </c>
      <c r="S23" s="84">
        <f t="shared" si="6"/>
        <v>4.1412734575203093E-2</v>
      </c>
      <c r="T23" s="85">
        <f>分析係数表!F26</f>
        <v>0.33488173875985511</v>
      </c>
      <c r="U23" s="86">
        <f t="shared" si="7"/>
        <v>1.3868368561344381E-2</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投入係数表!L24</f>
        <v>0</v>
      </c>
      <c r="E24" s="77">
        <f t="shared" si="0"/>
        <v>0</v>
      </c>
      <c r="F24" s="76">
        <f>分析係数表!C27</f>
        <v>0.16712141882673948</v>
      </c>
      <c r="G24" s="77">
        <f t="shared" si="1"/>
        <v>0</v>
      </c>
      <c r="H24" s="77">
        <v>4.616535320782239E-3</v>
      </c>
      <c r="I24" s="77">
        <f t="shared" si="2"/>
        <v>4.616535320782239E-3</v>
      </c>
      <c r="J24" s="76">
        <f>分析係数表!G27</f>
        <v>0.17095740894530786</v>
      </c>
      <c r="K24" s="78">
        <f t="shared" si="3"/>
        <v>7.8923091674542721E-4</v>
      </c>
      <c r="L24" s="79"/>
      <c r="M24" s="80"/>
      <c r="N24" s="81">
        <f>分析係数表!H27</f>
        <v>1.1119955247433267E-2</v>
      </c>
      <c r="O24" s="82">
        <f t="shared" si="4"/>
        <v>0.18091702458968695</v>
      </c>
      <c r="P24" s="76">
        <f>分析係数表!C27</f>
        <v>0.16712141882673948</v>
      </c>
      <c r="Q24" s="82">
        <f t="shared" si="5"/>
        <v>3.0235109839340597E-2</v>
      </c>
      <c r="R24" s="83">
        <v>3.3840826559559944E-2</v>
      </c>
      <c r="S24" s="84">
        <f t="shared" si="6"/>
        <v>3.8457361880342184E-2</v>
      </c>
      <c r="T24" s="85">
        <f>分析係数表!F27</f>
        <v>0.3222209040218294</v>
      </c>
      <c r="U24" s="86">
        <f t="shared" si="7"/>
        <v>1.2391765911378499E-2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投入係数表!L25</f>
        <v>0</v>
      </c>
      <c r="E25" s="77">
        <f t="shared" si="0"/>
        <v>0</v>
      </c>
      <c r="F25" s="76">
        <f>分析係数表!C28</f>
        <v>0.25171335744498258</v>
      </c>
      <c r="G25" s="77">
        <f t="shared" si="1"/>
        <v>0</v>
      </c>
      <c r="H25" s="77">
        <v>1.5018220979799712E-2</v>
      </c>
      <c r="I25" s="77">
        <f t="shared" si="2"/>
        <v>1.5018220979799712E-2</v>
      </c>
      <c r="J25" s="76">
        <f>分析係数表!G28</f>
        <v>0.12482787671548065</v>
      </c>
      <c r="K25" s="78">
        <f t="shared" si="3"/>
        <v>1.8746926369522835E-3</v>
      </c>
      <c r="L25" s="79"/>
      <c r="M25" s="80"/>
      <c r="N25" s="81">
        <f>分析係数表!H28</f>
        <v>2.0288943499884502E-2</v>
      </c>
      <c r="O25" s="82">
        <f t="shared" si="4"/>
        <v>0.33009263152517032</v>
      </c>
      <c r="P25" s="76">
        <f>分析係数表!C28</f>
        <v>0.25171335744498258</v>
      </c>
      <c r="Q25" s="82">
        <f t="shared" si="5"/>
        <v>8.3088724549050127E-2</v>
      </c>
      <c r="R25" s="83">
        <v>9.5159654216152689E-2</v>
      </c>
      <c r="S25" s="84">
        <f t="shared" si="6"/>
        <v>0.1101778751959524</v>
      </c>
      <c r="T25" s="85">
        <f>分析係数表!F28</f>
        <v>0.21349304958212537</v>
      </c>
      <c r="U25" s="86">
        <f t="shared" si="7"/>
        <v>2.3522210572062687E-2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投入係数表!L26</f>
        <v>2.2750727085092408E-3</v>
      </c>
      <c r="E26" s="77">
        <f t="shared" si="0"/>
        <v>0.22750727085092409</v>
      </c>
      <c r="F26" s="76">
        <f>分析係数表!C29</f>
        <v>0.56088407005838192</v>
      </c>
      <c r="G26" s="77">
        <f t="shared" si="1"/>
        <v>0.12760520404274098</v>
      </c>
      <c r="H26" s="77">
        <v>0.1380622459358524</v>
      </c>
      <c r="I26" s="77">
        <f t="shared" si="2"/>
        <v>0.1380622459358524</v>
      </c>
      <c r="J26" s="76">
        <f>分析係数表!G29</f>
        <v>0.25897778967085899</v>
      </c>
      <c r="K26" s="78">
        <f t="shared" si="3"/>
        <v>3.5755055289461588E-2</v>
      </c>
      <c r="L26" s="79"/>
      <c r="M26" s="80"/>
      <c r="N26" s="81">
        <f>分析係数表!H29</f>
        <v>1.0175086067980484E-2</v>
      </c>
      <c r="O26" s="82">
        <f t="shared" si="4"/>
        <v>0.16554439792263684</v>
      </c>
      <c r="P26" s="76">
        <f>分析係数表!C29</f>
        <v>0.56088407005838192</v>
      </c>
      <c r="Q26" s="82">
        <f t="shared" si="5"/>
        <v>9.2851215682212898E-2</v>
      </c>
      <c r="R26" s="83">
        <v>0.10628905814914706</v>
      </c>
      <c r="S26" s="84">
        <f t="shared" si="6"/>
        <v>0.24435130408499944</v>
      </c>
      <c r="T26" s="85">
        <f>分析係数表!F29</f>
        <v>0.37605030773347603</v>
      </c>
      <c r="U26" s="86">
        <f t="shared" si="7"/>
        <v>9.1888383096240214E-2</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投入係数表!L27</f>
        <v>3.5181536729524347E-3</v>
      </c>
      <c r="E27" s="77">
        <f t="shared" si="0"/>
        <v>0.35181536729524349</v>
      </c>
      <c r="F27" s="76">
        <f>分析係数表!C30</f>
        <v>1</v>
      </c>
      <c r="G27" s="77">
        <f t="shared" si="1"/>
        <v>0.35181536729524349</v>
      </c>
      <c r="H27" s="77">
        <v>0.38023493988685658</v>
      </c>
      <c r="I27" s="77">
        <f t="shared" si="2"/>
        <v>0.38023493988685658</v>
      </c>
      <c r="J27" s="76">
        <f>分析係数表!G30</f>
        <v>0.3445256772071732</v>
      </c>
      <c r="K27" s="78">
        <f t="shared" si="3"/>
        <v>0.13100070016234805</v>
      </c>
      <c r="L27" s="79"/>
      <c r="M27" s="80"/>
      <c r="N27" s="81">
        <f>分析係数表!H30</f>
        <v>0</v>
      </c>
      <c r="O27" s="82">
        <f t="shared" si="4"/>
        <v>0</v>
      </c>
      <c r="P27" s="76">
        <f>分析係数表!C30</f>
        <v>1</v>
      </c>
      <c r="Q27" s="82">
        <f t="shared" si="5"/>
        <v>0</v>
      </c>
      <c r="R27" s="83">
        <v>4.7504349534008353E-2</v>
      </c>
      <c r="S27" s="84">
        <f t="shared" si="6"/>
        <v>0.42773928942086492</v>
      </c>
      <c r="T27" s="85">
        <f>分析係数表!F30</f>
        <v>0.44052354392124621</v>
      </c>
      <c r="U27" s="86">
        <f t="shared" si="7"/>
        <v>0.18842922765003503</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投入係数表!L28</f>
        <v>3.4407542921474812E-2</v>
      </c>
      <c r="E28" s="77">
        <f t="shared" si="0"/>
        <v>3.4407542921474814</v>
      </c>
      <c r="F28" s="76">
        <f>分析係数表!C31</f>
        <v>4.9143958408031541E-2</v>
      </c>
      <c r="G28" s="77">
        <f t="shared" si="1"/>
        <v>0.16909228582555183</v>
      </c>
      <c r="H28" s="77">
        <v>0.20019594558617104</v>
      </c>
      <c r="I28" s="77">
        <f t="shared" si="2"/>
        <v>0.20019594558617104</v>
      </c>
      <c r="J28" s="76">
        <f>分析係数表!G31</f>
        <v>7.032875572201415E-2</v>
      </c>
      <c r="K28" s="78">
        <f t="shared" si="3"/>
        <v>1.4079531753667459E-2</v>
      </c>
      <c r="L28" s="79"/>
      <c r="M28" s="80"/>
      <c r="N28" s="81">
        <f>分析係数表!H31</f>
        <v>2.2706083064994196E-2</v>
      </c>
      <c r="O28" s="82">
        <f t="shared" si="4"/>
        <v>0.3694184820710702</v>
      </c>
      <c r="P28" s="76">
        <f>分析係数表!C31</f>
        <v>4.9143958408031541E-2</v>
      </c>
      <c r="Q28" s="82">
        <f t="shared" si="5"/>
        <v>1.8154686518058818E-2</v>
      </c>
      <c r="R28" s="83">
        <v>4.1975836396882078E-2</v>
      </c>
      <c r="S28" s="84">
        <f t="shared" si="6"/>
        <v>0.24217178198305311</v>
      </c>
      <c r="T28" s="85">
        <f>分析係数表!F31</f>
        <v>0.30087390761548066</v>
      </c>
      <c r="U28" s="86">
        <f t="shared" si="7"/>
        <v>7.2863170359445451E-2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投入係数表!L29</f>
        <v>1.0554461018857304E-3</v>
      </c>
      <c r="E29" s="77">
        <f t="shared" si="0"/>
        <v>0.10554461018857303</v>
      </c>
      <c r="F29" s="76">
        <f>分析係数表!C32</f>
        <v>0.85369684730169415</v>
      </c>
      <c r="G29" s="77">
        <f t="shared" si="1"/>
        <v>9.010310096767106E-2</v>
      </c>
      <c r="H29" s="77">
        <v>0.11260915456676043</v>
      </c>
      <c r="I29" s="77">
        <f t="shared" si="2"/>
        <v>0.11260915456676043</v>
      </c>
      <c r="J29" s="76">
        <f>分析係数表!G32</f>
        <v>0.14032110690510377</v>
      </c>
      <c r="K29" s="78">
        <f t="shared" si="3"/>
        <v>1.5801441216455745E-2</v>
      </c>
      <c r="L29" s="79"/>
      <c r="M29" s="80"/>
      <c r="N29" s="81">
        <f>分析係数表!H32</f>
        <v>6.3455131933795143E-3</v>
      </c>
      <c r="O29" s="82">
        <f t="shared" si="4"/>
        <v>0.10323884771980633</v>
      </c>
      <c r="P29" s="76">
        <f>分析係数表!C32</f>
        <v>0.85369684730169415</v>
      </c>
      <c r="Q29" s="82">
        <f t="shared" si="5"/>
        <v>8.8134678817458359E-2</v>
      </c>
      <c r="R29" s="83">
        <v>0.12342662070978958</v>
      </c>
      <c r="S29" s="84">
        <f t="shared" si="6"/>
        <v>0.23603577527655001</v>
      </c>
      <c r="T29" s="85">
        <f>分析係数表!F32</f>
        <v>0.48296567027803161</v>
      </c>
      <c r="U29" s="86">
        <f t="shared" si="7"/>
        <v>0.11399717641603381</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投入係数表!L30</f>
        <v>4.6908715639365793E-5</v>
      </c>
      <c r="E30" s="77">
        <f t="shared" si="0"/>
        <v>4.690871563936579E-3</v>
      </c>
      <c r="F30" s="76">
        <f>分析係数表!C33</f>
        <v>0.68456011928968419</v>
      </c>
      <c r="G30" s="77">
        <f t="shared" si="1"/>
        <v>3.2111835973810121E-3</v>
      </c>
      <c r="H30" s="77">
        <v>1.7410178807335041E-2</v>
      </c>
      <c r="I30" s="77">
        <f t="shared" si="2"/>
        <v>1.7410178807335041E-2</v>
      </c>
      <c r="J30" s="76">
        <f>分析係数表!G33</f>
        <v>0.50750988142292486</v>
      </c>
      <c r="K30" s="78">
        <f t="shared" si="3"/>
        <v>8.8358377820625267E-3</v>
      </c>
      <c r="L30" s="79"/>
      <c r="M30" s="80"/>
      <c r="N30" s="81">
        <f>分析係数表!H33</f>
        <v>9.6295945829355794E-4</v>
      </c>
      <c r="O30" s="82">
        <f t="shared" si="4"/>
        <v>1.5666947943444295E-2</v>
      </c>
      <c r="P30" s="76">
        <f>分析係数表!C33</f>
        <v>0.68456011928968419</v>
      </c>
      <c r="Q30" s="82">
        <f t="shared" si="5"/>
        <v>1.0724967753069499E-2</v>
      </c>
      <c r="R30" s="83">
        <v>4.1658842077772894E-2</v>
      </c>
      <c r="S30" s="84">
        <f t="shared" si="6"/>
        <v>5.9069020885107931E-2</v>
      </c>
      <c r="T30" s="85">
        <f>分析係数表!F33</f>
        <v>0.6454545454545455</v>
      </c>
      <c r="U30" s="86">
        <f t="shared" si="7"/>
        <v>3.8126368025842391E-2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投入係数表!L31</f>
        <v>6.0324608312224408E-2</v>
      </c>
      <c r="E31" s="77">
        <f t="shared" si="0"/>
        <v>6.0324608312224406</v>
      </c>
      <c r="F31" s="76">
        <f>分析係数表!C34</f>
        <v>0.36407371382002685</v>
      </c>
      <c r="G31" s="77">
        <f t="shared" si="1"/>
        <v>2.1962604182970002</v>
      </c>
      <c r="H31" s="77">
        <v>2.2862261102906785</v>
      </c>
      <c r="I31" s="77">
        <f t="shared" si="2"/>
        <v>2.2862261102906785</v>
      </c>
      <c r="J31" s="76">
        <f>分析係数表!G34</f>
        <v>0.42480723749571397</v>
      </c>
      <c r="K31" s="78">
        <f t="shared" si="3"/>
        <v>0.97120539820315466</v>
      </c>
      <c r="L31" s="79"/>
      <c r="M31" s="80"/>
      <c r="N31" s="81">
        <f>分析係数表!H34</f>
        <v>0.15914714076185121</v>
      </c>
      <c r="O31" s="82">
        <f t="shared" si="4"/>
        <v>2.5892574689305641</v>
      </c>
      <c r="P31" s="76">
        <f>分析係数表!C34</f>
        <v>0.36407371382002685</v>
      </c>
      <c r="Q31" s="82">
        <f t="shared" si="5"/>
        <v>0.94268058274979327</v>
      </c>
      <c r="R31" s="83">
        <v>1.0348304223240987</v>
      </c>
      <c r="S31" s="84">
        <f t="shared" si="6"/>
        <v>3.3210565326147772</v>
      </c>
      <c r="T31" s="85">
        <f>分析係数表!F34</f>
        <v>0.69957183425501801</v>
      </c>
      <c r="U31" s="86">
        <f t="shared" si="7"/>
        <v>2.3233176101859296</v>
      </c>
      <c r="V31" s="87">
        <f>分析係数表!D34</f>
        <v>0.16978925805118647</v>
      </c>
      <c r="W31" s="167">
        <f t="shared" si="8"/>
        <v>1</v>
      </c>
      <c r="X31" s="76">
        <f>分析係数表!E34</f>
        <v>0.12666496689847989</v>
      </c>
      <c r="Y31" s="166">
        <f t="shared" si="9"/>
        <v>0</v>
      </c>
    </row>
    <row r="32" spans="1:25" x14ac:dyDescent="0.2">
      <c r="A32" s="6" t="s">
        <v>20</v>
      </c>
      <c r="B32" s="5" t="s">
        <v>37</v>
      </c>
      <c r="C32" s="90"/>
      <c r="D32" s="76">
        <f>投入係数表!L32</f>
        <v>2.8379772961816306E-3</v>
      </c>
      <c r="E32" s="77">
        <f t="shared" si="0"/>
        <v>0.28379772961816307</v>
      </c>
      <c r="F32" s="76">
        <f>分析係数表!C35</f>
        <v>0.73929442777419441</v>
      </c>
      <c r="G32" s="77">
        <f t="shared" si="1"/>
        <v>0.2098100801216754</v>
      </c>
      <c r="H32" s="77">
        <v>0.27405687255242006</v>
      </c>
      <c r="I32" s="77">
        <f t="shared" si="2"/>
        <v>0.27405687255242006</v>
      </c>
      <c r="J32" s="76">
        <f>分析係数表!G35</f>
        <v>0.31372688477951638</v>
      </c>
      <c r="K32" s="78">
        <f t="shared" si="3"/>
        <v>8.5979008878287688E-2</v>
      </c>
      <c r="L32" s="79"/>
      <c r="M32" s="80"/>
      <c r="N32" s="81">
        <f>分析係数表!H35</f>
        <v>5.9491969307754605E-2</v>
      </c>
      <c r="O32" s="82">
        <f t="shared" si="4"/>
        <v>0.96790947756955281</v>
      </c>
      <c r="P32" s="76">
        <f>分析係数表!C35</f>
        <v>0.73929442777419441</v>
      </c>
      <c r="Q32" s="82">
        <f t="shared" si="5"/>
        <v>0.71557008335700201</v>
      </c>
      <c r="R32" s="83">
        <v>0.8945497385592609</v>
      </c>
      <c r="S32" s="84">
        <f t="shared" si="6"/>
        <v>1.1686066111116808</v>
      </c>
      <c r="T32" s="85">
        <f>分析係数表!F35</f>
        <v>0.64366998577524892</v>
      </c>
      <c r="U32" s="86">
        <f t="shared" si="7"/>
        <v>0.75219700075111751</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投入係数表!L33</f>
        <v>5.6290458767238951E-4</v>
      </c>
      <c r="E33" s="77">
        <f t="shared" si="0"/>
        <v>5.6290458767238954E-2</v>
      </c>
      <c r="F33" s="76">
        <f>分析係数表!C36</f>
        <v>0.90530305621882723</v>
      </c>
      <c r="G33" s="77">
        <f t="shared" si="1"/>
        <v>5.0959924357941305E-2</v>
      </c>
      <c r="H33" s="77">
        <v>0.15408349052950512</v>
      </c>
      <c r="I33" s="77">
        <f t="shared" si="2"/>
        <v>0.15408349052950512</v>
      </c>
      <c r="J33" s="76">
        <f>分析係数表!G36</f>
        <v>4.4048921884705258E-2</v>
      </c>
      <c r="K33" s="78">
        <f t="shared" si="3"/>
        <v>6.7872116380568934E-3</v>
      </c>
      <c r="L33" s="79"/>
      <c r="M33" s="80"/>
      <c r="N33" s="81">
        <f>分析係数表!H36</f>
        <v>0.18238619127269287</v>
      </c>
      <c r="O33" s="82">
        <f t="shared" si="4"/>
        <v>2.9673471086061709</v>
      </c>
      <c r="P33" s="76">
        <f>分析係数表!C36</f>
        <v>0.90530305621882723</v>
      </c>
      <c r="Q33" s="82">
        <f t="shared" si="5"/>
        <v>2.6863484062832668</v>
      </c>
      <c r="R33" s="83">
        <v>2.8822171160142198</v>
      </c>
      <c r="S33" s="84">
        <f t="shared" si="6"/>
        <v>3.0363006065437248</v>
      </c>
      <c r="T33" s="85">
        <f>分析係数表!F36</f>
        <v>0.85493507645893108</v>
      </c>
      <c r="U33" s="86">
        <f t="shared" si="7"/>
        <v>2.595839891207758</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投入係数表!L34</f>
        <v>1.723895299746693E-2</v>
      </c>
      <c r="E34" s="77">
        <f t="shared" si="0"/>
        <v>1.723895299746693</v>
      </c>
      <c r="F34" s="76">
        <f>分析係数表!C37</f>
        <v>0.39043485315593052</v>
      </c>
      <c r="G34" s="77">
        <f t="shared" si="1"/>
        <v>0.67306880821279891</v>
      </c>
      <c r="H34" s="77">
        <v>0.8030719906198972</v>
      </c>
      <c r="I34" s="77">
        <f t="shared" si="2"/>
        <v>0.8030719906198972</v>
      </c>
      <c r="J34" s="76">
        <f>分析係数表!G37</f>
        <v>0.31799768518518517</v>
      </c>
      <c r="K34" s="78">
        <f t="shared" si="3"/>
        <v>0.25537503405418605</v>
      </c>
      <c r="L34" s="79"/>
      <c r="M34" s="80"/>
      <c r="N34" s="81">
        <f>分析係数表!H37</f>
        <v>4.8270430186830832E-2</v>
      </c>
      <c r="O34" s="82">
        <f t="shared" si="4"/>
        <v>0.78533972581242151</v>
      </c>
      <c r="P34" s="76">
        <f>分析係数表!C37</f>
        <v>0.39043485315593052</v>
      </c>
      <c r="Q34" s="82">
        <f t="shared" si="5"/>
        <v>0.30662400052509153</v>
      </c>
      <c r="R34" s="83">
        <v>0.42449157389696085</v>
      </c>
      <c r="S34" s="84">
        <f t="shared" si="6"/>
        <v>1.2275635645168581</v>
      </c>
      <c r="T34" s="85">
        <f>分析係数表!F37</f>
        <v>0.6715988005050505</v>
      </c>
      <c r="U34" s="86">
        <f t="shared" si="7"/>
        <v>0.82443021747322609</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投入係数表!L35</f>
        <v>3.5416080307721174E-3</v>
      </c>
      <c r="E35" s="77">
        <f t="shared" si="0"/>
        <v>0.35416080307721176</v>
      </c>
      <c r="F35" s="76">
        <f>分析係数表!C38</f>
        <v>9.9890182932115712E-2</v>
      </c>
      <c r="G35" s="77">
        <f t="shared" si="1"/>
        <v>3.5377187406767693E-2</v>
      </c>
      <c r="H35" s="77">
        <v>6.8164721217773838E-2</v>
      </c>
      <c r="I35" s="77">
        <f t="shared" si="2"/>
        <v>6.8164721217773838E-2</v>
      </c>
      <c r="J35" s="76">
        <f>分析係数表!G38</f>
        <v>0.1768186564566655</v>
      </c>
      <c r="K35" s="78">
        <f t="shared" si="3"/>
        <v>1.205279442346993E-2</v>
      </c>
      <c r="L35" s="79"/>
      <c r="M35" s="80"/>
      <c r="N35" s="81">
        <f>分析係数表!H38</f>
        <v>4.3813263792446058E-2</v>
      </c>
      <c r="O35" s="82">
        <f t="shared" si="4"/>
        <v>0.71282349132853129</v>
      </c>
      <c r="P35" s="76">
        <f>分析係数表!C38</f>
        <v>9.9890182932115712E-2</v>
      </c>
      <c r="Q35" s="82">
        <f t="shared" si="5"/>
        <v>7.1204068947116395E-2</v>
      </c>
      <c r="R35" s="83">
        <v>0.10800585049276022</v>
      </c>
      <c r="S35" s="84">
        <f t="shared" si="6"/>
        <v>0.17617057171053407</v>
      </c>
      <c r="T35" s="85">
        <f>分析係数表!F38</f>
        <v>0.48230653208028773</v>
      </c>
      <c r="U35" s="86">
        <f t="shared" si="7"/>
        <v>8.496821749630934E-2</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投入係数表!L36</f>
        <v>0</v>
      </c>
      <c r="E36" s="77">
        <f t="shared" si="0"/>
        <v>0</v>
      </c>
      <c r="F36" s="76">
        <f>分析係数表!C39</f>
        <v>1</v>
      </c>
      <c r="G36" s="77">
        <f t="shared" si="1"/>
        <v>0</v>
      </c>
      <c r="H36" s="77">
        <v>2.5518873453448544E-2</v>
      </c>
      <c r="I36" s="77">
        <f t="shared" si="2"/>
        <v>2.5518873453448544E-2</v>
      </c>
      <c r="J36" s="76">
        <f>分析係数表!G39</f>
        <v>0.35294936281039385</v>
      </c>
      <c r="K36" s="78">
        <f t="shared" si="3"/>
        <v>9.0068701250337387E-3</v>
      </c>
      <c r="L36" s="79"/>
      <c r="M36" s="80"/>
      <c r="N36" s="81">
        <f>分析係数表!H39</f>
        <v>3.8393137939767719E-3</v>
      </c>
      <c r="O36" s="82">
        <f t="shared" si="4"/>
        <v>6.2464030890119669E-2</v>
      </c>
      <c r="P36" s="76">
        <f>分析係数表!C39</f>
        <v>1</v>
      </c>
      <c r="Q36" s="82">
        <f t="shared" si="5"/>
        <v>6.2464030890119669E-2</v>
      </c>
      <c r="R36" s="83">
        <v>0.11501120725554388</v>
      </c>
      <c r="S36" s="84">
        <f t="shared" si="6"/>
        <v>0.14053008070899242</v>
      </c>
      <c r="T36" s="85">
        <f>分析係数表!F39</f>
        <v>0.70369192230461841</v>
      </c>
      <c r="U36" s="86">
        <f t="shared" si="7"/>
        <v>9.8889882635734047E-2</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投入係数表!L37</f>
        <v>1.4072614691809738E-4</v>
      </c>
      <c r="E37" s="77">
        <f t="shared" si="0"/>
        <v>1.4072614691809739E-2</v>
      </c>
      <c r="F37" s="76">
        <f>分析係数表!C40</f>
        <v>0.8889202180509681</v>
      </c>
      <c r="G37" s="77">
        <f t="shared" si="1"/>
        <v>1.2509431720390769E-2</v>
      </c>
      <c r="H37" s="77">
        <v>1.4693747757622042E-2</v>
      </c>
      <c r="I37" s="77">
        <f t="shared" si="2"/>
        <v>1.4693747757622042E-2</v>
      </c>
      <c r="J37" s="76">
        <f>分析係数表!G40</f>
        <v>0.50284888634442904</v>
      </c>
      <c r="K37" s="78">
        <f t="shared" si="3"/>
        <v>7.3887346961461946E-3</v>
      </c>
      <c r="L37" s="79"/>
      <c r="M37" s="80"/>
      <c r="N37" s="81">
        <f>分析係数表!H40</f>
        <v>3.2672435146350355E-2</v>
      </c>
      <c r="O37" s="82">
        <f t="shared" si="4"/>
        <v>0.53156686526608177</v>
      </c>
      <c r="P37" s="76">
        <f>分析係数表!C40</f>
        <v>0.8889202180509681</v>
      </c>
      <c r="Q37" s="82">
        <f t="shared" si="5"/>
        <v>0.47252053378099501</v>
      </c>
      <c r="R37" s="83">
        <v>0.474145526335851</v>
      </c>
      <c r="S37" s="84">
        <f t="shared" si="6"/>
        <v>0.48883927409347305</v>
      </c>
      <c r="T37" s="85">
        <f>分析係数表!F40</f>
        <v>0.69927210272348084</v>
      </c>
      <c r="U37" s="86">
        <f t="shared" si="7"/>
        <v>0.3418316670891629</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投入係数表!L38</f>
        <v>0</v>
      </c>
      <c r="E38" s="77">
        <f t="shared" si="0"/>
        <v>0</v>
      </c>
      <c r="F38" s="76">
        <f>分析係数表!C41</f>
        <v>0.75714913369882897</v>
      </c>
      <c r="G38" s="77">
        <f t="shared" si="1"/>
        <v>0</v>
      </c>
      <c r="H38" s="77">
        <v>1.3738576299403506E-3</v>
      </c>
      <c r="I38" s="77">
        <f t="shared" si="2"/>
        <v>1.3738576299403506E-3</v>
      </c>
      <c r="J38" s="76">
        <f>分析係数表!G41</f>
        <v>0.44130306930439894</v>
      </c>
      <c r="K38" s="78">
        <f t="shared" si="3"/>
        <v>6.0628758887994378E-4</v>
      </c>
      <c r="L38" s="79"/>
      <c r="M38" s="80"/>
      <c r="N38" s="81">
        <f>分析係数表!H41</f>
        <v>5.4373811955726131E-2</v>
      </c>
      <c r="O38" s="82">
        <f t="shared" si="4"/>
        <v>0.88463919644818267</v>
      </c>
      <c r="P38" s="76">
        <f>分析係数表!C41</f>
        <v>0.75714913369882897</v>
      </c>
      <c r="Q38" s="82">
        <f t="shared" si="5"/>
        <v>0.66980380122676964</v>
      </c>
      <c r="R38" s="83">
        <v>0.68240527750269164</v>
      </c>
      <c r="S38" s="84">
        <f t="shared" si="6"/>
        <v>0.683779135132632</v>
      </c>
      <c r="T38" s="85">
        <f>分析係数表!F41</f>
        <v>0.54632084075586207</v>
      </c>
      <c r="U38" s="86">
        <f t="shared" si="7"/>
        <v>0.37356279199697573</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投入係数表!L39</f>
        <v>3.2836100947556058E-4</v>
      </c>
      <c r="E39" s="77">
        <f>$C$14*D39</f>
        <v>3.2836100947556054E-2</v>
      </c>
      <c r="F39" s="76">
        <f>分析係数表!C42</f>
        <v>1</v>
      </c>
      <c r="G39" s="77">
        <f>E39*F39</f>
        <v>3.2836100947556054E-2</v>
      </c>
      <c r="H39" s="77">
        <v>3.6644931086602335E-2</v>
      </c>
      <c r="I39" s="77">
        <f>C39+H39</f>
        <v>3.6644931086602335E-2</v>
      </c>
      <c r="J39" s="76">
        <f>分析係数表!G42</f>
        <v>0.48521641371557056</v>
      </c>
      <c r="K39" s="78">
        <f>I39*J39</f>
        <v>1.7780722042695412E-2</v>
      </c>
      <c r="L39" s="79"/>
      <c r="M39" s="80"/>
      <c r="N39" s="81">
        <f>分析係数表!H42</f>
        <v>1.2455852761828956E-2</v>
      </c>
      <c r="O39" s="82">
        <f t="shared" si="4"/>
        <v>0.2026515188464883</v>
      </c>
      <c r="P39" s="76">
        <f>分析係数表!C42</f>
        <v>1</v>
      </c>
      <c r="Q39" s="82">
        <f>O39*P39</f>
        <v>0.2026515188464883</v>
      </c>
      <c r="R39" s="83">
        <v>0.20781021480108922</v>
      </c>
      <c r="S39" s="84">
        <f>I39+R39</f>
        <v>0.24445514588769154</v>
      </c>
      <c r="T39" s="85">
        <f>分析係数表!F42</f>
        <v>0.55716694772344011</v>
      </c>
      <c r="U39" s="86">
        <f t="shared" si="7"/>
        <v>0.13620232748953337</v>
      </c>
      <c r="V39" s="87">
        <f>分析係数表!D42</f>
        <v>5.0590219224283306E-2</v>
      </c>
      <c r="W39" s="167">
        <f t="shared" si="8"/>
        <v>0</v>
      </c>
      <c r="X39" s="76">
        <f>分析係数表!E42</f>
        <v>4.4912872400224846E-2</v>
      </c>
      <c r="Y39" s="166">
        <f t="shared" si="9"/>
        <v>0</v>
      </c>
    </row>
    <row r="40" spans="1:25" x14ac:dyDescent="0.2">
      <c r="A40" s="6" t="s">
        <v>195</v>
      </c>
      <c r="B40" s="5" t="s">
        <v>41</v>
      </c>
      <c r="C40" s="90"/>
      <c r="D40" s="76">
        <f>投入係数表!L40</f>
        <v>3.611971104231166E-2</v>
      </c>
      <c r="E40" s="77">
        <f>$C$14*D40</f>
        <v>3.611971104231166</v>
      </c>
      <c r="F40" s="76">
        <f>分析係数表!C43</f>
        <v>0.37563090462016302</v>
      </c>
      <c r="G40" s="77">
        <f>E40*F40</f>
        <v>1.3567679733442419</v>
      </c>
      <c r="H40" s="77">
        <v>1.7447498663581111</v>
      </c>
      <c r="I40" s="77">
        <f>C40+H40</f>
        <v>1.7447498663581111</v>
      </c>
      <c r="J40" s="76">
        <f>分析係数表!G43</f>
        <v>0.35396646305878693</v>
      </c>
      <c r="K40" s="78">
        <f>I40*J40</f>
        <v>0.61758293911707174</v>
      </c>
      <c r="L40" s="79"/>
      <c r="M40" s="80"/>
      <c r="N40" s="81">
        <f>分析係数表!H43</f>
        <v>3.4431366873638014E-2</v>
      </c>
      <c r="O40" s="82">
        <f t="shared" si="4"/>
        <v>0.56018394937087035</v>
      </c>
      <c r="P40" s="76">
        <f>分析係数表!C43</f>
        <v>0.37563090462016302</v>
      </c>
      <c r="Q40" s="82">
        <f>O40*P40</f>
        <v>0.21042240365587564</v>
      </c>
      <c r="R40" s="83">
        <v>0.54210169232168282</v>
      </c>
      <c r="S40" s="84">
        <f>I40+R40</f>
        <v>2.2868515586797939</v>
      </c>
      <c r="T40" s="85">
        <f>分析係数表!F43</f>
        <v>0.58646850562191188</v>
      </c>
      <c r="U40" s="86">
        <f t="shared" si="7"/>
        <v>1.3411664161980787</v>
      </c>
      <c r="V40" s="87">
        <f>分析係数表!D43</f>
        <v>0.19606660701085477</v>
      </c>
      <c r="W40" s="167">
        <f t="shared" si="8"/>
        <v>0</v>
      </c>
      <c r="X40" s="76">
        <f>分析係数表!E43</f>
        <v>0.16095397424425165</v>
      </c>
      <c r="Y40" s="166">
        <f t="shared" si="9"/>
        <v>0</v>
      </c>
    </row>
    <row r="41" spans="1:25" x14ac:dyDescent="0.2">
      <c r="A41" s="6" t="s">
        <v>341</v>
      </c>
      <c r="B41" s="5" t="s">
        <v>42</v>
      </c>
      <c r="C41" s="90"/>
      <c r="D41" s="76">
        <f>投入係数表!L41</f>
        <v>9.3817431278731586E-5</v>
      </c>
      <c r="E41" s="77">
        <f>$C$14*D41</f>
        <v>9.3817431278731579E-3</v>
      </c>
      <c r="F41" s="76">
        <f>分析係数表!C44</f>
        <v>0.44504076889746724</v>
      </c>
      <c r="G41" s="77">
        <f>E41*F41</f>
        <v>4.1752581752271993E-3</v>
      </c>
      <c r="H41" s="77">
        <v>7.5446388042259942E-3</v>
      </c>
      <c r="I41" s="77">
        <f>C41+H41</f>
        <v>7.5446388042259942E-3</v>
      </c>
      <c r="J41" s="76">
        <f>分析係数表!G44</f>
        <v>0.26866955824807881</v>
      </c>
      <c r="K41" s="78">
        <f>I41*J41</f>
        <v>2.0270147746727116E-3</v>
      </c>
      <c r="L41" s="79"/>
      <c r="M41" s="80"/>
      <c r="N41" s="81">
        <f>分析係数表!H44</f>
        <v>0.11433334539351923</v>
      </c>
      <c r="O41" s="82">
        <f t="shared" si="4"/>
        <v>1.860155747007616</v>
      </c>
      <c r="P41" s="76">
        <f>分析係数表!C44</f>
        <v>0.44504076889746724</v>
      </c>
      <c r="Q41" s="82">
        <f>O41*P41</f>
        <v>0.82784514391731201</v>
      </c>
      <c r="R41" s="83">
        <v>0.84318474693372236</v>
      </c>
      <c r="S41" s="84">
        <f>I41+R41</f>
        <v>0.85072938573794832</v>
      </c>
      <c r="T41" s="85">
        <f>分析係数表!F44</f>
        <v>0.50678893027202865</v>
      </c>
      <c r="U41" s="86">
        <f t="shared" si="7"/>
        <v>0.43114023534911483</v>
      </c>
      <c r="V41" s="87">
        <f>分析係数表!D44</f>
        <v>0.1775140257413606</v>
      </c>
      <c r="W41" s="167">
        <f t="shared" si="8"/>
        <v>0</v>
      </c>
      <c r="X41" s="76">
        <f>分析係数表!E44</f>
        <v>0.13360991938145303</v>
      </c>
      <c r="Y41" s="166">
        <f t="shared" si="9"/>
        <v>0</v>
      </c>
    </row>
    <row r="42" spans="1:25" x14ac:dyDescent="0.2">
      <c r="A42" s="6" t="s">
        <v>342</v>
      </c>
      <c r="B42" s="5" t="s">
        <v>279</v>
      </c>
      <c r="C42" s="90"/>
      <c r="D42" s="76">
        <f>投入係数表!L42</f>
        <v>1.8763486255746317E-4</v>
      </c>
      <c r="E42" s="77">
        <f>$C$14*D42</f>
        <v>1.8763486255746316E-2</v>
      </c>
      <c r="F42" s="76">
        <f>分析係数表!C45</f>
        <v>1</v>
      </c>
      <c r="G42" s="77">
        <f>E42*F42</f>
        <v>1.8763486255746316E-2</v>
      </c>
      <c r="H42" s="77">
        <v>3.942865138227114E-2</v>
      </c>
      <c r="I42" s="77">
        <f>C42+H42</f>
        <v>3.942865138227114E-2</v>
      </c>
      <c r="J42" s="76">
        <f>分析係数表!G45</f>
        <v>0</v>
      </c>
      <c r="K42" s="78">
        <f>I42*J42</f>
        <v>0</v>
      </c>
      <c r="L42" s="79"/>
      <c r="M42" s="80"/>
      <c r="N42" s="81">
        <f>分析係数表!H45</f>
        <v>0</v>
      </c>
      <c r="O42" s="82">
        <f t="shared" si="4"/>
        <v>0</v>
      </c>
      <c r="P42" s="76">
        <f>分析係数表!C45</f>
        <v>1</v>
      </c>
      <c r="Q42" s="82">
        <f>O42*P42</f>
        <v>0</v>
      </c>
      <c r="R42" s="83">
        <v>2.659842492570566E-2</v>
      </c>
      <c r="S42" s="84">
        <f>I42+R42</f>
        <v>6.6027076307976801E-2</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投入係数表!L43</f>
        <v>1.6418050473778027E-3</v>
      </c>
      <c r="E43" s="77">
        <f>$C$14*D43</f>
        <v>0.16418050473778029</v>
      </c>
      <c r="F43" s="76">
        <f>分析係数表!C46</f>
        <v>0.71666280596092968</v>
      </c>
      <c r="G43" s="77">
        <f>E43*F43</f>
        <v>0.11766206120945932</v>
      </c>
      <c r="H43" s="77">
        <v>0.13456055054810018</v>
      </c>
      <c r="I43" s="77">
        <f>C43+H43</f>
        <v>0.13456055054810018</v>
      </c>
      <c r="J43" s="76">
        <f>分析係数表!G46</f>
        <v>9.2985756517065307E-3</v>
      </c>
      <c r="K43" s="78">
        <f>I43*J43</f>
        <v>1.2512214590067901E-3</v>
      </c>
      <c r="L43" s="79"/>
      <c r="M43" s="80"/>
      <c r="N43" s="81">
        <f>分析係数表!H46</f>
        <v>2.2386024285503563E-2</v>
      </c>
      <c r="O43" s="82">
        <f t="shared" si="4"/>
        <v>0.36421125948871153</v>
      </c>
      <c r="P43" s="76">
        <f>分析係数表!C46</f>
        <v>0.71666280596092968</v>
      </c>
      <c r="Q43" s="82">
        <f>O43*P43</f>
        <v>0.2610166631877443</v>
      </c>
      <c r="R43" s="83">
        <v>0.27708029487971286</v>
      </c>
      <c r="S43" s="84">
        <f>I43+R43</f>
        <v>0.41164084542781304</v>
      </c>
      <c r="T43" s="85">
        <f>分析係数表!F46</f>
        <v>0.31357162053211501</v>
      </c>
      <c r="U43" s="86">
        <f t="shared" si="7"/>
        <v>0.12907888697800921</v>
      </c>
      <c r="V43" s="87">
        <f>分析係数表!D46</f>
        <v>1.1287288363343187E-3</v>
      </c>
      <c r="W43" s="167">
        <f t="shared" si="8"/>
        <v>0</v>
      </c>
      <c r="X43" s="76">
        <f>分析係数表!E46</f>
        <v>3.2786885245901639E-3</v>
      </c>
      <c r="Y43" s="166">
        <f t="shared" si="9"/>
        <v>0</v>
      </c>
    </row>
    <row r="44" spans="1:25" x14ac:dyDescent="0.2">
      <c r="A44" s="192">
        <v>40</v>
      </c>
      <c r="B44" s="14" t="s">
        <v>151</v>
      </c>
      <c r="C44" s="197">
        <f>SUM(C5:C43)</f>
        <v>100</v>
      </c>
      <c r="D44" s="92">
        <f>投入係数表!L44</f>
        <v>0.65963035932076175</v>
      </c>
      <c r="E44" s="91">
        <f>SUM(E5:E43)</f>
        <v>65.963035932076181</v>
      </c>
      <c r="F44" s="92">
        <f>分析係数表!C47</f>
        <v>0.41481989128497887</v>
      </c>
      <c r="G44" s="91">
        <f>SUM(G5:G43)</f>
        <v>6.7445127406781706</v>
      </c>
      <c r="H44" s="91">
        <f>SUM(H5:H43)</f>
        <v>7.9113690746465988</v>
      </c>
      <c r="I44" s="91">
        <f>SUM(I5:I43)</f>
        <v>107.9113690746466</v>
      </c>
      <c r="J44" s="92">
        <f>分析係数表!G47</f>
        <v>0.25026351860519069</v>
      </c>
      <c r="K44" s="93">
        <f>SUM(K5:K43)</f>
        <v>25.934509155542738</v>
      </c>
      <c r="L44" s="94">
        <f>最終需要_まとめ!$L$33</f>
        <v>0.62733333333333341</v>
      </c>
      <c r="M44" s="91">
        <f>K44*L44</f>
        <v>16.269582076910481</v>
      </c>
      <c r="N44" s="95">
        <f>分析係数表!H47</f>
        <v>1</v>
      </c>
      <c r="O44" s="96">
        <f>SUM(O5:O43)</f>
        <v>16.269582076910481</v>
      </c>
      <c r="P44" s="92">
        <f>分析係数表!C47</f>
        <v>0.41481989128497887</v>
      </c>
      <c r="Q44" s="96">
        <f>SUM(Q5:Q43)</f>
        <v>7.8736442168122469</v>
      </c>
      <c r="R44" s="91">
        <f>SUM(R5:R43)</f>
        <v>9.1888598596227258</v>
      </c>
      <c r="S44" s="97">
        <f>SUM(S5:S43)</f>
        <v>117.10022893426934</v>
      </c>
      <c r="T44" s="98">
        <f>分析係数表!F47</f>
        <v>0.49143989098878627</v>
      </c>
      <c r="U44" s="99">
        <f>SUM(U5:U43)</f>
        <v>49.890950877099208</v>
      </c>
      <c r="V44" s="100">
        <f>分析係数表!D47</f>
        <v>6.5635274131309693E-2</v>
      </c>
      <c r="W44" s="164">
        <f>SUM(W5:W43)</f>
        <v>7</v>
      </c>
      <c r="X44" s="92">
        <f>分析係数表!E47</f>
        <v>5.6703562149805216E-2</v>
      </c>
      <c r="Y44" s="165">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242</v>
      </c>
      <c r="S2" s="3" t="s">
        <v>153</v>
      </c>
      <c r="U2" s="64" t="s">
        <v>210</v>
      </c>
      <c r="W2" s="3" t="s">
        <v>130</v>
      </c>
      <c r="Y2" s="3" t="s">
        <v>154</v>
      </c>
    </row>
    <row r="3" spans="1:25" ht="44" x14ac:dyDescent="0.2">
      <c r="B3" s="65"/>
      <c r="C3" s="66" t="s">
        <v>228</v>
      </c>
      <c r="D3" s="66" t="s">
        <v>243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投入係数表!M5</f>
        <v>1.4984640743238181E-4</v>
      </c>
      <c r="E5" s="77">
        <f t="shared" ref="E5:E38" si="0">$C$15*D5</f>
        <v>1.498464074323818E-2</v>
      </c>
      <c r="F5" s="76">
        <f>分析係数表!C8</f>
        <v>4.9243777539597522E-2</v>
      </c>
      <c r="G5" s="77">
        <f t="shared" ref="G5:G38" si="1">E5*F5</f>
        <v>7.3790031527081021E-4</v>
      </c>
      <c r="H5" s="77">
        <f t="array" ref="H5:H43">MMULT(逆行列係数!C5:AO43,'11'!G5:G43)</f>
        <v>7.7765720913850118E-4</v>
      </c>
      <c r="I5" s="77">
        <f t="shared" ref="I5:I38" si="2">C5+H5</f>
        <v>7.7765720913850118E-4</v>
      </c>
      <c r="J5" s="76">
        <f>分析係数表!G8</f>
        <v>0.12057971014492753</v>
      </c>
      <c r="K5" s="78">
        <f t="shared" ref="K5:K38" si="3">I5*J5</f>
        <v>9.3769680870033764E-5</v>
      </c>
      <c r="L5" s="79" t="s">
        <v>183</v>
      </c>
      <c r="M5" s="80" t="s">
        <v>183</v>
      </c>
      <c r="N5" s="81">
        <f>分析係数表!H8</f>
        <v>1.1023937613586077E-2</v>
      </c>
      <c r="O5" s="82">
        <f t="shared" ref="O5:O43" si="4">$M$44*N5</f>
        <v>0.17458100531985804</v>
      </c>
      <c r="P5" s="76">
        <f>分析係数表!C8</f>
        <v>4.9243777539597522E-2</v>
      </c>
      <c r="Q5" s="82">
        <f t="shared" ref="Q5:Q38" si="5">O5*P5</f>
        <v>8.5970281886103804E-3</v>
      </c>
      <c r="R5" s="83">
        <f t="array" ref="R5:R43">MMULT(逆行列係数!C5:AO43,'11'!Q5:Q43)</f>
        <v>8.9893191779944863E-3</v>
      </c>
      <c r="S5" s="84">
        <f t="shared" ref="S5:S38" si="6">I5+R5</f>
        <v>9.7669763871329873E-3</v>
      </c>
      <c r="T5" s="85">
        <f>分析係数表!F8</f>
        <v>0.45391304347826089</v>
      </c>
      <c r="U5" s="86">
        <f t="shared" ref="U5:U43" si="7">S5*T5</f>
        <v>4.4333579774638431E-3</v>
      </c>
      <c r="V5" s="87">
        <f>分析係数表!D8</f>
        <v>0.46202898550724636</v>
      </c>
      <c r="W5" s="167">
        <f t="shared" ref="W5:W43" si="8">ROUND(S5*V5,0)</f>
        <v>0</v>
      </c>
      <c r="X5" s="76">
        <f>分析係数表!E8</f>
        <v>0.31362318840579712</v>
      </c>
      <c r="Y5" s="166">
        <f t="shared" ref="Y5:Y43" si="9">ROUND(S5*X5,0)</f>
        <v>0</v>
      </c>
    </row>
    <row r="6" spans="1:25" x14ac:dyDescent="0.2">
      <c r="A6" s="6" t="s">
        <v>220</v>
      </c>
      <c r="B6" s="5" t="s">
        <v>266</v>
      </c>
      <c r="C6" s="90"/>
      <c r="D6" s="76">
        <f>投入係数表!M6</f>
        <v>0</v>
      </c>
      <c r="E6" s="77">
        <f t="shared" si="0"/>
        <v>0</v>
      </c>
      <c r="F6" s="76">
        <f>分析係数表!C9</f>
        <v>0.18610421836228286</v>
      </c>
      <c r="G6" s="77">
        <f t="shared" si="1"/>
        <v>0</v>
      </c>
      <c r="H6" s="77">
        <v>3.8942021520985387E-5</v>
      </c>
      <c r="I6" s="77">
        <f t="shared" si="2"/>
        <v>3.8942021520985387E-5</v>
      </c>
      <c r="J6" s="76">
        <f>分析係数表!G9</f>
        <v>0.24223602484472051</v>
      </c>
      <c r="K6" s="78">
        <f t="shared" si="3"/>
        <v>9.4331604926610575E-6</v>
      </c>
      <c r="L6" s="79"/>
      <c r="M6" s="80"/>
      <c r="N6" s="81">
        <f>分析係数表!H9</f>
        <v>5.8167204272645549E-4</v>
      </c>
      <c r="O6" s="82">
        <f t="shared" si="4"/>
        <v>9.2116713233653964E-3</v>
      </c>
      <c r="P6" s="76">
        <f>分析係数表!C9</f>
        <v>0.18610421836228286</v>
      </c>
      <c r="Q6" s="82">
        <f t="shared" si="5"/>
        <v>1.7143308914451729E-3</v>
      </c>
      <c r="R6" s="83">
        <v>1.7544742526787529E-3</v>
      </c>
      <c r="S6" s="84">
        <f t="shared" si="6"/>
        <v>1.7934162741997384E-3</v>
      </c>
      <c r="T6" s="85">
        <f>分析係数表!F9</f>
        <v>0.65217391304347827</v>
      </c>
      <c r="U6" s="86">
        <f t="shared" si="7"/>
        <v>1.1696193092606989E-3</v>
      </c>
      <c r="V6" s="87">
        <f>分析係数表!D9</f>
        <v>0.15527950310559005</v>
      </c>
      <c r="W6" s="167">
        <f t="shared" si="8"/>
        <v>0</v>
      </c>
      <c r="X6" s="76">
        <f>分析係数表!E9</f>
        <v>0</v>
      </c>
      <c r="Y6" s="166">
        <f t="shared" si="9"/>
        <v>0</v>
      </c>
    </row>
    <row r="7" spans="1:25" x14ac:dyDescent="0.2">
      <c r="A7" s="6" t="s">
        <v>221</v>
      </c>
      <c r="B7" s="5" t="s">
        <v>267</v>
      </c>
      <c r="C7" s="90"/>
      <c r="D7" s="76">
        <f>投入係数表!M7</f>
        <v>0</v>
      </c>
      <c r="E7" s="77">
        <f t="shared" si="0"/>
        <v>0</v>
      </c>
      <c r="F7" s="76">
        <f>分析係数表!C10</f>
        <v>1</v>
      </c>
      <c r="G7" s="77">
        <f t="shared" si="1"/>
        <v>0</v>
      </c>
      <c r="H7" s="77">
        <v>2.6268027584850125E-5</v>
      </c>
      <c r="I7" s="77">
        <f t="shared" si="2"/>
        <v>2.6268027584850125E-5</v>
      </c>
      <c r="J7" s="76">
        <f>分析係数表!G10</f>
        <v>0.17902522283330172</v>
      </c>
      <c r="K7" s="78">
        <f t="shared" si="3"/>
        <v>4.70263949176911E-6</v>
      </c>
      <c r="L7" s="79"/>
      <c r="M7" s="80"/>
      <c r="N7" s="81">
        <f>分析係数表!H10</f>
        <v>1.093766089911469E-3</v>
      </c>
      <c r="O7" s="82">
        <f t="shared" si="4"/>
        <v>1.7321468086519621E-2</v>
      </c>
      <c r="P7" s="76">
        <f>分析係数表!C10</f>
        <v>1</v>
      </c>
      <c r="Q7" s="82">
        <f t="shared" si="5"/>
        <v>1.7321468086519621E-2</v>
      </c>
      <c r="R7" s="83">
        <v>1.7371242813630988E-2</v>
      </c>
      <c r="S7" s="84">
        <f t="shared" si="6"/>
        <v>1.7397510841215838E-2</v>
      </c>
      <c r="T7" s="85">
        <f>分析係数表!F10</f>
        <v>0.51792148681964723</v>
      </c>
      <c r="U7" s="86">
        <f t="shared" si="7"/>
        <v>9.0105446818434382E-3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投入係数表!M8</f>
        <v>6.8704577807747053E-2</v>
      </c>
      <c r="E8" s="77">
        <f t="shared" si="0"/>
        <v>6.8704577807747054</v>
      </c>
      <c r="F8" s="76">
        <f>分析係数表!C11</f>
        <v>6.160954948016939E-3</v>
      </c>
      <c r="G8" s="77">
        <f t="shared" si="1"/>
        <v>4.2328580859605398E-2</v>
      </c>
      <c r="H8" s="77">
        <v>4.5006730112184951E-2</v>
      </c>
      <c r="I8" s="77">
        <f t="shared" si="2"/>
        <v>4.5006730112184951E-2</v>
      </c>
      <c r="J8" s="76">
        <f>分析係数表!G11</f>
        <v>0.34042553191489361</v>
      </c>
      <c r="K8" s="78">
        <f t="shared" si="3"/>
        <v>1.5321440038190621E-2</v>
      </c>
      <c r="L8" s="79"/>
      <c r="M8" s="80"/>
      <c r="N8" s="81">
        <f>分析係数表!H11</f>
        <v>-1.9481838751603774E-5</v>
      </c>
      <c r="O8" s="82">
        <f t="shared" si="4"/>
        <v>-3.0852487685912813E-4</v>
      </c>
      <c r="P8" s="76">
        <f>分析係数表!C11</f>
        <v>6.160954948016939E-3</v>
      </c>
      <c r="Q8" s="82">
        <f t="shared" si="5"/>
        <v>-1.9008078666715623E-6</v>
      </c>
      <c r="R8" s="83">
        <v>2.1736287167590531E-4</v>
      </c>
      <c r="S8" s="84">
        <f t="shared" si="6"/>
        <v>4.5224092983860854E-2</v>
      </c>
      <c r="T8" s="85">
        <f>分析係数表!F11</f>
        <v>0.5957446808510638</v>
      </c>
      <c r="U8" s="86">
        <f t="shared" si="7"/>
        <v>2.6942012841449019E-2</v>
      </c>
      <c r="V8" s="87">
        <f>分析係数表!D11</f>
        <v>0.10638297872340426</v>
      </c>
      <c r="W8" s="167">
        <f t="shared" si="8"/>
        <v>0</v>
      </c>
      <c r="X8" s="76">
        <f>分析係数表!E11</f>
        <v>0</v>
      </c>
      <c r="Y8" s="166">
        <f t="shared" si="9"/>
        <v>0</v>
      </c>
    </row>
    <row r="9" spans="1:25" x14ac:dyDescent="0.2">
      <c r="A9" s="6" t="s">
        <v>223</v>
      </c>
      <c r="B9" s="5" t="s">
        <v>191</v>
      </c>
      <c r="C9" s="90"/>
      <c r="D9" s="76">
        <f>投入係数表!M9</f>
        <v>4.8700082415524087E-4</v>
      </c>
      <c r="E9" s="77">
        <f t="shared" si="0"/>
        <v>4.8700082415524086E-2</v>
      </c>
      <c r="F9" s="76">
        <f>分析係数表!C12</f>
        <v>3.0196065121225524E-2</v>
      </c>
      <c r="G9" s="77">
        <f t="shared" si="1"/>
        <v>1.4705508600282152E-3</v>
      </c>
      <c r="H9" s="77">
        <v>1.5881840257947664E-3</v>
      </c>
      <c r="I9" s="77">
        <f t="shared" si="2"/>
        <v>1.5881840257947664E-3</v>
      </c>
      <c r="J9" s="76">
        <f>分析係数表!G12</f>
        <v>0.12354134956874682</v>
      </c>
      <c r="K9" s="78">
        <f t="shared" si="3"/>
        <v>1.9620639791021084E-4</v>
      </c>
      <c r="L9" s="79"/>
      <c r="M9" s="80"/>
      <c r="N9" s="81">
        <f>分析係数表!H12</f>
        <v>9.1223709954384669E-2</v>
      </c>
      <c r="O9" s="82">
        <f t="shared" si="4"/>
        <v>1.4446677358928675</v>
      </c>
      <c r="P9" s="76">
        <f>分析係数表!C12</f>
        <v>3.0196065121225524E-2</v>
      </c>
      <c r="Q9" s="82">
        <f t="shared" si="5"/>
        <v>4.362328103155446E-2</v>
      </c>
      <c r="R9" s="83">
        <v>4.6442462884077988E-2</v>
      </c>
      <c r="S9" s="84">
        <f t="shared" si="6"/>
        <v>4.8030646909872757E-2</v>
      </c>
      <c r="T9" s="85">
        <f>分析係数表!F12</f>
        <v>0.42790922927909231</v>
      </c>
      <c r="U9" s="86">
        <f t="shared" si="7"/>
        <v>2.0552757100979868E-2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投入係数表!M10</f>
        <v>3.3715441672285905E-3</v>
      </c>
      <c r="E10" s="77">
        <f t="shared" si="0"/>
        <v>0.33715441672285906</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0.22714042184193095</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投入係数表!M11</f>
        <v>2.0753727429384881E-2</v>
      </c>
      <c r="E11" s="77">
        <f t="shared" si="0"/>
        <v>2.0753727429384883</v>
      </c>
      <c r="F11" s="76">
        <f>分析係数表!C14</f>
        <v>0.14745822605886216</v>
      </c>
      <c r="G11" s="77">
        <f t="shared" si="1"/>
        <v>0.30603078308462445</v>
      </c>
      <c r="H11" s="77">
        <v>0.40201238246350485</v>
      </c>
      <c r="I11" s="77">
        <f t="shared" si="2"/>
        <v>0.40201238246350485</v>
      </c>
      <c r="J11" s="76">
        <f>分析係数表!G14</f>
        <v>0.16000812567713976</v>
      </c>
      <c r="K11" s="78">
        <f t="shared" si="3"/>
        <v>6.4325247816986855E-2</v>
      </c>
      <c r="L11" s="79"/>
      <c r="M11" s="80"/>
      <c r="N11" s="81">
        <f>分析係数表!H14</f>
        <v>1.1744765647395416E-3</v>
      </c>
      <c r="O11" s="82">
        <f t="shared" si="4"/>
        <v>1.8599642576364577E-2</v>
      </c>
      <c r="P11" s="76">
        <f>分析係数表!C14</f>
        <v>0.14745822605886216</v>
      </c>
      <c r="Q11" s="82">
        <f t="shared" si="5"/>
        <v>2.7426702996396052E-3</v>
      </c>
      <c r="R11" s="83">
        <v>2.1159985363562863E-2</v>
      </c>
      <c r="S11" s="84">
        <f t="shared" si="6"/>
        <v>0.42317236782706769</v>
      </c>
      <c r="T11" s="85">
        <f>分析係数表!F14</f>
        <v>0.30031148429035753</v>
      </c>
      <c r="U11" s="86">
        <f t="shared" si="7"/>
        <v>0.12708352189281183</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投入係数表!M12</f>
        <v>3.4914212931744959E-2</v>
      </c>
      <c r="E12" s="77">
        <f t="shared" si="0"/>
        <v>3.4914212931744961</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0.13242328464617861</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投入係数表!M13</f>
        <v>2.2626807522289655E-2</v>
      </c>
      <c r="E13" s="77">
        <f t="shared" si="0"/>
        <v>2.2626807522289654</v>
      </c>
      <c r="F13" s="76">
        <f>分析係数表!C16</f>
        <v>2.2508198350392528E-2</v>
      </c>
      <c r="G13" s="77">
        <f t="shared" si="1"/>
        <v>5.0928867174784918E-2</v>
      </c>
      <c r="H13" s="77">
        <v>5.9749633686380484E-2</v>
      </c>
      <c r="I13" s="77">
        <f t="shared" si="2"/>
        <v>5.9749633686380484E-2</v>
      </c>
      <c r="J13" s="76">
        <f>分析係数表!G16</f>
        <v>3.3165829145728645E-2</v>
      </c>
      <c r="K13" s="78">
        <f t="shared" si="3"/>
        <v>1.9816461423623681E-3</v>
      </c>
      <c r="L13" s="79"/>
      <c r="M13" s="80"/>
      <c r="N13" s="81">
        <f>分析係数表!H16</f>
        <v>1.6828134001653172E-2</v>
      </c>
      <c r="O13" s="82">
        <f t="shared" si="4"/>
        <v>0.26649938113267402</v>
      </c>
      <c r="P13" s="76">
        <f>分析係数表!C16</f>
        <v>2.2508198350392528E-2</v>
      </c>
      <c r="Q13" s="82">
        <f t="shared" si="5"/>
        <v>5.9984209307910831E-3</v>
      </c>
      <c r="R13" s="83">
        <v>8.2103497508909072E-3</v>
      </c>
      <c r="S13" s="84">
        <f t="shared" si="6"/>
        <v>6.7959983437271387E-2</v>
      </c>
      <c r="T13" s="85">
        <f>分析係数表!F16</f>
        <v>0.28743718592964823</v>
      </c>
      <c r="U13" s="86">
        <f t="shared" si="7"/>
        <v>1.9534226395034791E-2</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投入係数表!M14</f>
        <v>7.904397992058141E-3</v>
      </c>
      <c r="E14" s="77">
        <f t="shared" si="0"/>
        <v>0.79043979920581409</v>
      </c>
      <c r="F14" s="76">
        <f>分析係数表!C17</f>
        <v>3.7433661865049261E-2</v>
      </c>
      <c r="G14" s="77">
        <f t="shared" si="1"/>
        <v>2.9589056168147877E-2</v>
      </c>
      <c r="H14" s="77">
        <v>5.447933245352838E-2</v>
      </c>
      <c r="I14" s="77">
        <f t="shared" si="2"/>
        <v>5.447933245352838E-2</v>
      </c>
      <c r="J14" s="76">
        <f>分析係数表!G17</f>
        <v>0.23414289082763498</v>
      </c>
      <c r="K14" s="78">
        <f t="shared" si="3"/>
        <v>1.2755948391028928E-2</v>
      </c>
      <c r="L14" s="79"/>
      <c r="M14" s="80"/>
      <c r="N14" s="81">
        <f>分析係数表!H17</f>
        <v>3.0252512461419003E-3</v>
      </c>
      <c r="O14" s="82">
        <f t="shared" si="4"/>
        <v>4.7909505877981755E-2</v>
      </c>
      <c r="P14" s="76">
        <f>分析係数表!C17</f>
        <v>3.7433661865049261E-2</v>
      </c>
      <c r="Q14" s="82">
        <f t="shared" si="5"/>
        <v>1.793428243157959E-3</v>
      </c>
      <c r="R14" s="83">
        <v>1.0081476322403941E-2</v>
      </c>
      <c r="S14" s="84">
        <f t="shared" si="6"/>
        <v>6.4560808775932316E-2</v>
      </c>
      <c r="T14" s="85">
        <f>分析係数表!F17</f>
        <v>0.39289082763499172</v>
      </c>
      <c r="U14" s="86">
        <f t="shared" si="7"/>
        <v>2.5365349592760485E-2</v>
      </c>
      <c r="V14" s="87">
        <f>分析係数表!D17</f>
        <v>5.6649375147370902E-2</v>
      </c>
      <c r="W14" s="167">
        <f t="shared" si="8"/>
        <v>0</v>
      </c>
      <c r="X14" s="76">
        <f>分析係数表!E17</f>
        <v>5.6885168592313136E-2</v>
      </c>
      <c r="Y14" s="166">
        <f t="shared" si="9"/>
        <v>0</v>
      </c>
    </row>
    <row r="15" spans="1:25" x14ac:dyDescent="0.2">
      <c r="A15" s="6" t="s">
        <v>3</v>
      </c>
      <c r="B15" s="5" t="s">
        <v>31</v>
      </c>
      <c r="C15" s="75">
        <f>最終需要_まとめ!C16</f>
        <v>100</v>
      </c>
      <c r="D15" s="76">
        <f>投入係数表!M15</f>
        <v>8.6985839514497634E-2</v>
      </c>
      <c r="E15" s="77">
        <f t="shared" si="0"/>
        <v>8.6985839514497627</v>
      </c>
      <c r="F15" s="76">
        <f>分析係数表!C18</f>
        <v>0.10097309673726385</v>
      </c>
      <c r="G15" s="77">
        <f t="shared" si="1"/>
        <v>0.87832295880694766</v>
      </c>
      <c r="H15" s="77">
        <v>0.90348840023539678</v>
      </c>
      <c r="I15" s="77">
        <f t="shared" si="2"/>
        <v>100.9034884002354</v>
      </c>
      <c r="J15" s="76">
        <f>分析係数表!G18</f>
        <v>0.21571562207670719</v>
      </c>
      <c r="K15" s="78">
        <f t="shared" si="3"/>
        <v>21.766458769966587</v>
      </c>
      <c r="L15" s="79"/>
      <c r="M15" s="80"/>
      <c r="N15" s="81">
        <f>分析係数表!H18</f>
        <v>4.4529917146522908E-4</v>
      </c>
      <c r="O15" s="82">
        <f t="shared" si="4"/>
        <v>7.0519971853514989E-3</v>
      </c>
      <c r="P15" s="76">
        <f>分析係数表!C18</f>
        <v>0.10097309673726385</v>
      </c>
      <c r="Q15" s="82">
        <f t="shared" si="5"/>
        <v>7.1206199398740925E-4</v>
      </c>
      <c r="R15" s="83">
        <v>2.737713853355475E-3</v>
      </c>
      <c r="S15" s="84">
        <f t="shared" si="6"/>
        <v>100.90622611408875</v>
      </c>
      <c r="T15" s="85">
        <f>分析係数表!F18</f>
        <v>0.45949485500467729</v>
      </c>
      <c r="U15" s="86">
        <f t="shared" si="7"/>
        <v>46.365891737362396</v>
      </c>
      <c r="V15" s="87">
        <f>分析係数表!D18</f>
        <v>5.5378858746492052E-2</v>
      </c>
      <c r="W15" s="167">
        <f t="shared" si="8"/>
        <v>6</v>
      </c>
      <c r="X15" s="76">
        <f>分析係数表!E18</f>
        <v>5.5378858746492052E-2</v>
      </c>
      <c r="Y15" s="166">
        <f t="shared" si="9"/>
        <v>6</v>
      </c>
    </row>
    <row r="16" spans="1:25" x14ac:dyDescent="0.2">
      <c r="A16" s="6" t="s">
        <v>4</v>
      </c>
      <c r="B16" s="5" t="s">
        <v>32</v>
      </c>
      <c r="C16" s="90"/>
      <c r="D16" s="76">
        <f>投入係数表!M16</f>
        <v>8.4288604180714766E-3</v>
      </c>
      <c r="E16" s="77">
        <f t="shared" si="0"/>
        <v>0.84288604180714766</v>
      </c>
      <c r="F16" s="76">
        <f>分析係数表!C19</f>
        <v>3.134831743474864E-2</v>
      </c>
      <c r="G16" s="77">
        <f t="shared" si="1"/>
        <v>2.6423059199889277E-2</v>
      </c>
      <c r="H16" s="77">
        <v>0.11547389976781772</v>
      </c>
      <c r="I16" s="77">
        <f t="shared" si="2"/>
        <v>0.11547389976781772</v>
      </c>
      <c r="J16" s="76">
        <f>分析係数表!G19</f>
        <v>5.7606822099247029E-2</v>
      </c>
      <c r="K16" s="78">
        <f t="shared" si="3"/>
        <v>6.6520844010309584E-3</v>
      </c>
      <c r="L16" s="79"/>
      <c r="M16" s="80"/>
      <c r="N16" s="81">
        <f>分析係数表!H19</f>
        <v>-1.1410791268796496E-4</v>
      </c>
      <c r="O16" s="82">
        <f t="shared" si="4"/>
        <v>-1.8070742787463217E-3</v>
      </c>
      <c r="P16" s="76">
        <f>分析係数表!C19</f>
        <v>3.134831743474864E-2</v>
      </c>
      <c r="Q16" s="82">
        <f t="shared" si="5"/>
        <v>-5.664873811830914E-5</v>
      </c>
      <c r="R16" s="83">
        <v>5.4347713356102043E-3</v>
      </c>
      <c r="S16" s="84">
        <f t="shared" si="6"/>
        <v>0.12090867110342793</v>
      </c>
      <c r="T16" s="85">
        <f>分析係数表!F19</f>
        <v>0.23995282590946204</v>
      </c>
      <c r="U16" s="86">
        <f t="shared" si="7"/>
        <v>2.9012377308225246E-2</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投入係数表!M17</f>
        <v>1.0339402112834345E-2</v>
      </c>
      <c r="E17" s="77">
        <f t="shared" si="0"/>
        <v>1.0339402112834346</v>
      </c>
      <c r="F17" s="76">
        <f>分析係数表!C20</f>
        <v>9.3978580907996712E-2</v>
      </c>
      <c r="G17" s="77">
        <f t="shared" si="1"/>
        <v>9.7168233800131468E-2</v>
      </c>
      <c r="H17" s="77">
        <v>0.13270048129548614</v>
      </c>
      <c r="I17" s="77">
        <f t="shared" si="2"/>
        <v>0.13270048129548614</v>
      </c>
      <c r="J17" s="76">
        <f>分析係数表!G20</f>
        <v>0.1000543404428746</v>
      </c>
      <c r="K17" s="78">
        <f t="shared" si="3"/>
        <v>1.3277259132471884E-2</v>
      </c>
      <c r="L17" s="79"/>
      <c r="M17" s="80"/>
      <c r="N17" s="81">
        <f>分析係数表!H20</f>
        <v>5.5523240442070755E-4</v>
      </c>
      <c r="O17" s="82">
        <f t="shared" si="4"/>
        <v>8.7929589904851505E-3</v>
      </c>
      <c r="P17" s="76">
        <f>分析係数表!C20</f>
        <v>9.3978580907996712E-2</v>
      </c>
      <c r="Q17" s="82">
        <f t="shared" si="5"/>
        <v>8.2634980790800578E-4</v>
      </c>
      <c r="R17" s="83">
        <v>4.4596949699580732E-3</v>
      </c>
      <c r="S17" s="84">
        <f t="shared" si="6"/>
        <v>0.13716017626544422</v>
      </c>
      <c r="T17" s="85">
        <f>分析係数表!F20</f>
        <v>0.22286374133949191</v>
      </c>
      <c r="U17" s="86">
        <f t="shared" si="7"/>
        <v>3.0568030045301078E-2</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投入係数表!M18</f>
        <v>1.1088634149996253E-2</v>
      </c>
      <c r="E18" s="77">
        <f t="shared" si="0"/>
        <v>1.1088634149996253</v>
      </c>
      <c r="F18" s="76">
        <f>分析係数表!C21</f>
        <v>0.58730312732447199</v>
      </c>
      <c r="G18" s="77">
        <f t="shared" si="1"/>
        <v>0.65123895140497379</v>
      </c>
      <c r="H18" s="77">
        <v>0.67981144571341667</v>
      </c>
      <c r="I18" s="77">
        <f t="shared" si="2"/>
        <v>0.67981144571341667</v>
      </c>
      <c r="J18" s="76">
        <f>分析係数表!G21</f>
        <v>0.28517251912946945</v>
      </c>
      <c r="K18" s="78">
        <f t="shared" si="3"/>
        <v>0.19386354250714161</v>
      </c>
      <c r="L18" s="79"/>
      <c r="M18" s="80"/>
      <c r="N18" s="81">
        <f>分析係数表!H21</f>
        <v>9.2956202043366571E-4</v>
      </c>
      <c r="O18" s="82">
        <f t="shared" si="4"/>
        <v>1.4721044124421255E-2</v>
      </c>
      <c r="P18" s="76">
        <f>分析係数表!C21</f>
        <v>0.58730312732447199</v>
      </c>
      <c r="Q18" s="82">
        <f t="shared" si="5"/>
        <v>8.645715251754147E-3</v>
      </c>
      <c r="R18" s="83">
        <v>1.2553817754525246E-2</v>
      </c>
      <c r="S18" s="84">
        <f t="shared" si="6"/>
        <v>0.69236526346794192</v>
      </c>
      <c r="T18" s="85">
        <f>分析係数表!F21</f>
        <v>0.42587749688936571</v>
      </c>
      <c r="U18" s="86">
        <f t="shared" si="7"/>
        <v>0.29486278533887328</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投入係数表!M19</f>
        <v>2.2476961114857273E-3</v>
      </c>
      <c r="E19" s="77">
        <f t="shared" si="0"/>
        <v>0.22476961114857275</v>
      </c>
      <c r="F19" s="76">
        <f>分析係数表!C22</f>
        <v>5.627746538770495E-2</v>
      </c>
      <c r="G19" s="77">
        <f t="shared" si="1"/>
        <v>1.2649464011621703E-2</v>
      </c>
      <c r="H19" s="77">
        <v>1.619074678747056E-2</v>
      </c>
      <c r="I19" s="77">
        <f t="shared" si="2"/>
        <v>1.619074678747056E-2</v>
      </c>
      <c r="J19" s="76">
        <f>分析係数表!G22</f>
        <v>0.19467293380336859</v>
      </c>
      <c r="K19" s="78">
        <f t="shared" si="3"/>
        <v>3.1519001775843587E-3</v>
      </c>
      <c r="L19" s="79"/>
      <c r="M19" s="80"/>
      <c r="N19" s="81">
        <f>分析係数表!H22</f>
        <v>4.3138357235694069E-5</v>
      </c>
      <c r="O19" s="82">
        <f t="shared" si="4"/>
        <v>6.8316222733092651E-4</v>
      </c>
      <c r="P19" s="76">
        <f>分析係数表!C22</f>
        <v>5.627746538770495E-2</v>
      </c>
      <c r="Q19" s="82">
        <f t="shared" si="5"/>
        <v>3.8446638602803637E-5</v>
      </c>
      <c r="R19" s="83">
        <v>8.1675208380964696E-4</v>
      </c>
      <c r="S19" s="84">
        <f t="shared" si="6"/>
        <v>1.7007498871280207E-2</v>
      </c>
      <c r="T19" s="85">
        <f>分析係数表!F22</f>
        <v>0.41304347826086957</v>
      </c>
      <c r="U19" s="86">
        <f t="shared" si="7"/>
        <v>7.02483649031139E-3</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投入係数表!M20</f>
        <v>1.4235408706076273E-3</v>
      </c>
      <c r="E20" s="77">
        <f t="shared" si="0"/>
        <v>0.14235408706076272</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3.9667484167602181E-4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投入係数表!M21</f>
        <v>0</v>
      </c>
      <c r="E21" s="77">
        <f t="shared" si="0"/>
        <v>0</v>
      </c>
      <c r="F21" s="76">
        <f>分析係数表!C24</f>
        <v>0.81842301633363734</v>
      </c>
      <c r="G21" s="77">
        <f t="shared" si="1"/>
        <v>0</v>
      </c>
      <c r="H21" s="77">
        <v>1.164870438666177E-2</v>
      </c>
      <c r="I21" s="77">
        <f t="shared" si="2"/>
        <v>1.164870438666177E-2</v>
      </c>
      <c r="J21" s="76">
        <f>分析係数表!G24</f>
        <v>0.20829256360078277</v>
      </c>
      <c r="K21" s="78">
        <f t="shared" si="3"/>
        <v>2.4263384993254639E-3</v>
      </c>
      <c r="L21" s="79"/>
      <c r="M21" s="80"/>
      <c r="N21" s="81">
        <f>分析係数表!H24</f>
        <v>3.3536593850975067E-4</v>
      </c>
      <c r="O21" s="82">
        <f t="shared" si="4"/>
        <v>5.3110353802178481E-3</v>
      </c>
      <c r="P21" s="76">
        <f>分析係数表!C24</f>
        <v>0.81842301633363734</v>
      </c>
      <c r="Q21" s="82">
        <f t="shared" si="5"/>
        <v>4.3466735957325576E-3</v>
      </c>
      <c r="R21" s="83">
        <v>1.202009074648277E-2</v>
      </c>
      <c r="S21" s="84">
        <f t="shared" si="6"/>
        <v>2.366879513314454E-2</v>
      </c>
      <c r="T21" s="85">
        <f>分析係数表!F24</f>
        <v>0.39236790606653621</v>
      </c>
      <c r="U21" s="86">
        <f t="shared" si="7"/>
        <v>9.2868755855097466E-3</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投入係数表!M22</f>
        <v>0</v>
      </c>
      <c r="E22" s="77">
        <f t="shared" si="0"/>
        <v>0</v>
      </c>
      <c r="F22" s="76">
        <f>分析係数表!C25</f>
        <v>9.2155281649579646E-3</v>
      </c>
      <c r="G22" s="77">
        <f t="shared" si="1"/>
        <v>0</v>
      </c>
      <c r="H22" s="77">
        <v>1.4791867899331182E-3</v>
      </c>
      <c r="I22" s="77">
        <f t="shared" si="2"/>
        <v>1.4791867899331182E-3</v>
      </c>
      <c r="J22" s="76">
        <f>分析係数表!G25</f>
        <v>0.19733079122974262</v>
      </c>
      <c r="K22" s="78">
        <f t="shared" si="3"/>
        <v>2.9188909963408531E-4</v>
      </c>
      <c r="L22" s="79"/>
      <c r="M22" s="80"/>
      <c r="N22" s="81">
        <f>分析係数表!H25</f>
        <v>5.1487716700667114E-4</v>
      </c>
      <c r="O22" s="82">
        <f t="shared" si="4"/>
        <v>8.1538717455626707E-3</v>
      </c>
      <c r="P22" s="76">
        <f>分析係数表!C25</f>
        <v>9.2155281649579646E-3</v>
      </c>
      <c r="Q22" s="82">
        <f t="shared" si="5"/>
        <v>7.5142234724687759E-5</v>
      </c>
      <c r="R22" s="83">
        <v>7.379987167489483E-4</v>
      </c>
      <c r="S22" s="84">
        <f t="shared" si="6"/>
        <v>2.2171855066820665E-3</v>
      </c>
      <c r="T22" s="85">
        <f>分析係数表!F25</f>
        <v>0.3508102955195424</v>
      </c>
      <c r="U22" s="86">
        <f t="shared" si="7"/>
        <v>7.7781150282078208E-4</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投入係数表!M23</f>
        <v>3.7461601858095452E-5</v>
      </c>
      <c r="E23" s="77">
        <f t="shared" si="0"/>
        <v>3.7461601858095449E-3</v>
      </c>
      <c r="F23" s="76">
        <f>分析係数表!C26</f>
        <v>0.13136940169326161</v>
      </c>
      <c r="G23" s="77">
        <f t="shared" si="1"/>
        <v>4.9213082225691763E-4</v>
      </c>
      <c r="H23" s="77">
        <v>1.896701215318328E-2</v>
      </c>
      <c r="I23" s="77">
        <f t="shared" si="2"/>
        <v>1.896701215318328E-2</v>
      </c>
      <c r="J23" s="76">
        <f>分析係数表!G26</f>
        <v>0.19642020029831664</v>
      </c>
      <c r="K23" s="78">
        <f t="shared" si="3"/>
        <v>3.725504326188866E-3</v>
      </c>
      <c r="L23" s="79"/>
      <c r="M23" s="80"/>
      <c r="N23" s="81">
        <f>分析係数表!H26</f>
        <v>1.0429741531662163E-2</v>
      </c>
      <c r="O23" s="82">
        <f t="shared" si="4"/>
        <v>0.16517099657565465</v>
      </c>
      <c r="P23" s="76">
        <f>分析係数表!C26</f>
        <v>0.13136940169326161</v>
      </c>
      <c r="Q23" s="82">
        <f t="shared" si="5"/>
        <v>2.1698414997223515E-2</v>
      </c>
      <c r="R23" s="83">
        <v>2.8619107518400227E-2</v>
      </c>
      <c r="S23" s="84">
        <f t="shared" si="6"/>
        <v>4.7586119671583507E-2</v>
      </c>
      <c r="T23" s="85">
        <f>分析係数表!F26</f>
        <v>0.33488173875985511</v>
      </c>
      <c r="U23" s="86">
        <f t="shared" si="7"/>
        <v>1.5935722496454429E-2</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投入係数表!M24</f>
        <v>0</v>
      </c>
      <c r="E24" s="77">
        <f t="shared" si="0"/>
        <v>0</v>
      </c>
      <c r="F24" s="76">
        <f>分析係数表!C27</f>
        <v>0.16712141882673948</v>
      </c>
      <c r="G24" s="77">
        <f t="shared" si="1"/>
        <v>0</v>
      </c>
      <c r="H24" s="77">
        <v>6.8450249878552081E-3</v>
      </c>
      <c r="I24" s="77">
        <f t="shared" si="2"/>
        <v>6.8450249878552081E-3</v>
      </c>
      <c r="J24" s="76">
        <f>分析係数表!G27</f>
        <v>0.17095740894530786</v>
      </c>
      <c r="K24" s="78">
        <f t="shared" si="3"/>
        <v>1.1702077360896139E-3</v>
      </c>
      <c r="L24" s="79"/>
      <c r="M24" s="80"/>
      <c r="N24" s="81">
        <f>分析係数表!H27</f>
        <v>1.1119955247433267E-2</v>
      </c>
      <c r="O24" s="82">
        <f t="shared" si="4"/>
        <v>0.17610159221294946</v>
      </c>
      <c r="P24" s="76">
        <f>分析係数表!C27</f>
        <v>0.16712141882673948</v>
      </c>
      <c r="Q24" s="82">
        <f t="shared" si="5"/>
        <v>2.9430347948276012E-2</v>
      </c>
      <c r="R24" s="83">
        <v>3.2940092025372E-2</v>
      </c>
      <c r="S24" s="84">
        <f t="shared" si="6"/>
        <v>3.9785117013227206E-2</v>
      </c>
      <c r="T24" s="85">
        <f>分析係数表!F27</f>
        <v>0.3222209040218294</v>
      </c>
      <c r="U24" s="86">
        <f t="shared" si="7"/>
        <v>1.2819596370616335E-2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投入係数表!M25</f>
        <v>0</v>
      </c>
      <c r="E25" s="77">
        <f t="shared" si="0"/>
        <v>0</v>
      </c>
      <c r="F25" s="76">
        <f>分析係数表!C28</f>
        <v>0.25171335744498258</v>
      </c>
      <c r="G25" s="77">
        <f t="shared" si="1"/>
        <v>0</v>
      </c>
      <c r="H25" s="77">
        <v>2.4004509749884544E-2</v>
      </c>
      <c r="I25" s="77">
        <f t="shared" si="2"/>
        <v>2.4004509749884544E-2</v>
      </c>
      <c r="J25" s="76">
        <f>分析係数表!G28</f>
        <v>0.12482787671548065</v>
      </c>
      <c r="K25" s="78">
        <f t="shared" si="3"/>
        <v>2.9964319836741412E-3</v>
      </c>
      <c r="L25" s="79"/>
      <c r="M25" s="80"/>
      <c r="N25" s="81">
        <f>分析係数表!H28</f>
        <v>2.0288943499884502E-2</v>
      </c>
      <c r="O25" s="82">
        <f t="shared" si="4"/>
        <v>0.32130662175757774</v>
      </c>
      <c r="P25" s="76">
        <f>分析係数表!C28</f>
        <v>0.25171335744498258</v>
      </c>
      <c r="Q25" s="82">
        <f t="shared" si="5"/>
        <v>8.0877168531904978E-2</v>
      </c>
      <c r="R25" s="83">
        <v>9.2626808670461969E-2</v>
      </c>
      <c r="S25" s="84">
        <f t="shared" si="6"/>
        <v>0.11663131842034652</v>
      </c>
      <c r="T25" s="85">
        <f>分析係数表!F28</f>
        <v>0.21349304958212537</v>
      </c>
      <c r="U25" s="86">
        <f t="shared" si="7"/>
        <v>2.4899975846343691E-2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投入係数表!M26</f>
        <v>1.030194051097625E-2</v>
      </c>
      <c r="E26" s="77">
        <f t="shared" si="0"/>
        <v>1.0301940510976251</v>
      </c>
      <c r="F26" s="76">
        <f>分析係数表!C29</f>
        <v>0.56088407005838192</v>
      </c>
      <c r="G26" s="77">
        <f t="shared" si="1"/>
        <v>0.57781943232956867</v>
      </c>
      <c r="H26" s="77">
        <v>0.60301805779628426</v>
      </c>
      <c r="I26" s="77">
        <f t="shared" si="2"/>
        <v>0.60301805779628426</v>
      </c>
      <c r="J26" s="76">
        <f>分析係数表!G29</f>
        <v>0.25897778967085899</v>
      </c>
      <c r="K26" s="78">
        <f t="shared" si="3"/>
        <v>0.15616828373969599</v>
      </c>
      <c r="L26" s="79"/>
      <c r="M26" s="80"/>
      <c r="N26" s="81">
        <f>分析係数表!H29</f>
        <v>1.0175086067980484E-2</v>
      </c>
      <c r="O26" s="82">
        <f t="shared" si="4"/>
        <v>0.16113813568528174</v>
      </c>
      <c r="P26" s="76">
        <f>分析係数表!C29</f>
        <v>0.56088407005838192</v>
      </c>
      <c r="Q26" s="82">
        <f t="shared" si="5"/>
        <v>9.0379813384780613E-2</v>
      </c>
      <c r="R26" s="83">
        <v>0.10345998347767739</v>
      </c>
      <c r="S26" s="84">
        <f t="shared" si="6"/>
        <v>0.70647804127396163</v>
      </c>
      <c r="T26" s="85">
        <f>分析係数表!F29</f>
        <v>0.37605030773347603</v>
      </c>
      <c r="U26" s="86">
        <f t="shared" si="7"/>
        <v>0.26567128482801666</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投入係数表!M27</f>
        <v>5.7316250842886045E-3</v>
      </c>
      <c r="E27" s="77">
        <f t="shared" si="0"/>
        <v>0.57316250842886041</v>
      </c>
      <c r="F27" s="76">
        <f>分析係数表!C30</f>
        <v>1</v>
      </c>
      <c r="G27" s="77">
        <f t="shared" si="1"/>
        <v>0.57316250842886041</v>
      </c>
      <c r="H27" s="77">
        <v>0.62170286801535846</v>
      </c>
      <c r="I27" s="77">
        <f t="shared" si="2"/>
        <v>0.62170286801535846</v>
      </c>
      <c r="J27" s="76">
        <f>分析係数表!G30</f>
        <v>0.3445256772071732</v>
      </c>
      <c r="K27" s="78">
        <f t="shared" si="3"/>
        <v>0.21419260162463319</v>
      </c>
      <c r="L27" s="79"/>
      <c r="M27" s="80"/>
      <c r="N27" s="81">
        <f>分析係数表!H30</f>
        <v>0</v>
      </c>
      <c r="O27" s="82">
        <f t="shared" si="4"/>
        <v>0</v>
      </c>
      <c r="P27" s="76">
        <f>分析係数表!C30</f>
        <v>1</v>
      </c>
      <c r="Q27" s="82">
        <f t="shared" si="5"/>
        <v>0</v>
      </c>
      <c r="R27" s="83">
        <v>4.6239935732705094E-2</v>
      </c>
      <c r="S27" s="84">
        <f t="shared" si="6"/>
        <v>0.66794280374806358</v>
      </c>
      <c r="T27" s="85">
        <f>分析係数表!F30</f>
        <v>0.44052354392124621</v>
      </c>
      <c r="U27" s="86">
        <f t="shared" si="7"/>
        <v>0.29424453104379045</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投入係数表!M28</f>
        <v>5.7878174870757471E-2</v>
      </c>
      <c r="E28" s="77">
        <f t="shared" si="0"/>
        <v>5.7878174870757473</v>
      </c>
      <c r="F28" s="76">
        <f>分析係数表!C31</f>
        <v>4.9143958408031541E-2</v>
      </c>
      <c r="G28" s="77">
        <f t="shared" si="1"/>
        <v>0.28443626185812815</v>
      </c>
      <c r="H28" s="77">
        <v>0.33620204323567515</v>
      </c>
      <c r="I28" s="77">
        <f t="shared" si="2"/>
        <v>0.33620204323567515</v>
      </c>
      <c r="J28" s="76">
        <f>分析係数表!G31</f>
        <v>7.032875572201415E-2</v>
      </c>
      <c r="K28" s="78">
        <f t="shared" si="3"/>
        <v>2.3644671371963837E-2</v>
      </c>
      <c r="L28" s="79"/>
      <c r="M28" s="80"/>
      <c r="N28" s="81">
        <f>分析係数表!H31</f>
        <v>2.2706083064994196E-2</v>
      </c>
      <c r="O28" s="82">
        <f t="shared" si="4"/>
        <v>0.35958574397931375</v>
      </c>
      <c r="P28" s="76">
        <f>分析係数表!C31</f>
        <v>4.9143958408031541E-2</v>
      </c>
      <c r="Q28" s="82">
        <f t="shared" si="5"/>
        <v>1.7671466846240474E-2</v>
      </c>
      <c r="R28" s="83">
        <v>4.0858573927611372E-2</v>
      </c>
      <c r="S28" s="84">
        <f t="shared" si="6"/>
        <v>0.37706061716328654</v>
      </c>
      <c r="T28" s="85">
        <f>分析係数表!F31</f>
        <v>0.30087390761548066</v>
      </c>
      <c r="U28" s="86">
        <f t="shared" si="7"/>
        <v>0.1134477012938228</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投入係数表!M29</f>
        <v>1.2736944631752455E-3</v>
      </c>
      <c r="E29" s="77">
        <f t="shared" si="0"/>
        <v>0.12736944631752456</v>
      </c>
      <c r="F29" s="76">
        <f>分析係数表!C32</f>
        <v>0.85369684730169415</v>
      </c>
      <c r="G29" s="77">
        <f t="shared" si="1"/>
        <v>0.10873489476383309</v>
      </c>
      <c r="H29" s="77">
        <v>0.14180681374206355</v>
      </c>
      <c r="I29" s="77">
        <f t="shared" si="2"/>
        <v>0.14180681374206355</v>
      </c>
      <c r="J29" s="76">
        <f>分析係数表!G32</f>
        <v>0.14032110690510377</v>
      </c>
      <c r="K29" s="78">
        <f t="shared" si="3"/>
        <v>1.9898489070972237E-2</v>
      </c>
      <c r="L29" s="79"/>
      <c r="M29" s="80"/>
      <c r="N29" s="81">
        <f>分析係数表!H32</f>
        <v>6.3455131933795143E-3</v>
      </c>
      <c r="O29" s="82">
        <f t="shared" si="4"/>
        <v>0.10049095989125886</v>
      </c>
      <c r="P29" s="76">
        <f>分析係数表!C32</f>
        <v>0.85369684730169415</v>
      </c>
      <c r="Q29" s="82">
        <f t="shared" si="5"/>
        <v>8.5788815641488686E-2</v>
      </c>
      <c r="R29" s="83">
        <v>0.12014139895210707</v>
      </c>
      <c r="S29" s="84">
        <f t="shared" si="6"/>
        <v>0.26194821269417062</v>
      </c>
      <c r="T29" s="85">
        <f>分析係数表!F32</f>
        <v>0.48296567027803161</v>
      </c>
      <c r="U29" s="86">
        <f t="shared" si="7"/>
        <v>0.1265119941219725</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投入係数表!M30</f>
        <v>2.0229265003371545E-3</v>
      </c>
      <c r="E30" s="77">
        <f t="shared" si="0"/>
        <v>0.20229265003371544</v>
      </c>
      <c r="F30" s="76">
        <f>分析係数表!C33</f>
        <v>0.68456011928968419</v>
      </c>
      <c r="G30" s="77">
        <f t="shared" si="1"/>
        <v>0.13848148063850657</v>
      </c>
      <c r="H30" s="77">
        <v>0.17327037390998332</v>
      </c>
      <c r="I30" s="77">
        <f t="shared" si="2"/>
        <v>0.17327037390998332</v>
      </c>
      <c r="J30" s="76">
        <f>分析係数表!G33</f>
        <v>0.50750988142292486</v>
      </c>
      <c r="K30" s="78">
        <f t="shared" si="3"/>
        <v>8.7936426917161484E-2</v>
      </c>
      <c r="L30" s="79"/>
      <c r="M30" s="80"/>
      <c r="N30" s="81">
        <f>分析係数表!H33</f>
        <v>9.6295945829355794E-4</v>
      </c>
      <c r="O30" s="82">
        <f t="shared" si="4"/>
        <v>1.5249943913322617E-2</v>
      </c>
      <c r="P30" s="76">
        <f>分析係数表!C33</f>
        <v>0.68456011928968419</v>
      </c>
      <c r="Q30" s="82">
        <f t="shared" si="5"/>
        <v>1.0439503424465124E-2</v>
      </c>
      <c r="R30" s="83">
        <v>4.0550016983099423E-2</v>
      </c>
      <c r="S30" s="84">
        <f t="shared" si="6"/>
        <v>0.21382039089308275</v>
      </c>
      <c r="T30" s="85">
        <f>分析係数表!F33</f>
        <v>0.6454545454545455</v>
      </c>
      <c r="U30" s="86">
        <f t="shared" si="7"/>
        <v>0.13801134321280797</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投入係数表!M31</f>
        <v>3.8510526710122124E-2</v>
      </c>
      <c r="E31" s="77">
        <f t="shared" si="0"/>
        <v>3.8510526710122126</v>
      </c>
      <c r="F31" s="76">
        <f>分析係数表!C34</f>
        <v>0.36407371382002685</v>
      </c>
      <c r="G31" s="77">
        <f t="shared" si="1"/>
        <v>1.4020670480519504</v>
      </c>
      <c r="H31" s="77">
        <v>1.5637974928026761</v>
      </c>
      <c r="I31" s="77">
        <f t="shared" si="2"/>
        <v>1.5637974928026761</v>
      </c>
      <c r="J31" s="76">
        <f>分析係数表!G34</f>
        <v>0.42480723749571397</v>
      </c>
      <c r="K31" s="78">
        <f t="shared" si="3"/>
        <v>0.66431249292022854</v>
      </c>
      <c r="L31" s="79"/>
      <c r="M31" s="80"/>
      <c r="N31" s="81">
        <f>分析係数表!H34</f>
        <v>0.15914714076185121</v>
      </c>
      <c r="O31" s="82">
        <f t="shared" si="4"/>
        <v>2.5203397190622172</v>
      </c>
      <c r="P31" s="76">
        <f>分析係数表!C34</f>
        <v>0.36407371382002685</v>
      </c>
      <c r="Q31" s="82">
        <f t="shared" si="5"/>
        <v>0.91758944160710454</v>
      </c>
      <c r="R31" s="83">
        <v>1.0072865472720187</v>
      </c>
      <c r="S31" s="84">
        <f t="shared" si="6"/>
        <v>2.5710840400746946</v>
      </c>
      <c r="T31" s="85">
        <f>分析係数表!F34</f>
        <v>0.69957183425501801</v>
      </c>
      <c r="U31" s="86">
        <f t="shared" si="7"/>
        <v>1.7986579779388563</v>
      </c>
      <c r="V31" s="87">
        <f>分析係数表!D34</f>
        <v>0.16978925805118647</v>
      </c>
      <c r="W31" s="167">
        <f t="shared" si="8"/>
        <v>0</v>
      </c>
      <c r="X31" s="76">
        <f>分析係数表!E34</f>
        <v>0.12666496689847989</v>
      </c>
      <c r="Y31" s="166">
        <f t="shared" si="9"/>
        <v>0</v>
      </c>
    </row>
    <row r="32" spans="1:25" x14ac:dyDescent="0.2">
      <c r="A32" s="6" t="s">
        <v>20</v>
      </c>
      <c r="B32" s="5" t="s">
        <v>37</v>
      </c>
      <c r="C32" s="90"/>
      <c r="D32" s="76">
        <f>投入係数表!M32</f>
        <v>1.078894133513149E-2</v>
      </c>
      <c r="E32" s="77">
        <f t="shared" si="0"/>
        <v>1.078894133513149</v>
      </c>
      <c r="F32" s="76">
        <f>分析係数表!C35</f>
        <v>0.73929442777419441</v>
      </c>
      <c r="G32" s="77">
        <f t="shared" si="1"/>
        <v>0.79762042106453879</v>
      </c>
      <c r="H32" s="77">
        <v>0.91825269616948491</v>
      </c>
      <c r="I32" s="77">
        <f t="shared" si="2"/>
        <v>0.91825269616948491</v>
      </c>
      <c r="J32" s="76">
        <f>分析係数表!G35</f>
        <v>0.31372688477951638</v>
      </c>
      <c r="K32" s="78">
        <f t="shared" si="3"/>
        <v>0.28808055780964426</v>
      </c>
      <c r="L32" s="79"/>
      <c r="M32" s="80"/>
      <c r="N32" s="81">
        <f>分析係数表!H35</f>
        <v>5.9491969307754605E-2</v>
      </c>
      <c r="O32" s="82">
        <f t="shared" si="4"/>
        <v>0.94214682396296034</v>
      </c>
      <c r="P32" s="76">
        <f>分析係数表!C35</f>
        <v>0.73929442777419441</v>
      </c>
      <c r="Q32" s="82">
        <f t="shared" si="5"/>
        <v>0.6965238971009714</v>
      </c>
      <c r="R32" s="83">
        <v>0.87073968650125311</v>
      </c>
      <c r="S32" s="84">
        <f t="shared" si="6"/>
        <v>1.7889923826707381</v>
      </c>
      <c r="T32" s="85">
        <f>分析係数表!F35</f>
        <v>0.64366998577524892</v>
      </c>
      <c r="U32" s="86">
        <f t="shared" si="7"/>
        <v>1.1515207015057027</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投入係数表!M33</f>
        <v>2.2851577133438227E-3</v>
      </c>
      <c r="E33" s="77">
        <f t="shared" si="0"/>
        <v>0.22851577133438228</v>
      </c>
      <c r="F33" s="76">
        <f>分析係数表!C36</f>
        <v>0.90530305621882723</v>
      </c>
      <c r="G33" s="77">
        <f t="shared" si="1"/>
        <v>0.20687602618321896</v>
      </c>
      <c r="H33" s="77">
        <v>0.35221738236289418</v>
      </c>
      <c r="I33" s="77">
        <f t="shared" si="2"/>
        <v>0.35221738236289418</v>
      </c>
      <c r="J33" s="76">
        <f>分析係数表!G36</f>
        <v>4.4048921884705258E-2</v>
      </c>
      <c r="K33" s="78">
        <f t="shared" si="3"/>
        <v>1.551479596213849E-2</v>
      </c>
      <c r="L33" s="79"/>
      <c r="M33" s="80"/>
      <c r="N33" s="81">
        <f>分析係数表!H36</f>
        <v>0.18238619127269287</v>
      </c>
      <c r="O33" s="82">
        <f t="shared" si="4"/>
        <v>2.8883658221727488</v>
      </c>
      <c r="P33" s="76">
        <f>分析係数表!C36</f>
        <v>0.90530305621882723</v>
      </c>
      <c r="Q33" s="82">
        <f t="shared" si="5"/>
        <v>2.6148464062909951</v>
      </c>
      <c r="R33" s="83">
        <v>2.8055017176225032</v>
      </c>
      <c r="S33" s="84">
        <f t="shared" si="6"/>
        <v>3.1577190999853975</v>
      </c>
      <c r="T33" s="85">
        <f>分析係数表!F36</f>
        <v>0.85493507645893108</v>
      </c>
      <c r="U33" s="86">
        <f t="shared" si="7"/>
        <v>2.6996448201818426</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投入係数表!M34</f>
        <v>4.5515846257585972E-2</v>
      </c>
      <c r="E34" s="77">
        <f t="shared" si="0"/>
        <v>4.551584625758597</v>
      </c>
      <c r="F34" s="76">
        <f>分析係数表!C37</f>
        <v>0.39043485315593052</v>
      </c>
      <c r="G34" s="77">
        <f t="shared" si="1"/>
        <v>1.7770972749848488</v>
      </c>
      <c r="H34" s="77">
        <v>2.0763008290660814</v>
      </c>
      <c r="I34" s="77">
        <f t="shared" si="2"/>
        <v>2.0763008290660814</v>
      </c>
      <c r="J34" s="76">
        <f>分析係数表!G37</f>
        <v>0.31799768518518517</v>
      </c>
      <c r="K34" s="78">
        <f t="shared" si="3"/>
        <v>0.66025885739109469</v>
      </c>
      <c r="L34" s="79"/>
      <c r="M34" s="80"/>
      <c r="N34" s="81">
        <f>分析係数表!H37</f>
        <v>4.8270430186830832E-2</v>
      </c>
      <c r="O34" s="82">
        <f t="shared" si="4"/>
        <v>0.76443649489210252</v>
      </c>
      <c r="P34" s="76">
        <f>分析係数表!C37</f>
        <v>0.39043485315593052</v>
      </c>
      <c r="Q34" s="82">
        <f t="shared" si="5"/>
        <v>0.29846265063023225</v>
      </c>
      <c r="R34" s="83">
        <v>0.41319296629918695</v>
      </c>
      <c r="S34" s="84">
        <f t="shared" si="6"/>
        <v>2.4894937953652683</v>
      </c>
      <c r="T34" s="85">
        <f>分析係数表!F37</f>
        <v>0.6715988005050505</v>
      </c>
      <c r="U34" s="86">
        <f t="shared" si="7"/>
        <v>1.6719410468320799</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投入係数表!M35</f>
        <v>5.0573162508428865E-3</v>
      </c>
      <c r="E35" s="77">
        <f t="shared" si="0"/>
        <v>0.50573162508428859</v>
      </c>
      <c r="F35" s="76">
        <f>分析係数表!C38</f>
        <v>9.9890182932115712E-2</v>
      </c>
      <c r="G35" s="77">
        <f t="shared" si="1"/>
        <v>5.0517624544225745E-2</v>
      </c>
      <c r="H35" s="77">
        <v>0.10024023291337766</v>
      </c>
      <c r="I35" s="77">
        <f t="shared" si="2"/>
        <v>0.10024023291337766</v>
      </c>
      <c r="J35" s="76">
        <f>分析係数表!G38</f>
        <v>0.1768186564566655</v>
      </c>
      <c r="K35" s="78">
        <f t="shared" si="3"/>
        <v>1.7724343306646659E-2</v>
      </c>
      <c r="L35" s="79"/>
      <c r="M35" s="80"/>
      <c r="N35" s="81">
        <f>分析係数表!H38</f>
        <v>4.3813263792446058E-2</v>
      </c>
      <c r="O35" s="82">
        <f t="shared" si="4"/>
        <v>0.69385041056497487</v>
      </c>
      <c r="P35" s="76">
        <f>分析係数表!C38</f>
        <v>9.9890182932115712E-2</v>
      </c>
      <c r="Q35" s="82">
        <f t="shared" si="5"/>
        <v>6.930884443885893E-2</v>
      </c>
      <c r="R35" s="83">
        <v>0.10513108030173225</v>
      </c>
      <c r="S35" s="84">
        <f t="shared" si="6"/>
        <v>0.20537131321510993</v>
      </c>
      <c r="T35" s="85">
        <f>分析係数表!F38</f>
        <v>0.48230653208028773</v>
      </c>
      <c r="U35" s="86">
        <f t="shared" si="7"/>
        <v>9.9051925865554238E-2</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投入係数表!M36</f>
        <v>0</v>
      </c>
      <c r="E36" s="77">
        <f t="shared" si="0"/>
        <v>0</v>
      </c>
      <c r="F36" s="76">
        <f>分析係数表!C39</f>
        <v>1</v>
      </c>
      <c r="G36" s="77">
        <f t="shared" si="1"/>
        <v>0</v>
      </c>
      <c r="H36" s="77">
        <v>0.13185829774062555</v>
      </c>
      <c r="I36" s="77">
        <f t="shared" si="2"/>
        <v>0.13185829774062555</v>
      </c>
      <c r="J36" s="76">
        <f>分析係数表!G39</f>
        <v>0.35294936281039385</v>
      </c>
      <c r="K36" s="78">
        <f t="shared" si="3"/>
        <v>4.6539302168816979E-2</v>
      </c>
      <c r="L36" s="79"/>
      <c r="M36" s="80"/>
      <c r="N36" s="81">
        <f>分析係数表!H39</f>
        <v>3.8393137939767719E-3</v>
      </c>
      <c r="O36" s="82">
        <f t="shared" si="4"/>
        <v>6.0801438232452459E-2</v>
      </c>
      <c r="P36" s="76">
        <f>分析係数表!C39</f>
        <v>1</v>
      </c>
      <c r="Q36" s="82">
        <f t="shared" si="5"/>
        <v>6.0801438232452459E-2</v>
      </c>
      <c r="R36" s="83">
        <v>0.11194997688011585</v>
      </c>
      <c r="S36" s="84">
        <f t="shared" si="6"/>
        <v>0.24380827462074139</v>
      </c>
      <c r="T36" s="85">
        <f>分析係数表!F39</f>
        <v>0.70369192230461841</v>
      </c>
      <c r="U36" s="86">
        <f t="shared" si="7"/>
        <v>0.17156591344164182</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投入係数表!M37</f>
        <v>3.3715441672285906E-4</v>
      </c>
      <c r="E37" s="77">
        <f t="shared" si="0"/>
        <v>3.3715441672285906E-2</v>
      </c>
      <c r="F37" s="76">
        <f>分析係数表!C40</f>
        <v>0.8889202180509681</v>
      </c>
      <c r="G37" s="77">
        <f t="shared" si="1"/>
        <v>2.9970337763013083E-2</v>
      </c>
      <c r="H37" s="77">
        <v>3.4885496775342889E-2</v>
      </c>
      <c r="I37" s="77">
        <f t="shared" si="2"/>
        <v>3.4885496775342889E-2</v>
      </c>
      <c r="J37" s="76">
        <f>分析係数表!G40</f>
        <v>0.50284888634442904</v>
      </c>
      <c r="K37" s="78">
        <f t="shared" si="3"/>
        <v>1.7542133203053343E-2</v>
      </c>
      <c r="L37" s="79"/>
      <c r="M37" s="80"/>
      <c r="N37" s="81">
        <f>分析係数表!H40</f>
        <v>3.2672435146350355E-2</v>
      </c>
      <c r="O37" s="82">
        <f t="shared" si="4"/>
        <v>0.51741825598396207</v>
      </c>
      <c r="P37" s="76">
        <f>分析係数表!C40</f>
        <v>0.8889202180509681</v>
      </c>
      <c r="Q37" s="82">
        <f t="shared" si="5"/>
        <v>0.45994354893281519</v>
      </c>
      <c r="R37" s="83">
        <v>0.46152528938478937</v>
      </c>
      <c r="S37" s="84">
        <f t="shared" si="6"/>
        <v>0.49641078616013223</v>
      </c>
      <c r="T37" s="85">
        <f>分析係数表!F40</f>
        <v>0.69927210272348084</v>
      </c>
      <c r="U37" s="86">
        <f t="shared" si="7"/>
        <v>0.34712621425281187</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投入係数表!M38</f>
        <v>0</v>
      </c>
      <c r="E38" s="77">
        <f t="shared" si="0"/>
        <v>0</v>
      </c>
      <c r="F38" s="76">
        <f>分析係数表!C41</f>
        <v>0.75714913369882897</v>
      </c>
      <c r="G38" s="77">
        <f t="shared" si="1"/>
        <v>0</v>
      </c>
      <c r="H38" s="77">
        <v>3.9031761667613634E-3</v>
      </c>
      <c r="I38" s="77">
        <f t="shared" si="2"/>
        <v>3.9031761667613634E-3</v>
      </c>
      <c r="J38" s="76">
        <f>分析係数表!G41</f>
        <v>0.44130306930439894</v>
      </c>
      <c r="K38" s="78">
        <f t="shared" si="3"/>
        <v>1.7224836224275682E-3</v>
      </c>
      <c r="L38" s="79"/>
      <c r="M38" s="80"/>
      <c r="N38" s="81">
        <f>分析係数表!H41</f>
        <v>5.4373811955726131E-2</v>
      </c>
      <c r="O38" s="82">
        <f t="shared" si="4"/>
        <v>0.86109293131382658</v>
      </c>
      <c r="P38" s="76">
        <f>分析係数表!C41</f>
        <v>0.75714913369882897</v>
      </c>
      <c r="Q38" s="82">
        <f t="shared" si="5"/>
        <v>0.65197576697844906</v>
      </c>
      <c r="R38" s="83">
        <v>0.66424183227250577</v>
      </c>
      <c r="S38" s="84">
        <f t="shared" si="6"/>
        <v>0.66814500843926716</v>
      </c>
      <c r="T38" s="85">
        <f>分析係数表!F41</f>
        <v>0.54632084075586207</v>
      </c>
      <c r="U38" s="86">
        <f t="shared" si="7"/>
        <v>0.36502154275737297</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投入係数表!M39</f>
        <v>2.6223121300666816E-4</v>
      </c>
      <c r="E39" s="77">
        <f>$C$15*D39</f>
        <v>2.6223121300666816E-2</v>
      </c>
      <c r="F39" s="76">
        <f>分析係数表!C42</f>
        <v>1</v>
      </c>
      <c r="G39" s="77">
        <f>E39*F39</f>
        <v>2.6223121300666816E-2</v>
      </c>
      <c r="H39" s="77">
        <v>3.3991938236775598E-2</v>
      </c>
      <c r="I39" s="77">
        <f>C39+H39</f>
        <v>3.3991938236775598E-2</v>
      </c>
      <c r="J39" s="76">
        <f>分析係数表!G42</f>
        <v>0.48521641371557056</v>
      </c>
      <c r="K39" s="78">
        <f>I39*J39</f>
        <v>1.6493446366489431E-2</v>
      </c>
      <c r="L39" s="79"/>
      <c r="M39" s="80"/>
      <c r="N39" s="81">
        <f>分析係数表!H42</f>
        <v>1.2455852761828956E-2</v>
      </c>
      <c r="O39" s="82">
        <f t="shared" si="4"/>
        <v>0.19725758376900399</v>
      </c>
      <c r="P39" s="76">
        <f>分析係数表!C42</f>
        <v>1</v>
      </c>
      <c r="Q39" s="82">
        <f>O39*P39</f>
        <v>0.19725758376900399</v>
      </c>
      <c r="R39" s="83">
        <v>0.20227897174179463</v>
      </c>
      <c r="S39" s="84">
        <f>I39+R39</f>
        <v>0.23627090997857023</v>
      </c>
      <c r="T39" s="85">
        <f>分析係数表!F42</f>
        <v>0.55716694772344011</v>
      </c>
      <c r="U39" s="86">
        <f t="shared" si="7"/>
        <v>0.13164234174859965</v>
      </c>
      <c r="V39" s="87">
        <f>分析係数表!D42</f>
        <v>5.0590219224283306E-2</v>
      </c>
      <c r="W39" s="167">
        <f t="shared" si="8"/>
        <v>0</v>
      </c>
      <c r="X39" s="76">
        <f>分析係数表!E42</f>
        <v>4.4912872400224846E-2</v>
      </c>
      <c r="Y39" s="166">
        <f t="shared" si="9"/>
        <v>0</v>
      </c>
    </row>
    <row r="40" spans="1:25" x14ac:dyDescent="0.2">
      <c r="A40" s="6" t="s">
        <v>195</v>
      </c>
      <c r="B40" s="5" t="s">
        <v>41</v>
      </c>
      <c r="C40" s="90"/>
      <c r="D40" s="76">
        <f>投入係数表!M40</f>
        <v>5.3232936240353634E-2</v>
      </c>
      <c r="E40" s="77">
        <f>$C$15*D40</f>
        <v>5.3232936240353634</v>
      </c>
      <c r="F40" s="76">
        <f>分析係数表!C43</f>
        <v>0.37563090462016302</v>
      </c>
      <c r="G40" s="77">
        <f>E40*F40</f>
        <v>1.9995935995551495</v>
      </c>
      <c r="H40" s="77">
        <v>2.5912321479832898</v>
      </c>
      <c r="I40" s="77">
        <f>C40+H40</f>
        <v>2.5912321479832898</v>
      </c>
      <c r="J40" s="76">
        <f>分析係数表!G43</f>
        <v>0.35396646305878693</v>
      </c>
      <c r="K40" s="78">
        <f>I40*J40</f>
        <v>0.9172092783858683</v>
      </c>
      <c r="L40" s="79"/>
      <c r="M40" s="80"/>
      <c r="N40" s="81">
        <f>分析係数表!H43</f>
        <v>3.4431366873638014E-2</v>
      </c>
      <c r="O40" s="82">
        <f t="shared" si="4"/>
        <v>0.54527364486610053</v>
      </c>
      <c r="P40" s="76">
        <f>分析係数表!C43</f>
        <v>0.37563090462016302</v>
      </c>
      <c r="Q40" s="82">
        <f>O40*P40</f>
        <v>0.20482163248658686</v>
      </c>
      <c r="R40" s="83">
        <v>0.52767267964799758</v>
      </c>
      <c r="S40" s="84">
        <f>I40+R40</f>
        <v>3.1189048276312876</v>
      </c>
      <c r="T40" s="85">
        <f>分析係数表!F43</f>
        <v>0.58646850562191188</v>
      </c>
      <c r="U40" s="86">
        <f t="shared" si="7"/>
        <v>1.829139453437888</v>
      </c>
      <c r="V40" s="87">
        <f>分析係数表!D43</f>
        <v>0.19606660701085477</v>
      </c>
      <c r="W40" s="167">
        <f t="shared" si="8"/>
        <v>1</v>
      </c>
      <c r="X40" s="76">
        <f>分析係数表!E43</f>
        <v>0.16095397424425165</v>
      </c>
      <c r="Y40" s="166">
        <f t="shared" si="9"/>
        <v>1</v>
      </c>
    </row>
    <row r="41" spans="1:25" x14ac:dyDescent="0.2">
      <c r="A41" s="6" t="s">
        <v>341</v>
      </c>
      <c r="B41" s="5" t="s">
        <v>42</v>
      </c>
      <c r="C41" s="90"/>
      <c r="D41" s="76">
        <f>投入係数表!M41</f>
        <v>3.7461601858095452E-5</v>
      </c>
      <c r="E41" s="77">
        <f>$C$15*D41</f>
        <v>3.7461601858095449E-3</v>
      </c>
      <c r="F41" s="76">
        <f>分析係数表!C44</f>
        <v>0.44504076889746724</v>
      </c>
      <c r="G41" s="77">
        <f>E41*F41</f>
        <v>1.6671940095057587E-3</v>
      </c>
      <c r="H41" s="77">
        <v>6.7362919106086156E-3</v>
      </c>
      <c r="I41" s="77">
        <f>C41+H41</f>
        <v>6.7362919106086156E-3</v>
      </c>
      <c r="J41" s="76">
        <f>分析係数表!G44</f>
        <v>0.26866955824807881</v>
      </c>
      <c r="K41" s="78">
        <f>I41*J41</f>
        <v>1.8098365718533236E-3</v>
      </c>
      <c r="L41" s="79"/>
      <c r="M41" s="80"/>
      <c r="N41" s="81">
        <f>分析係数表!H44</f>
        <v>0.11433334539351923</v>
      </c>
      <c r="O41" s="82">
        <f t="shared" si="4"/>
        <v>1.810644352321406</v>
      </c>
      <c r="P41" s="76">
        <f>分析係数表!C44</f>
        <v>0.44504076889746724</v>
      </c>
      <c r="Q41" s="82">
        <f>O41*P41</f>
        <v>0.80581055475697505</v>
      </c>
      <c r="R41" s="83">
        <v>0.82074186661792869</v>
      </c>
      <c r="S41" s="84">
        <f>I41+R41</f>
        <v>0.82747815852853734</v>
      </c>
      <c r="T41" s="85">
        <f>分析係数表!F44</f>
        <v>0.50678893027202865</v>
      </c>
      <c r="U41" s="86">
        <f t="shared" si="7"/>
        <v>0.41935677078414557</v>
      </c>
      <c r="V41" s="87">
        <f>分析係数表!D44</f>
        <v>0.1775140257413606</v>
      </c>
      <c r="W41" s="167">
        <f t="shared" si="8"/>
        <v>0</v>
      </c>
      <c r="X41" s="76">
        <f>分析係数表!E44</f>
        <v>0.13360991938145303</v>
      </c>
      <c r="Y41" s="166">
        <f t="shared" si="9"/>
        <v>0</v>
      </c>
    </row>
    <row r="42" spans="1:25" x14ac:dyDescent="0.2">
      <c r="A42" s="6" t="s">
        <v>342</v>
      </c>
      <c r="B42" s="5" t="s">
        <v>279</v>
      </c>
      <c r="C42" s="90"/>
      <c r="D42" s="76">
        <f>投入係数表!M42</f>
        <v>2.1353113059114407E-3</v>
      </c>
      <c r="E42" s="77">
        <f>$C$15*D42</f>
        <v>0.21353113059114406</v>
      </c>
      <c r="F42" s="76">
        <f>分析係数表!C45</f>
        <v>1</v>
      </c>
      <c r="G42" s="77">
        <f>E42*F42</f>
        <v>0.21353113059114406</v>
      </c>
      <c r="H42" s="77">
        <v>0.24799086329977815</v>
      </c>
      <c r="I42" s="77">
        <f>C42+H42</f>
        <v>0.24799086329977815</v>
      </c>
      <c r="J42" s="76">
        <f>分析係数表!G45</f>
        <v>0</v>
      </c>
      <c r="K42" s="78">
        <f>I42*J42</f>
        <v>0</v>
      </c>
      <c r="L42" s="79"/>
      <c r="M42" s="80"/>
      <c r="N42" s="81">
        <f>分析係数表!H45</f>
        <v>0</v>
      </c>
      <c r="O42" s="82">
        <f t="shared" si="4"/>
        <v>0</v>
      </c>
      <c r="P42" s="76">
        <f>分析係数表!C45</f>
        <v>1</v>
      </c>
      <c r="Q42" s="82">
        <f>O42*P42</f>
        <v>0</v>
      </c>
      <c r="R42" s="83">
        <v>2.5890459951994918E-2</v>
      </c>
      <c r="S42" s="84">
        <f>I42+R42</f>
        <v>0.27388132325177306</v>
      </c>
      <c r="T42" s="85">
        <f>分析係数表!F45</f>
        <v>0</v>
      </c>
      <c r="U42" s="86">
        <f t="shared" si="7"/>
        <v>0</v>
      </c>
      <c r="V42" s="87">
        <f>分析係数表!D45</f>
        <v>0</v>
      </c>
      <c r="W42" s="167">
        <f t="shared" si="8"/>
        <v>0</v>
      </c>
      <c r="X42" s="76">
        <f>分析係数表!E45</f>
        <v>0</v>
      </c>
      <c r="Y42" s="166">
        <f t="shared" si="9"/>
        <v>0</v>
      </c>
    </row>
    <row r="43" spans="1:25" x14ac:dyDescent="0.2">
      <c r="A43" s="6" t="s">
        <v>343</v>
      </c>
      <c r="B43" s="5" t="s">
        <v>280</v>
      </c>
      <c r="C43" s="90"/>
      <c r="D43" s="76">
        <f>投入係数表!M43</f>
        <v>9.2904772608076724E-3</v>
      </c>
      <c r="E43" s="77">
        <f>$C$15*D43</f>
        <v>0.92904772608076724</v>
      </c>
      <c r="F43" s="76">
        <f>分析係数表!C46</f>
        <v>0.71666280596092968</v>
      </c>
      <c r="G43" s="77">
        <f>E43*F43</f>
        <v>0.66581395024466383</v>
      </c>
      <c r="H43" s="77">
        <v>0.69528637973304264</v>
      </c>
      <c r="I43" s="77">
        <f>C43+H43</f>
        <v>0.69528637973304264</v>
      </c>
      <c r="J43" s="76">
        <f>分析係数表!G46</f>
        <v>9.2985756517065307E-3</v>
      </c>
      <c r="K43" s="78">
        <f>I43*J43</f>
        <v>6.4651730015488516E-3</v>
      </c>
      <c r="L43" s="79"/>
      <c r="M43" s="80"/>
      <c r="N43" s="81">
        <f>分析係数表!H46</f>
        <v>2.2386024285503563E-2</v>
      </c>
      <c r="O43" s="82">
        <f t="shared" si="4"/>
        <v>0.35451712100234239</v>
      </c>
      <c r="P43" s="76">
        <f>分析係数表!C46</f>
        <v>0.71666280596092968</v>
      </c>
      <c r="Q43" s="82">
        <f>O43*P43</f>
        <v>0.25406923469872916</v>
      </c>
      <c r="R43" s="83">
        <v>0.26970530390832259</v>
      </c>
      <c r="S43" s="84">
        <f>I43+R43</f>
        <v>0.96499168364136523</v>
      </c>
      <c r="T43" s="85">
        <f>分析係数表!F46</f>
        <v>0.31357162053211501</v>
      </c>
      <c r="U43" s="86">
        <f t="shared" si="7"/>
        <v>0.30259400603943698</v>
      </c>
      <c r="V43" s="87">
        <f>分析係数表!D46</f>
        <v>1.1287288363343187E-3</v>
      </c>
      <c r="W43" s="167">
        <f t="shared" si="8"/>
        <v>0</v>
      </c>
      <c r="X43" s="76">
        <f>分析係数表!E46</f>
        <v>3.2786885245901639E-3</v>
      </c>
      <c r="Y43" s="166">
        <f t="shared" si="9"/>
        <v>0</v>
      </c>
    </row>
    <row r="44" spans="1:25" x14ac:dyDescent="0.2">
      <c r="A44" s="192">
        <v>40</v>
      </c>
      <c r="B44" s="14" t="s">
        <v>151</v>
      </c>
      <c r="C44" s="197">
        <f>SUM(C5:C43)</f>
        <v>100</v>
      </c>
      <c r="D44" s="92">
        <f>投入係数表!M44</f>
        <v>0.52412527159661348</v>
      </c>
      <c r="E44" s="91">
        <f>SUM(E5:E43)</f>
        <v>52.412527159661337</v>
      </c>
      <c r="F44" s="92">
        <f>分析係数表!C47</f>
        <v>0.41481989128497887</v>
      </c>
      <c r="G44" s="91">
        <f>SUM(G5:G43)</f>
        <v>10.950992842820105</v>
      </c>
      <c r="H44" s="91">
        <f>SUM(H5:H43)</f>
        <v>13.106981923726845</v>
      </c>
      <c r="I44" s="91">
        <f>SUM(I5:I43)</f>
        <v>113.10698192372689</v>
      </c>
      <c r="J44" s="92">
        <f>分析係数表!G47</f>
        <v>0.25026351860519069</v>
      </c>
      <c r="K44" s="93">
        <f>SUM(K5:K43)</f>
        <v>25.2442154955313</v>
      </c>
      <c r="L44" s="94">
        <f>最終需要_まとめ!$L$33</f>
        <v>0.62733333333333341</v>
      </c>
      <c r="M44" s="91">
        <f>K44*L44</f>
        <v>15.836537854196637</v>
      </c>
      <c r="N44" s="95">
        <f>分析係数表!H47</f>
        <v>1</v>
      </c>
      <c r="O44" s="96">
        <f>SUM(O5:O43)</f>
        <v>15.836537854196637</v>
      </c>
      <c r="P44" s="92">
        <f>分析係数表!C47</f>
        <v>0.41481989128497887</v>
      </c>
      <c r="Q44" s="96">
        <f>SUM(Q5:Q43)</f>
        <v>7.6640729983459952</v>
      </c>
      <c r="R44" s="91">
        <f>SUM(R5:R43)</f>
        <v>8.9442818085869842</v>
      </c>
      <c r="S44" s="97">
        <f>SUM(S5:S43)</f>
        <v>122.0512637323138</v>
      </c>
      <c r="T44" s="98">
        <f>分析係数表!F47</f>
        <v>0.49143989098878627</v>
      </c>
      <c r="U44" s="99">
        <f>SUM(U5:U43)</f>
        <v>58.950320707424801</v>
      </c>
      <c r="V44" s="100">
        <f>分析係数表!D47</f>
        <v>6.5635274131309693E-2</v>
      </c>
      <c r="W44" s="164">
        <f>SUM(W5:W43)</f>
        <v>7</v>
      </c>
      <c r="X44" s="92">
        <f>分析係数表!E47</f>
        <v>5.6703562149805216E-2</v>
      </c>
      <c r="Y44" s="102">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302</v>
      </c>
      <c r="S2" s="3" t="s">
        <v>153</v>
      </c>
      <c r="U2" s="64" t="s">
        <v>210</v>
      </c>
      <c r="W2" s="3" t="s">
        <v>130</v>
      </c>
      <c r="Y2" s="3" t="s">
        <v>154</v>
      </c>
    </row>
    <row r="3" spans="1:25" ht="44" x14ac:dyDescent="0.2">
      <c r="B3" s="65"/>
      <c r="C3" s="66" t="s">
        <v>228</v>
      </c>
      <c r="D3" s="66" t="s">
        <v>241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投入係数表!N5</f>
        <v>0</v>
      </c>
      <c r="E5" s="77">
        <f t="shared" ref="E5:E38" si="0">$C$16*D5</f>
        <v>0</v>
      </c>
      <c r="F5" s="76">
        <f>分析係数表!C8</f>
        <v>4.9243777539597522E-2</v>
      </c>
      <c r="G5" s="77">
        <f t="shared" ref="G5:G38" si="1">E5*F5</f>
        <v>0</v>
      </c>
      <c r="H5" s="77">
        <f t="array" ref="H5:H43">MMULT(逆行列係数!C5:AO43,'12'!G5:G43)</f>
        <v>2.1680469827243627E-5</v>
      </c>
      <c r="I5" s="77">
        <f t="shared" ref="I5:I38" si="2">C5+H5</f>
        <v>2.1680469827243627E-5</v>
      </c>
      <c r="J5" s="76">
        <f>分析係数表!G8</f>
        <v>0.12057971014492753</v>
      </c>
      <c r="K5" s="78">
        <f t="shared" ref="K5:K38" si="3">I5*J5</f>
        <v>2.6142247675748839E-6</v>
      </c>
      <c r="L5" s="79" t="s">
        <v>183</v>
      </c>
      <c r="M5" s="80" t="s">
        <v>183</v>
      </c>
      <c r="N5" s="81">
        <f>分析係数表!H8</f>
        <v>1.1023937613586077E-2</v>
      </c>
      <c r="O5" s="82">
        <f t="shared" ref="O5:O43" si="4">$M$44*N5</f>
        <v>5.0458003406430016E-2</v>
      </c>
      <c r="P5" s="76">
        <f>分析係数表!C8</f>
        <v>4.9243777539597522E-2</v>
      </c>
      <c r="Q5" s="82">
        <f t="shared" ref="Q5:Q38" si="5">O5*P5</f>
        <v>2.4847426948384935E-3</v>
      </c>
      <c r="R5" s="83">
        <f t="array" ref="R5:R43">MMULT(逆行列係数!C5:AO43,'12'!Q5:Q43)</f>
        <v>2.5981239876222599E-3</v>
      </c>
      <c r="S5" s="84">
        <f t="shared" ref="S5:S38" si="6">I5+R5</f>
        <v>2.6198044574495035E-3</v>
      </c>
      <c r="T5" s="85">
        <f>分析係数表!F8</f>
        <v>0.45391304347826089</v>
      </c>
      <c r="U5" s="86">
        <f t="shared" ref="U5:U38" si="7">S5*T5</f>
        <v>1.1891634145988182E-3</v>
      </c>
      <c r="V5" s="87">
        <f>分析係数表!D8</f>
        <v>0.46202898550724636</v>
      </c>
      <c r="W5" s="167">
        <f t="shared" ref="W5:W38" si="8">ROUND(S5*V5,0)</f>
        <v>0</v>
      </c>
      <c r="X5" s="76">
        <f>分析係数表!E8</f>
        <v>0.31362318840579712</v>
      </c>
      <c r="Y5" s="166">
        <f t="shared" ref="Y5:Y38" si="9">ROUND(S5*X5,0)</f>
        <v>0</v>
      </c>
    </row>
    <row r="6" spans="1:25" x14ac:dyDescent="0.2">
      <c r="A6" s="6" t="s">
        <v>220</v>
      </c>
      <c r="B6" s="5" t="s">
        <v>266</v>
      </c>
      <c r="C6" s="90"/>
      <c r="D6" s="76">
        <f>投入係数表!N6</f>
        <v>0</v>
      </c>
      <c r="E6" s="77">
        <f t="shared" si="0"/>
        <v>0</v>
      </c>
      <c r="F6" s="76">
        <f>分析係数表!C9</f>
        <v>0.18610421836228286</v>
      </c>
      <c r="G6" s="77">
        <f t="shared" si="1"/>
        <v>0</v>
      </c>
      <c r="H6" s="77">
        <v>6.1017410925382623E-6</v>
      </c>
      <c r="I6" s="77">
        <f t="shared" si="2"/>
        <v>6.1017410925382623E-6</v>
      </c>
      <c r="J6" s="76">
        <f>分析係数表!G9</f>
        <v>0.24223602484472051</v>
      </c>
      <c r="K6" s="78">
        <f t="shared" si="3"/>
        <v>1.4780615068881505E-6</v>
      </c>
      <c r="L6" s="79"/>
      <c r="M6" s="80"/>
      <c r="N6" s="81">
        <f>分析係数表!H9</f>
        <v>5.8167204272645549E-4</v>
      </c>
      <c r="O6" s="82">
        <f t="shared" si="4"/>
        <v>2.6623889704478348E-3</v>
      </c>
      <c r="P6" s="76">
        <f>分析係数表!C9</f>
        <v>0.18610421836228286</v>
      </c>
      <c r="Q6" s="82">
        <f t="shared" si="5"/>
        <v>4.9548181832155731E-4</v>
      </c>
      <c r="R6" s="83">
        <v>5.0708419083716062E-4</v>
      </c>
      <c r="S6" s="84">
        <f t="shared" si="6"/>
        <v>5.1318593192969887E-4</v>
      </c>
      <c r="T6" s="85">
        <f>分析係数表!F9</f>
        <v>0.65217391304347827</v>
      </c>
      <c r="U6" s="86">
        <f t="shared" si="7"/>
        <v>3.3468647734545581E-4</v>
      </c>
      <c r="V6" s="87">
        <f>分析係数表!D9</f>
        <v>0.15527950310559005</v>
      </c>
      <c r="W6" s="167">
        <f t="shared" si="8"/>
        <v>0</v>
      </c>
      <c r="X6" s="76">
        <f>分析係数表!E9</f>
        <v>0</v>
      </c>
      <c r="Y6" s="166">
        <f t="shared" si="9"/>
        <v>0</v>
      </c>
    </row>
    <row r="7" spans="1:25" x14ac:dyDescent="0.2">
      <c r="A7" s="6" t="s">
        <v>221</v>
      </c>
      <c r="B7" s="5" t="s">
        <v>267</v>
      </c>
      <c r="C7" s="90"/>
      <c r="D7" s="76">
        <f>投入係数表!N7</f>
        <v>0</v>
      </c>
      <c r="E7" s="77">
        <f t="shared" si="0"/>
        <v>0</v>
      </c>
      <c r="F7" s="76">
        <f>分析係数表!C10</f>
        <v>1</v>
      </c>
      <c r="G7" s="77">
        <f t="shared" si="1"/>
        <v>0</v>
      </c>
      <c r="H7" s="77">
        <v>2.0089454825909547E-5</v>
      </c>
      <c r="I7" s="77">
        <f t="shared" si="2"/>
        <v>2.0089454825909547E-5</v>
      </c>
      <c r="J7" s="76">
        <f>分析係数表!G10</f>
        <v>0.17902522283330172</v>
      </c>
      <c r="K7" s="78">
        <f t="shared" si="3"/>
        <v>3.5965191268080054E-6</v>
      </c>
      <c r="L7" s="79"/>
      <c r="M7" s="80"/>
      <c r="N7" s="81">
        <f>分析係数表!H10</f>
        <v>1.093766089911469E-3</v>
      </c>
      <c r="O7" s="82">
        <f t="shared" si="4"/>
        <v>5.0063103606985612E-3</v>
      </c>
      <c r="P7" s="76">
        <f>分析係数表!C10</f>
        <v>1</v>
      </c>
      <c r="Q7" s="82">
        <f t="shared" si="5"/>
        <v>5.0063103606985612E-3</v>
      </c>
      <c r="R7" s="83">
        <v>5.0206964237501433E-3</v>
      </c>
      <c r="S7" s="84">
        <f t="shared" si="6"/>
        <v>5.0407858785760529E-3</v>
      </c>
      <c r="T7" s="85">
        <f>分析係数表!F10</f>
        <v>0.51792148681964723</v>
      </c>
      <c r="U7" s="86">
        <f t="shared" si="7"/>
        <v>2.6107313169715912E-3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投入係数表!N8</f>
        <v>5.1520330696768549E-2</v>
      </c>
      <c r="E8" s="77">
        <f t="shared" si="0"/>
        <v>5.1520330696768548</v>
      </c>
      <c r="F8" s="76">
        <f>分析係数表!C11</f>
        <v>6.160954948016939E-3</v>
      </c>
      <c r="G8" s="77">
        <f t="shared" si="1"/>
        <v>3.1741443632972516E-2</v>
      </c>
      <c r="H8" s="77">
        <v>3.4515119588609887E-2</v>
      </c>
      <c r="I8" s="77">
        <f t="shared" si="2"/>
        <v>3.4515119588609887E-2</v>
      </c>
      <c r="J8" s="76">
        <f>分析係数表!G11</f>
        <v>0.34042553191489361</v>
      </c>
      <c r="K8" s="78">
        <f t="shared" si="3"/>
        <v>1.1749827945058685E-2</v>
      </c>
      <c r="L8" s="79"/>
      <c r="M8" s="80"/>
      <c r="N8" s="81">
        <f>分析係数表!H11</f>
        <v>-1.9481838751603774E-5</v>
      </c>
      <c r="O8" s="82">
        <f t="shared" si="4"/>
        <v>-8.9170922455190658E-5</v>
      </c>
      <c r="P8" s="76">
        <f>分析係数表!C11</f>
        <v>6.160954948016939E-3</v>
      </c>
      <c r="Q8" s="82">
        <f t="shared" si="5"/>
        <v>-5.4937803591954165E-7</v>
      </c>
      <c r="R8" s="83">
        <v>6.2822965759418145E-5</v>
      </c>
      <c r="S8" s="84">
        <f t="shared" si="6"/>
        <v>3.4577942554369308E-2</v>
      </c>
      <c r="T8" s="85">
        <f>分析係数表!F11</f>
        <v>0.5957446808510638</v>
      </c>
      <c r="U8" s="86">
        <f t="shared" si="7"/>
        <v>2.0599625351539162E-2</v>
      </c>
      <c r="V8" s="87">
        <f>分析係数表!D11</f>
        <v>0.10638297872340426</v>
      </c>
      <c r="W8" s="167">
        <f t="shared" si="8"/>
        <v>0</v>
      </c>
      <c r="X8" s="76">
        <f>分析係数表!E11</f>
        <v>0</v>
      </c>
      <c r="Y8" s="166">
        <f t="shared" si="9"/>
        <v>0</v>
      </c>
    </row>
    <row r="9" spans="1:25" x14ac:dyDescent="0.2">
      <c r="A9" s="6" t="s">
        <v>223</v>
      </c>
      <c r="B9" s="5" t="s">
        <v>191</v>
      </c>
      <c r="C9" s="90"/>
      <c r="D9" s="76">
        <f>投入係数表!N9</f>
        <v>0</v>
      </c>
      <c r="E9" s="77">
        <f t="shared" si="0"/>
        <v>0</v>
      </c>
      <c r="F9" s="76">
        <f>分析係数表!C12</f>
        <v>3.0196065121225524E-2</v>
      </c>
      <c r="G9" s="77">
        <f t="shared" si="1"/>
        <v>0</v>
      </c>
      <c r="H9" s="77">
        <v>4.7007552643766069E-5</v>
      </c>
      <c r="I9" s="77">
        <f t="shared" si="2"/>
        <v>4.7007552643766069E-5</v>
      </c>
      <c r="J9" s="76">
        <f>分析係数表!G12</f>
        <v>0.12354134956874682</v>
      </c>
      <c r="K9" s="78">
        <f t="shared" si="3"/>
        <v>5.8073764935347724E-6</v>
      </c>
      <c r="L9" s="79"/>
      <c r="M9" s="80"/>
      <c r="N9" s="81">
        <f>分析係数表!H12</f>
        <v>9.1223709954384669E-2</v>
      </c>
      <c r="O9" s="82">
        <f t="shared" si="4"/>
        <v>0.41754284439643025</v>
      </c>
      <c r="P9" s="76">
        <f>分析係数表!C12</f>
        <v>3.0196065121225524E-2</v>
      </c>
      <c r="Q9" s="82">
        <f t="shared" si="5"/>
        <v>1.2608150920296343E-2</v>
      </c>
      <c r="R9" s="83">
        <v>1.3422960568444234E-2</v>
      </c>
      <c r="S9" s="84">
        <f t="shared" si="6"/>
        <v>1.3469968121088E-2</v>
      </c>
      <c r="T9" s="85">
        <f>分析係数表!F12</f>
        <v>0.42790922927909231</v>
      </c>
      <c r="U9" s="86">
        <f t="shared" si="7"/>
        <v>5.7639236771087092E-3</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投入係数表!N10</f>
        <v>3.3917617287385559E-4</v>
      </c>
      <c r="E10" s="77">
        <f t="shared" si="0"/>
        <v>3.3917617287385557E-2</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6.564890698183215E-2</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投入係数表!N11</f>
        <v>3.3387654517270162E-4</v>
      </c>
      <c r="E11" s="77">
        <f t="shared" si="0"/>
        <v>3.338765451727016E-2</v>
      </c>
      <c r="F11" s="76">
        <f>分析係数表!C14</f>
        <v>0.14745822605886216</v>
      </c>
      <c r="G11" s="77">
        <f t="shared" si="1"/>
        <v>4.9232843073828136E-3</v>
      </c>
      <c r="H11" s="77">
        <v>3.2853825458653563E-2</v>
      </c>
      <c r="I11" s="77">
        <f t="shared" si="2"/>
        <v>3.2853825458653563E-2</v>
      </c>
      <c r="J11" s="76">
        <f>分析係数表!G14</f>
        <v>0.16000812567713976</v>
      </c>
      <c r="K11" s="78">
        <f t="shared" si="3"/>
        <v>5.2568790329630532E-3</v>
      </c>
      <c r="L11" s="79"/>
      <c r="M11" s="80"/>
      <c r="N11" s="81">
        <f>分析係数表!H14</f>
        <v>1.1744765647395416E-3</v>
      </c>
      <c r="O11" s="82">
        <f t="shared" si="4"/>
        <v>5.3757327537272068E-3</v>
      </c>
      <c r="P11" s="76">
        <f>分析係数表!C14</f>
        <v>0.14745822605886216</v>
      </c>
      <c r="Q11" s="82">
        <f t="shared" si="5"/>
        <v>7.926960156311361E-4</v>
      </c>
      <c r="R11" s="83">
        <v>6.1157318437850567E-3</v>
      </c>
      <c r="S11" s="84">
        <f t="shared" si="6"/>
        <v>3.8969557302438618E-2</v>
      </c>
      <c r="T11" s="85">
        <f>分析係数表!F14</f>
        <v>0.30031148429035753</v>
      </c>
      <c r="U11" s="86">
        <f t="shared" si="7"/>
        <v>1.1703005595633482E-2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投入係数表!N12</f>
        <v>3.8369304556354917E-3</v>
      </c>
      <c r="E12" s="77">
        <f t="shared" si="0"/>
        <v>0.38369304556354916</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3.8273433788088611E-2</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投入係数表!N13</f>
        <v>2.2944738132146217E-2</v>
      </c>
      <c r="E13" s="77">
        <f t="shared" si="0"/>
        <v>2.2944738132146218</v>
      </c>
      <c r="F13" s="76">
        <f>分析係数表!C16</f>
        <v>2.2508198350392528E-2</v>
      </c>
      <c r="G13" s="77">
        <f t="shared" si="1"/>
        <v>5.1644471697616205E-2</v>
      </c>
      <c r="H13" s="77">
        <v>5.777689069784947E-2</v>
      </c>
      <c r="I13" s="77">
        <f t="shared" si="2"/>
        <v>5.777689069784947E-2</v>
      </c>
      <c r="J13" s="76">
        <f>分析係数表!G16</f>
        <v>3.3165829145728645E-2</v>
      </c>
      <c r="K13" s="78">
        <f t="shared" si="3"/>
        <v>1.9162184854563142E-3</v>
      </c>
      <c r="L13" s="79"/>
      <c r="M13" s="80"/>
      <c r="N13" s="81">
        <f>分析係数表!H16</f>
        <v>1.6828134001653172E-2</v>
      </c>
      <c r="O13" s="82">
        <f t="shared" si="4"/>
        <v>7.7024568946472888E-2</v>
      </c>
      <c r="P13" s="76">
        <f>分析係数表!C16</f>
        <v>2.2508198350392528E-2</v>
      </c>
      <c r="Q13" s="82">
        <f t="shared" si="5"/>
        <v>1.7336842757006965E-3</v>
      </c>
      <c r="R13" s="83">
        <v>2.3729835610662073E-3</v>
      </c>
      <c r="S13" s="84">
        <f t="shared" si="6"/>
        <v>6.014987425891568E-2</v>
      </c>
      <c r="T13" s="85">
        <f>分析係数表!F16</f>
        <v>0.28743718592964823</v>
      </c>
      <c r="U13" s="86">
        <f t="shared" si="7"/>
        <v>1.7289310591004907E-2</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投入係数表!N14</f>
        <v>7.1279992580521219E-4</v>
      </c>
      <c r="E14" s="77">
        <f t="shared" si="0"/>
        <v>7.1279992580521215E-2</v>
      </c>
      <c r="F14" s="76">
        <f>分析係数表!C17</f>
        <v>3.7433661865049261E-2</v>
      </c>
      <c r="G14" s="77">
        <f t="shared" si="1"/>
        <v>2.6682711400024513E-3</v>
      </c>
      <c r="H14" s="77">
        <v>1.3220929757575441E-2</v>
      </c>
      <c r="I14" s="77">
        <f t="shared" si="2"/>
        <v>1.3220929757575441E-2</v>
      </c>
      <c r="J14" s="76">
        <f>分析係数表!G17</f>
        <v>0.23414289082763498</v>
      </c>
      <c r="K14" s="78">
        <f t="shared" si="3"/>
        <v>3.0955867128678173E-3</v>
      </c>
      <c r="L14" s="79"/>
      <c r="M14" s="80"/>
      <c r="N14" s="81">
        <f>分析係数表!H17</f>
        <v>3.0252512461419003E-3</v>
      </c>
      <c r="O14" s="82">
        <f t="shared" si="4"/>
        <v>1.384697038697032E-2</v>
      </c>
      <c r="P14" s="76">
        <f>分析係数表!C17</f>
        <v>3.7433661865049261E-2</v>
      </c>
      <c r="Q14" s="82">
        <f t="shared" si="5"/>
        <v>5.1834280732119728E-4</v>
      </c>
      <c r="R14" s="83">
        <v>2.9137830068380276E-3</v>
      </c>
      <c r="S14" s="84">
        <f t="shared" si="6"/>
        <v>1.6134712764413469E-2</v>
      </c>
      <c r="T14" s="85">
        <f>分析係数表!F17</f>
        <v>0.39289082763499172</v>
      </c>
      <c r="U14" s="86">
        <f t="shared" si="7"/>
        <v>6.3391806516632735E-3</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投入係数表!N15</f>
        <v>5.0372961299468711E-3</v>
      </c>
      <c r="E15" s="77">
        <f t="shared" si="0"/>
        <v>0.5037296129946871</v>
      </c>
      <c r="F15" s="76">
        <f>分析係数表!C18</f>
        <v>0.10097309673726385</v>
      </c>
      <c r="G15" s="77">
        <f t="shared" si="1"/>
        <v>5.0863138942337023E-2</v>
      </c>
      <c r="H15" s="77">
        <v>5.9865399792464268E-2</v>
      </c>
      <c r="I15" s="77">
        <f t="shared" si="2"/>
        <v>5.9865399792464268E-2</v>
      </c>
      <c r="J15" s="76">
        <f>分析係数表!G18</f>
        <v>0.21571562207670719</v>
      </c>
      <c r="K15" s="78">
        <f t="shared" si="3"/>
        <v>1.2913901957102207E-2</v>
      </c>
      <c r="L15" s="79"/>
      <c r="M15" s="80"/>
      <c r="N15" s="81">
        <f>分析係数表!H18</f>
        <v>4.4529917146522908E-4</v>
      </c>
      <c r="O15" s="82">
        <f t="shared" si="4"/>
        <v>2.0381925132615004E-3</v>
      </c>
      <c r="P15" s="76">
        <f>分析係数表!C18</f>
        <v>0.10097309673726385</v>
      </c>
      <c r="Q15" s="82">
        <f t="shared" si="5"/>
        <v>2.0580260981072041E-4</v>
      </c>
      <c r="R15" s="83">
        <v>7.9126348645632558E-4</v>
      </c>
      <c r="S15" s="84">
        <f t="shared" si="6"/>
        <v>6.0656663278920595E-2</v>
      </c>
      <c r="T15" s="85">
        <f>分析係数表!F18</f>
        <v>0.45949485500467729</v>
      </c>
      <c r="U15" s="86">
        <f t="shared" si="7"/>
        <v>2.7871424698415151E-2</v>
      </c>
      <c r="V15" s="87">
        <f>分析係数表!D18</f>
        <v>5.5378858746492052E-2</v>
      </c>
      <c r="W15" s="167">
        <f t="shared" si="8"/>
        <v>0</v>
      </c>
      <c r="X15" s="76">
        <f>分析係数表!E18</f>
        <v>5.5378858746492052E-2</v>
      </c>
      <c r="Y15" s="166">
        <f t="shared" si="9"/>
        <v>0</v>
      </c>
    </row>
    <row r="16" spans="1:25" x14ac:dyDescent="0.2">
      <c r="A16" s="6" t="s">
        <v>4</v>
      </c>
      <c r="B16" s="5" t="s">
        <v>32</v>
      </c>
      <c r="C16" s="75">
        <f>最終需要_まとめ!C17</f>
        <v>100</v>
      </c>
      <c r="D16" s="76">
        <f>投入係数表!N16</f>
        <v>0.53725770764603786</v>
      </c>
      <c r="E16" s="77">
        <f t="shared" si="0"/>
        <v>53.725770764603787</v>
      </c>
      <c r="F16" s="76">
        <f>分析係数表!C19</f>
        <v>3.134831743474864E-2</v>
      </c>
      <c r="G16" s="77">
        <f t="shared" si="1"/>
        <v>1.6842125163553376</v>
      </c>
      <c r="H16" s="77">
        <v>2.0825605707972921</v>
      </c>
      <c r="I16" s="77">
        <f t="shared" si="2"/>
        <v>102.0825605707973</v>
      </c>
      <c r="J16" s="76">
        <f>分析係数表!G19</f>
        <v>5.7606822099247029E-2</v>
      </c>
      <c r="K16" s="78">
        <f t="shared" si="3"/>
        <v>5.8806519062375289</v>
      </c>
      <c r="L16" s="79"/>
      <c r="M16" s="80"/>
      <c r="N16" s="81">
        <f>分析係数表!H19</f>
        <v>-1.1410791268796496E-4</v>
      </c>
      <c r="O16" s="82">
        <f t="shared" si="4"/>
        <v>-5.2228683152325949E-4</v>
      </c>
      <c r="P16" s="76">
        <f>分析係数表!C19</f>
        <v>3.134831743474864E-2</v>
      </c>
      <c r="Q16" s="82">
        <f t="shared" si="5"/>
        <v>-1.6372813386580222E-5</v>
      </c>
      <c r="R16" s="83">
        <v>1.5707763285184567E-3</v>
      </c>
      <c r="S16" s="84">
        <f t="shared" si="6"/>
        <v>102.08413134712582</v>
      </c>
      <c r="T16" s="85">
        <f>分析係数表!F19</f>
        <v>0.23995282590946204</v>
      </c>
      <c r="U16" s="86">
        <f t="shared" si="7"/>
        <v>24.495375797255537</v>
      </c>
      <c r="V16" s="87">
        <f>分析係数表!D19</f>
        <v>5.8967613172457587E-3</v>
      </c>
      <c r="W16" s="167">
        <f t="shared" si="8"/>
        <v>1</v>
      </c>
      <c r="X16" s="76">
        <f>分析係数表!E19</f>
        <v>5.1710060782001266E-3</v>
      </c>
      <c r="Y16" s="166">
        <f t="shared" si="9"/>
        <v>1</v>
      </c>
    </row>
    <row r="17" spans="1:25" x14ac:dyDescent="0.2">
      <c r="A17" s="6" t="s">
        <v>5</v>
      </c>
      <c r="B17" s="5" t="s">
        <v>33</v>
      </c>
      <c r="C17" s="90"/>
      <c r="D17" s="76">
        <f>投入係数表!N17</f>
        <v>8.7019886852948581E-3</v>
      </c>
      <c r="E17" s="77">
        <f t="shared" si="0"/>
        <v>0.8701988685294858</v>
      </c>
      <c r="F17" s="76">
        <f>分析係数表!C20</f>
        <v>9.3978580907996712E-2</v>
      </c>
      <c r="G17" s="77">
        <f t="shared" si="1"/>
        <v>8.1780054772145477E-2</v>
      </c>
      <c r="H17" s="77">
        <v>0.10263544964961974</v>
      </c>
      <c r="I17" s="77">
        <f t="shared" si="2"/>
        <v>0.10263544964961974</v>
      </c>
      <c r="J17" s="76">
        <f>分析係数表!G20</f>
        <v>0.1000543404428746</v>
      </c>
      <c r="K17" s="78">
        <f t="shared" si="3"/>
        <v>1.0269122220750567E-2</v>
      </c>
      <c r="L17" s="79"/>
      <c r="M17" s="80"/>
      <c r="N17" s="81">
        <f>分析係数表!H20</f>
        <v>5.5523240442070755E-4</v>
      </c>
      <c r="O17" s="82">
        <f t="shared" si="4"/>
        <v>2.5413712899729334E-3</v>
      </c>
      <c r="P17" s="76">
        <f>分析係数表!C20</f>
        <v>9.3978580907996712E-2</v>
      </c>
      <c r="Q17" s="82">
        <f t="shared" si="5"/>
        <v>2.3883446739198129E-4</v>
      </c>
      <c r="R17" s="83">
        <v>1.2889563991999025E-3</v>
      </c>
      <c r="S17" s="84">
        <f t="shared" si="6"/>
        <v>0.10392440604881964</v>
      </c>
      <c r="T17" s="85">
        <f>分析係数表!F20</f>
        <v>0.22286374133949191</v>
      </c>
      <c r="U17" s="86">
        <f t="shared" si="7"/>
        <v>2.3160981948524468E-2</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投入係数表!N18</f>
        <v>8.7443857069040905E-4</v>
      </c>
      <c r="E18" s="77">
        <f t="shared" si="0"/>
        <v>8.7443857069040912E-2</v>
      </c>
      <c r="F18" s="76">
        <f>分析係数表!C21</f>
        <v>0.58730312732447199</v>
      </c>
      <c r="G18" s="77">
        <f t="shared" si="1"/>
        <v>5.1356050721961866E-2</v>
      </c>
      <c r="H18" s="77">
        <v>6.3636065998972771E-2</v>
      </c>
      <c r="I18" s="77">
        <f t="shared" si="2"/>
        <v>6.3636065998972771E-2</v>
      </c>
      <c r="J18" s="76">
        <f>分析係数表!G21</f>
        <v>0.28517251912946945</v>
      </c>
      <c r="K18" s="78">
        <f t="shared" si="3"/>
        <v>1.8147257248416242E-2</v>
      </c>
      <c r="L18" s="79"/>
      <c r="M18" s="80"/>
      <c r="N18" s="81">
        <f>分析係数表!H21</f>
        <v>9.2956202043366571E-4</v>
      </c>
      <c r="O18" s="82">
        <f t="shared" si="4"/>
        <v>4.2547268714333824E-3</v>
      </c>
      <c r="P18" s="76">
        <f>分析係数表!C21</f>
        <v>0.58730312732447199</v>
      </c>
      <c r="Q18" s="82">
        <f t="shared" si="5"/>
        <v>2.4988143975042923E-3</v>
      </c>
      <c r="R18" s="83">
        <v>3.6283476421789438E-3</v>
      </c>
      <c r="S18" s="84">
        <f t="shared" si="6"/>
        <v>6.726441364115171E-2</v>
      </c>
      <c r="T18" s="85">
        <f>分析係数表!F21</f>
        <v>0.42587749688936571</v>
      </c>
      <c r="U18" s="86">
        <f t="shared" si="7"/>
        <v>2.8646400111224594E-2</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投入係数表!N19</f>
        <v>1.2189143712654186E-4</v>
      </c>
      <c r="E19" s="77">
        <f t="shared" si="0"/>
        <v>1.2189143712654187E-2</v>
      </c>
      <c r="F19" s="76">
        <f>分析係数表!C22</f>
        <v>5.627746538770495E-2</v>
      </c>
      <c r="G19" s="77">
        <f t="shared" si="1"/>
        <v>6.8597411339465738E-4</v>
      </c>
      <c r="H19" s="77">
        <v>1.7102840933426737E-3</v>
      </c>
      <c r="I19" s="77">
        <f t="shared" si="2"/>
        <v>1.7102840933426737E-3</v>
      </c>
      <c r="J19" s="76">
        <f>分析係数表!G22</f>
        <v>0.19467293380336859</v>
      </c>
      <c r="K19" s="78">
        <f t="shared" si="3"/>
        <v>3.3294602208825259E-4</v>
      </c>
      <c r="L19" s="79"/>
      <c r="M19" s="80"/>
      <c r="N19" s="81">
        <f>分析係数表!H22</f>
        <v>4.3138357235694069E-5</v>
      </c>
      <c r="O19" s="82">
        <f t="shared" si="4"/>
        <v>1.9744989972220786E-4</v>
      </c>
      <c r="P19" s="76">
        <f>分析係数表!C22</f>
        <v>5.627746538770495E-2</v>
      </c>
      <c r="Q19" s="82">
        <f t="shared" si="5"/>
        <v>1.1111979897422365E-5</v>
      </c>
      <c r="R19" s="83">
        <v>2.3606050011895698E-4</v>
      </c>
      <c r="S19" s="84">
        <f t="shared" si="6"/>
        <v>1.9463445934616308E-3</v>
      </c>
      <c r="T19" s="85">
        <f>分析係数表!F22</f>
        <v>0.41304347826086957</v>
      </c>
      <c r="U19" s="86">
        <f t="shared" si="7"/>
        <v>8.0392494077763008E-4</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投入係数表!N20</f>
        <v>1.4308994793115783E-4</v>
      </c>
      <c r="E20" s="77">
        <f t="shared" si="0"/>
        <v>1.4308994793115783E-2</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1.146483288709594E-4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投入係数表!N21</f>
        <v>0</v>
      </c>
      <c r="E21" s="77">
        <f t="shared" si="0"/>
        <v>0</v>
      </c>
      <c r="F21" s="76">
        <f>分析係数表!C24</f>
        <v>0.81842301633363734</v>
      </c>
      <c r="G21" s="77">
        <f t="shared" si="1"/>
        <v>0</v>
      </c>
      <c r="H21" s="77">
        <v>3.3334760817786109E-3</v>
      </c>
      <c r="I21" s="77">
        <f t="shared" si="2"/>
        <v>3.3334760817786109E-3</v>
      </c>
      <c r="J21" s="76">
        <f>分析係数表!G24</f>
        <v>0.20829256360078277</v>
      </c>
      <c r="K21" s="78">
        <f t="shared" si="3"/>
        <v>6.9433827877555946E-4</v>
      </c>
      <c r="L21" s="79"/>
      <c r="M21" s="80"/>
      <c r="N21" s="81">
        <f>分析係数表!H24</f>
        <v>3.3536593850975067E-4</v>
      </c>
      <c r="O21" s="82">
        <f t="shared" si="4"/>
        <v>1.5350137365500677E-3</v>
      </c>
      <c r="P21" s="76">
        <f>分析係数表!C24</f>
        <v>0.81842301633363734</v>
      </c>
      <c r="Q21" s="82">
        <f t="shared" si="5"/>
        <v>1.2562905723808738E-3</v>
      </c>
      <c r="R21" s="83">
        <v>3.4740880241834484E-3</v>
      </c>
      <c r="S21" s="84">
        <f t="shared" si="6"/>
        <v>6.8075641059620589E-3</v>
      </c>
      <c r="T21" s="85">
        <f>分析係数表!F24</f>
        <v>0.39236790606653621</v>
      </c>
      <c r="U21" s="86">
        <f t="shared" si="7"/>
        <v>2.6710696736700445E-3</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投入係数表!N22</f>
        <v>0</v>
      </c>
      <c r="E22" s="77">
        <f t="shared" si="0"/>
        <v>0</v>
      </c>
      <c r="F22" s="76">
        <f>分析係数表!C25</f>
        <v>9.2155281649579646E-3</v>
      </c>
      <c r="G22" s="77">
        <f t="shared" si="1"/>
        <v>0</v>
      </c>
      <c r="H22" s="77">
        <v>4.2740415093537031E-4</v>
      </c>
      <c r="I22" s="77">
        <f t="shared" si="2"/>
        <v>4.2740415093537031E-4</v>
      </c>
      <c r="J22" s="76">
        <f>分析係数表!G25</f>
        <v>0.19733079122974262</v>
      </c>
      <c r="K22" s="78">
        <f t="shared" si="3"/>
        <v>8.4339999278952967E-5</v>
      </c>
      <c r="L22" s="79"/>
      <c r="M22" s="80"/>
      <c r="N22" s="81">
        <f>分析係数表!H25</f>
        <v>5.1487716700667114E-4</v>
      </c>
      <c r="O22" s="82">
        <f t="shared" si="4"/>
        <v>2.3566600934586102E-3</v>
      </c>
      <c r="P22" s="76">
        <f>分析係数表!C25</f>
        <v>9.2155281649579646E-3</v>
      </c>
      <c r="Q22" s="82">
        <f t="shared" si="5"/>
        <v>2.1717867466500293E-5</v>
      </c>
      <c r="R22" s="83">
        <v>2.1329893074813053E-4</v>
      </c>
      <c r="S22" s="84">
        <f t="shared" si="6"/>
        <v>6.4070308168350085E-4</v>
      </c>
      <c r="T22" s="85">
        <f>分析係数表!F25</f>
        <v>0.3508102955195424</v>
      </c>
      <c r="U22" s="86">
        <f t="shared" si="7"/>
        <v>2.2476523742567044E-4</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投入係数表!N23</f>
        <v>0</v>
      </c>
      <c r="E23" s="77">
        <f t="shared" si="0"/>
        <v>0</v>
      </c>
      <c r="F23" s="76">
        <f>分析係数表!C26</f>
        <v>0.13136940169326161</v>
      </c>
      <c r="G23" s="77">
        <f t="shared" si="1"/>
        <v>0</v>
      </c>
      <c r="H23" s="77">
        <v>5.8951610683856976E-3</v>
      </c>
      <c r="I23" s="77">
        <f t="shared" si="2"/>
        <v>5.8951610683856976E-3</v>
      </c>
      <c r="J23" s="76">
        <f>分析係数表!G26</f>
        <v>0.19642020029831664</v>
      </c>
      <c r="K23" s="78">
        <f t="shared" si="3"/>
        <v>1.157928717843157E-3</v>
      </c>
      <c r="L23" s="79"/>
      <c r="M23" s="80"/>
      <c r="N23" s="81">
        <f>分析係数表!H26</f>
        <v>1.0429741531662163E-2</v>
      </c>
      <c r="O23" s="82">
        <f t="shared" si="4"/>
        <v>4.7738290271546711E-2</v>
      </c>
      <c r="P23" s="76">
        <f>分析係数表!C26</f>
        <v>0.13136940169326161</v>
      </c>
      <c r="Q23" s="82">
        <f t="shared" si="5"/>
        <v>6.2713506308323431E-3</v>
      </c>
      <c r="R23" s="83">
        <v>8.2715930178468722E-3</v>
      </c>
      <c r="S23" s="84">
        <f t="shared" si="6"/>
        <v>1.416675408623257E-2</v>
      </c>
      <c r="T23" s="85">
        <f>分析係数表!F26</f>
        <v>0.33488173875985511</v>
      </c>
      <c r="U23" s="86">
        <f t="shared" si="7"/>
        <v>4.7441872409808451E-3</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投入係数表!N24</f>
        <v>0</v>
      </c>
      <c r="E24" s="77">
        <f t="shared" si="0"/>
        <v>0</v>
      </c>
      <c r="F24" s="76">
        <f>分析係数表!C27</f>
        <v>0.16712141882673948</v>
      </c>
      <c r="G24" s="77">
        <f t="shared" si="1"/>
        <v>0</v>
      </c>
      <c r="H24" s="77">
        <v>2.4144106479448064E-3</v>
      </c>
      <c r="I24" s="77">
        <f t="shared" si="2"/>
        <v>2.4144106479448064E-3</v>
      </c>
      <c r="J24" s="76">
        <f>分析係数表!G27</f>
        <v>0.17095740894530786</v>
      </c>
      <c r="K24" s="78">
        <f t="shared" si="3"/>
        <v>4.12761388502606E-4</v>
      </c>
      <c r="L24" s="79"/>
      <c r="M24" s="80"/>
      <c r="N24" s="81">
        <f>分析係数表!H27</f>
        <v>1.1119955247433267E-2</v>
      </c>
      <c r="O24" s="82">
        <f t="shared" si="4"/>
        <v>5.0897488667102031E-2</v>
      </c>
      <c r="P24" s="76">
        <f>分析係数表!C27</f>
        <v>0.16712141882673948</v>
      </c>
      <c r="Q24" s="82">
        <f t="shared" si="5"/>
        <v>8.5060605207639851E-3</v>
      </c>
      <c r="R24" s="83">
        <v>9.5204588413220752E-3</v>
      </c>
      <c r="S24" s="84">
        <f t="shared" si="6"/>
        <v>1.1934869489266881E-2</v>
      </c>
      <c r="T24" s="85">
        <f>分析係数表!F27</f>
        <v>0.3222209040218294</v>
      </c>
      <c r="U24" s="86">
        <f t="shared" si="7"/>
        <v>3.8456644362141238E-3</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投入係数表!N25</f>
        <v>0</v>
      </c>
      <c r="E25" s="77">
        <f t="shared" si="0"/>
        <v>0</v>
      </c>
      <c r="F25" s="76">
        <f>分析係数表!C28</f>
        <v>0.25171335744498258</v>
      </c>
      <c r="G25" s="77">
        <f t="shared" si="1"/>
        <v>0</v>
      </c>
      <c r="H25" s="77">
        <v>6.2069055531912753E-3</v>
      </c>
      <c r="I25" s="77">
        <f t="shared" si="2"/>
        <v>6.2069055531912753E-3</v>
      </c>
      <c r="J25" s="76">
        <f>分析係数表!G28</f>
        <v>0.12482787671548065</v>
      </c>
      <c r="K25" s="78">
        <f t="shared" si="3"/>
        <v>7.7479484117839276E-4</v>
      </c>
      <c r="L25" s="79"/>
      <c r="M25" s="80"/>
      <c r="N25" s="81">
        <f>分析係数表!H28</f>
        <v>2.0288943499884502E-2</v>
      </c>
      <c r="O25" s="82">
        <f t="shared" si="4"/>
        <v>9.2865146385477118E-2</v>
      </c>
      <c r="P25" s="76">
        <f>分析係数表!C28</f>
        <v>0.25171335744498258</v>
      </c>
      <c r="Q25" s="82">
        <f t="shared" si="5"/>
        <v>2.3375397786308233E-2</v>
      </c>
      <c r="R25" s="83">
        <v>2.6771319244369624E-2</v>
      </c>
      <c r="S25" s="84">
        <f t="shared" si="6"/>
        <v>3.29782247975609E-2</v>
      </c>
      <c r="T25" s="85">
        <f>分析係数表!F28</f>
        <v>0.21349304958212537</v>
      </c>
      <c r="U25" s="86">
        <f t="shared" si="7"/>
        <v>7.0406217818361457E-3</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投入係数表!N26</f>
        <v>8.132278707420804E-3</v>
      </c>
      <c r="E26" s="77">
        <f t="shared" si="0"/>
        <v>0.81322787074208036</v>
      </c>
      <c r="F26" s="76">
        <f>分析係数表!C29</f>
        <v>0.56088407005838192</v>
      </c>
      <c r="G26" s="77">
        <f t="shared" si="1"/>
        <v>0.45612655802672974</v>
      </c>
      <c r="H26" s="77">
        <v>0.47065570185468064</v>
      </c>
      <c r="I26" s="77">
        <f t="shared" si="2"/>
        <v>0.47065570185468064</v>
      </c>
      <c r="J26" s="76">
        <f>分析係数表!G29</f>
        <v>0.25897778967085899</v>
      </c>
      <c r="K26" s="78">
        <f t="shared" si="3"/>
        <v>0.12188937336231201</v>
      </c>
      <c r="L26" s="79"/>
      <c r="M26" s="80"/>
      <c r="N26" s="81">
        <f>分析係数表!H29</f>
        <v>1.0175086067980484E-2</v>
      </c>
      <c r="O26" s="82">
        <f t="shared" si="4"/>
        <v>4.6572698928025284E-2</v>
      </c>
      <c r="P26" s="76">
        <f>分析係数表!C29</f>
        <v>0.56088407005838192</v>
      </c>
      <c r="Q26" s="82">
        <f t="shared" si="5"/>
        <v>2.6121884928354461E-2</v>
      </c>
      <c r="R26" s="83">
        <v>2.9902360736102581E-2</v>
      </c>
      <c r="S26" s="84">
        <f t="shared" si="6"/>
        <v>0.50055806259078317</v>
      </c>
      <c r="T26" s="85">
        <f>分析係数表!F29</f>
        <v>0.37605030773347603</v>
      </c>
      <c r="U26" s="86">
        <f t="shared" si="7"/>
        <v>0.18823501347573657</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投入係数表!N27</f>
        <v>4.003868728221842E-3</v>
      </c>
      <c r="E27" s="77">
        <f t="shared" si="0"/>
        <v>0.40038687282218421</v>
      </c>
      <c r="F27" s="76">
        <f>分析係数表!C30</f>
        <v>1</v>
      </c>
      <c r="G27" s="77">
        <f t="shared" si="1"/>
        <v>0.40038687282218421</v>
      </c>
      <c r="H27" s="77">
        <v>0.42856991655764909</v>
      </c>
      <c r="I27" s="77">
        <f t="shared" si="2"/>
        <v>0.42856991655764909</v>
      </c>
      <c r="J27" s="76">
        <f>分析係数表!G30</f>
        <v>0.3445256772071732</v>
      </c>
      <c r="K27" s="78">
        <f t="shared" si="3"/>
        <v>0.14765334073264577</v>
      </c>
      <c r="L27" s="79"/>
      <c r="M27" s="80"/>
      <c r="N27" s="81">
        <f>分析係数表!H30</f>
        <v>0</v>
      </c>
      <c r="O27" s="82">
        <f t="shared" si="4"/>
        <v>0</v>
      </c>
      <c r="P27" s="76">
        <f>分析係数表!C30</f>
        <v>1</v>
      </c>
      <c r="Q27" s="82">
        <f t="shared" si="5"/>
        <v>0</v>
      </c>
      <c r="R27" s="83">
        <v>1.3364425473660322E-2</v>
      </c>
      <c r="S27" s="84">
        <f t="shared" si="6"/>
        <v>0.44193434203130944</v>
      </c>
      <c r="T27" s="85">
        <f>分析係数表!F30</f>
        <v>0.44052354392124621</v>
      </c>
      <c r="U27" s="86">
        <f t="shared" si="7"/>
        <v>0.19468248253213657</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投入係数表!N28</f>
        <v>4.415649800601508E-2</v>
      </c>
      <c r="E28" s="77">
        <f t="shared" si="0"/>
        <v>4.4156498006015079</v>
      </c>
      <c r="F28" s="76">
        <f>分析係数表!C31</f>
        <v>4.9143958408031541E-2</v>
      </c>
      <c r="G28" s="77">
        <f t="shared" si="1"/>
        <v>0.21700251014519328</v>
      </c>
      <c r="H28" s="77">
        <v>0.25327873264655304</v>
      </c>
      <c r="I28" s="77">
        <f t="shared" si="2"/>
        <v>0.25327873264655304</v>
      </c>
      <c r="J28" s="76">
        <f>分析係数表!G31</f>
        <v>7.032875572201415E-2</v>
      </c>
      <c r="K28" s="78">
        <f t="shared" si="3"/>
        <v>1.7812778117880759E-2</v>
      </c>
      <c r="L28" s="79"/>
      <c r="M28" s="80"/>
      <c r="N28" s="81">
        <f>分析係数表!H31</f>
        <v>2.2706083064994196E-2</v>
      </c>
      <c r="O28" s="82">
        <f t="shared" si="4"/>
        <v>0.1039287101215247</v>
      </c>
      <c r="P28" s="76">
        <f>分析係数表!C31</f>
        <v>4.9143958408031541E-2</v>
      </c>
      <c r="Q28" s="82">
        <f t="shared" si="5"/>
        <v>5.1074682076125769E-3</v>
      </c>
      <c r="R28" s="83">
        <v>1.1809085751591683E-2</v>
      </c>
      <c r="S28" s="84">
        <f t="shared" si="6"/>
        <v>0.26508781839814471</v>
      </c>
      <c r="T28" s="85">
        <f>分析係数表!F31</f>
        <v>0.30087390761548066</v>
      </c>
      <c r="U28" s="86">
        <f t="shared" si="7"/>
        <v>7.9758007782712706E-2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投入係数表!N29</f>
        <v>9.5658280005829586E-4</v>
      </c>
      <c r="E29" s="77">
        <f t="shared" si="0"/>
        <v>9.5658280005829585E-2</v>
      </c>
      <c r="F29" s="76">
        <f>分析係数表!C32</f>
        <v>0.85369684730169415</v>
      </c>
      <c r="G29" s="77">
        <f t="shared" si="1"/>
        <v>8.1663172059279407E-2</v>
      </c>
      <c r="H29" s="77">
        <v>0.10037286863151319</v>
      </c>
      <c r="I29" s="77">
        <f t="shared" si="2"/>
        <v>0.10037286863151319</v>
      </c>
      <c r="J29" s="76">
        <f>分析係数表!G32</f>
        <v>0.14032110690510377</v>
      </c>
      <c r="K29" s="78">
        <f t="shared" si="3"/>
        <v>1.4084432029614499E-2</v>
      </c>
      <c r="L29" s="79"/>
      <c r="M29" s="80"/>
      <c r="N29" s="81">
        <f>分析係数表!H32</f>
        <v>6.3455131933795143E-3</v>
      </c>
      <c r="O29" s="82">
        <f t="shared" si="4"/>
        <v>2.904424331397638E-2</v>
      </c>
      <c r="P29" s="76">
        <f>分析係数表!C32</f>
        <v>0.85369684730169415</v>
      </c>
      <c r="Q29" s="82">
        <f t="shared" si="5"/>
        <v>2.4794978949404946E-2</v>
      </c>
      <c r="R29" s="83">
        <v>3.4723680886543408E-2</v>
      </c>
      <c r="S29" s="84">
        <f t="shared" si="6"/>
        <v>0.13509654951805661</v>
      </c>
      <c r="T29" s="85">
        <f>分析係数表!F32</f>
        <v>0.48296567027803161</v>
      </c>
      <c r="U29" s="86">
        <f t="shared" si="7"/>
        <v>6.52469955902375E-2</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投入係数表!N30</f>
        <v>1.4044013408058084E-4</v>
      </c>
      <c r="E30" s="77">
        <f t="shared" si="0"/>
        <v>1.4044013408058085E-2</v>
      </c>
      <c r="F30" s="76">
        <f>分析係数表!C33</f>
        <v>0.68456011928968419</v>
      </c>
      <c r="G30" s="77">
        <f t="shared" si="1"/>
        <v>9.6139714939261663E-3</v>
      </c>
      <c r="H30" s="77">
        <v>2.4861311221527002E-2</v>
      </c>
      <c r="I30" s="77">
        <f t="shared" si="2"/>
        <v>2.4861311221527002E-2</v>
      </c>
      <c r="J30" s="76">
        <f>分析係数表!G33</f>
        <v>0.50750988142292486</v>
      </c>
      <c r="K30" s="78">
        <f t="shared" si="3"/>
        <v>1.2617361110055601E-2</v>
      </c>
      <c r="L30" s="79"/>
      <c r="M30" s="80"/>
      <c r="N30" s="81">
        <f>分析係数表!H33</f>
        <v>9.6295945829355794E-4</v>
      </c>
      <c r="O30" s="82">
        <f t="shared" si="4"/>
        <v>4.4075913099279954E-3</v>
      </c>
      <c r="P30" s="76">
        <f>分析係数表!C33</f>
        <v>0.68456011928968419</v>
      </c>
      <c r="Q30" s="82">
        <f t="shared" si="5"/>
        <v>3.0172612329044837E-3</v>
      </c>
      <c r="R30" s="83">
        <v>1.1719905560833035E-2</v>
      </c>
      <c r="S30" s="84">
        <f t="shared" si="6"/>
        <v>3.6581216782360038E-2</v>
      </c>
      <c r="T30" s="85">
        <f>分析係数表!F33</f>
        <v>0.6454545454545455</v>
      </c>
      <c r="U30" s="86">
        <f t="shared" si="7"/>
        <v>2.361151265043239E-2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投入係数表!N31</f>
        <v>2.3191170820249879E-2</v>
      </c>
      <c r="E31" s="77">
        <f t="shared" si="0"/>
        <v>2.319117082024988</v>
      </c>
      <c r="F31" s="76">
        <f>分析係数表!C34</f>
        <v>0.36407371382002685</v>
      </c>
      <c r="G31" s="77">
        <f t="shared" si="1"/>
        <v>0.84432956883630117</v>
      </c>
      <c r="H31" s="77">
        <v>0.92215797223083651</v>
      </c>
      <c r="I31" s="77">
        <f t="shared" si="2"/>
        <v>0.92215797223083651</v>
      </c>
      <c r="J31" s="76">
        <f>分析係数表!G34</f>
        <v>0.42480723749571397</v>
      </c>
      <c r="K31" s="78">
        <f t="shared" si="3"/>
        <v>0.39173938071803099</v>
      </c>
      <c r="L31" s="79"/>
      <c r="M31" s="80"/>
      <c r="N31" s="81">
        <f>分析係数表!H34</f>
        <v>0.15914714076185121</v>
      </c>
      <c r="O31" s="82">
        <f t="shared" si="4"/>
        <v>0.72843726553645238</v>
      </c>
      <c r="P31" s="76">
        <f>分析係数表!C34</f>
        <v>0.36407371382002685</v>
      </c>
      <c r="Q31" s="82">
        <f t="shared" si="5"/>
        <v>0.26520486054876125</v>
      </c>
      <c r="R31" s="83">
        <v>0.29112942694070615</v>
      </c>
      <c r="S31" s="84">
        <f t="shared" si="6"/>
        <v>1.2132873991715427</v>
      </c>
      <c r="T31" s="85">
        <f>分析係数表!F34</f>
        <v>0.69957183425501801</v>
      </c>
      <c r="U31" s="86">
        <f t="shared" si="7"/>
        <v>0.84878169131693637</v>
      </c>
      <c r="V31" s="87">
        <f>分析係数表!D34</f>
        <v>0.16978925805118647</v>
      </c>
      <c r="W31" s="167">
        <f t="shared" si="8"/>
        <v>0</v>
      </c>
      <c r="X31" s="76">
        <f>分析係数表!E34</f>
        <v>0.12666496689847989</v>
      </c>
      <c r="Y31" s="166">
        <f t="shared" si="9"/>
        <v>0</v>
      </c>
    </row>
    <row r="32" spans="1:25" x14ac:dyDescent="0.2">
      <c r="A32" s="6" t="s">
        <v>20</v>
      </c>
      <c r="B32" s="5" t="s">
        <v>37</v>
      </c>
      <c r="C32" s="90"/>
      <c r="D32" s="76">
        <f>投入係数表!N32</f>
        <v>3.8316308279343378E-3</v>
      </c>
      <c r="E32" s="77">
        <f t="shared" si="0"/>
        <v>0.38316308279343375</v>
      </c>
      <c r="F32" s="76">
        <f>分析係数表!C35</f>
        <v>0.73929442777419441</v>
      </c>
      <c r="G32" s="77">
        <f t="shared" si="1"/>
        <v>0.28327033203796786</v>
      </c>
      <c r="H32" s="77">
        <v>0.3383214354879257</v>
      </c>
      <c r="I32" s="77">
        <f t="shared" si="2"/>
        <v>0.3383214354879257</v>
      </c>
      <c r="J32" s="76">
        <f>分析係数表!G35</f>
        <v>0.31372688477951638</v>
      </c>
      <c r="K32" s="78">
        <f t="shared" si="3"/>
        <v>0.10614053000976105</v>
      </c>
      <c r="L32" s="79"/>
      <c r="M32" s="80"/>
      <c r="N32" s="81">
        <f>分析係数表!H35</f>
        <v>5.9491969307754605E-2</v>
      </c>
      <c r="O32" s="82">
        <f t="shared" si="4"/>
        <v>0.27230251977173647</v>
      </c>
      <c r="P32" s="76">
        <f>分析係数表!C35</f>
        <v>0.73929442777419441</v>
      </c>
      <c r="Q32" s="82">
        <f t="shared" si="5"/>
        <v>0.20131173553611717</v>
      </c>
      <c r="R32" s="83">
        <v>0.25166418297968457</v>
      </c>
      <c r="S32" s="84">
        <f t="shared" si="6"/>
        <v>0.58998561846761022</v>
      </c>
      <c r="T32" s="85">
        <f>分析係数表!F35</f>
        <v>0.64366998577524892</v>
      </c>
      <c r="U32" s="86">
        <f t="shared" si="7"/>
        <v>0.37975603464664809</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投入係数表!N33</f>
        <v>9.8043112471348881E-4</v>
      </c>
      <c r="E33" s="77">
        <f t="shared" si="0"/>
        <v>9.8043112471348878E-2</v>
      </c>
      <c r="F33" s="76">
        <f>分析係数表!C36</f>
        <v>0.90530305621882723</v>
      </c>
      <c r="G33" s="77">
        <f t="shared" si="1"/>
        <v>8.8758729361518351E-2</v>
      </c>
      <c r="H33" s="77">
        <v>0.15483067958247404</v>
      </c>
      <c r="I33" s="77">
        <f t="shared" si="2"/>
        <v>0.15483067958247404</v>
      </c>
      <c r="J33" s="76">
        <f>分析係数表!G36</f>
        <v>4.4048921884705258E-2</v>
      </c>
      <c r="K33" s="78">
        <f t="shared" si="3"/>
        <v>6.8201245102842284E-3</v>
      </c>
      <c r="L33" s="79"/>
      <c r="M33" s="80"/>
      <c r="N33" s="81">
        <f>分析係数表!H36</f>
        <v>0.18238619127269287</v>
      </c>
      <c r="O33" s="82">
        <f t="shared" si="4"/>
        <v>0.83480543732228696</v>
      </c>
      <c r="P33" s="76">
        <f>分析係数表!C36</f>
        <v>0.90530305621882723</v>
      </c>
      <c r="Q33" s="82">
        <f t="shared" si="5"/>
        <v>0.75575191375596096</v>
      </c>
      <c r="R33" s="83">
        <v>0.81085576844504259</v>
      </c>
      <c r="S33" s="84">
        <f t="shared" si="6"/>
        <v>0.96568644802751669</v>
      </c>
      <c r="T33" s="85">
        <f>分析係数表!F36</f>
        <v>0.85493507645893108</v>
      </c>
      <c r="U33" s="86">
        <f t="shared" si="7"/>
        <v>0.8255992172797586</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投入係数表!N34</f>
        <v>1.6982656968347973E-2</v>
      </c>
      <c r="E34" s="77">
        <f t="shared" si="0"/>
        <v>1.6982656968347973</v>
      </c>
      <c r="F34" s="76">
        <f>分析係数表!C37</f>
        <v>0.39043485315593052</v>
      </c>
      <c r="G34" s="77">
        <f t="shared" si="1"/>
        <v>0.66306211796344816</v>
      </c>
      <c r="H34" s="77">
        <v>0.80810525492915597</v>
      </c>
      <c r="I34" s="77">
        <f t="shared" si="2"/>
        <v>0.80810525492915597</v>
      </c>
      <c r="J34" s="76">
        <f>分析係数表!G37</f>
        <v>0.31799768518518517</v>
      </c>
      <c r="K34" s="78">
        <f t="shared" si="3"/>
        <v>0.25697560045345558</v>
      </c>
      <c r="L34" s="79"/>
      <c r="M34" s="80"/>
      <c r="N34" s="81">
        <f>分析係数表!H37</f>
        <v>4.8270430186830832E-2</v>
      </c>
      <c r="O34" s="82">
        <f t="shared" si="4"/>
        <v>0.22094006843754666</v>
      </c>
      <c r="P34" s="76">
        <f>分析係数表!C37</f>
        <v>0.39043485315593052</v>
      </c>
      <c r="Q34" s="82">
        <f t="shared" si="5"/>
        <v>8.6262703176674768E-2</v>
      </c>
      <c r="R34" s="83">
        <v>0.11942245413720162</v>
      </c>
      <c r="S34" s="84">
        <f t="shared" si="6"/>
        <v>0.92752770906635762</v>
      </c>
      <c r="T34" s="85">
        <f>分析係数表!F37</f>
        <v>0.6715988005050505</v>
      </c>
      <c r="U34" s="86">
        <f t="shared" si="7"/>
        <v>0.62292649684416324</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投入係数表!N35</f>
        <v>1.7170793751738939E-3</v>
      </c>
      <c r="E35" s="77">
        <f t="shared" si="0"/>
        <v>0.17170793751738939</v>
      </c>
      <c r="F35" s="76">
        <f>分析係数表!C38</f>
        <v>9.9890182932115712E-2</v>
      </c>
      <c r="G35" s="77">
        <f t="shared" si="1"/>
        <v>1.7151937289508319E-2</v>
      </c>
      <c r="H35" s="77">
        <v>3.7996468451922949E-2</v>
      </c>
      <c r="I35" s="77">
        <f t="shared" si="2"/>
        <v>3.7996468451922949E-2</v>
      </c>
      <c r="J35" s="76">
        <f>分析係数表!G38</f>
        <v>0.1768186564566655</v>
      </c>
      <c r="K35" s="78">
        <f t="shared" si="3"/>
        <v>6.7184845017670925E-3</v>
      </c>
      <c r="L35" s="79"/>
      <c r="M35" s="80"/>
      <c r="N35" s="81">
        <f>分析係数表!H38</f>
        <v>4.3813263792446058E-2</v>
      </c>
      <c r="O35" s="82">
        <f t="shared" si="4"/>
        <v>0.20053903525011985</v>
      </c>
      <c r="P35" s="76">
        <f>分析係数表!C38</f>
        <v>9.9890182932115712E-2</v>
      </c>
      <c r="Q35" s="82">
        <f t="shared" si="5"/>
        <v>2.0031880916164473E-2</v>
      </c>
      <c r="R35" s="83">
        <v>3.0385346895370868E-2</v>
      </c>
      <c r="S35" s="84">
        <f t="shared" si="6"/>
        <v>6.8381815347293817E-2</v>
      </c>
      <c r="T35" s="85">
        <f>分析係数表!F38</f>
        <v>0.48230653208028773</v>
      </c>
      <c r="U35" s="86">
        <f t="shared" si="7"/>
        <v>3.2980996217507878E-2</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投入係数表!N36</f>
        <v>0</v>
      </c>
      <c r="E36" s="77">
        <f t="shared" si="0"/>
        <v>0</v>
      </c>
      <c r="F36" s="76">
        <f>分析係数表!C39</f>
        <v>1</v>
      </c>
      <c r="G36" s="77">
        <f t="shared" si="1"/>
        <v>0</v>
      </c>
      <c r="H36" s="77">
        <v>5.273537896765209E-2</v>
      </c>
      <c r="I36" s="77">
        <f t="shared" si="2"/>
        <v>5.273537896765209E-2</v>
      </c>
      <c r="J36" s="76">
        <f>分析係数表!G39</f>
        <v>0.35294936281039385</v>
      </c>
      <c r="K36" s="78">
        <f t="shared" si="3"/>
        <v>1.8612918404197449E-2</v>
      </c>
      <c r="L36" s="79"/>
      <c r="M36" s="80"/>
      <c r="N36" s="81">
        <f>分析係数表!H39</f>
        <v>3.8393137939767719E-3</v>
      </c>
      <c r="O36" s="82">
        <f t="shared" si="4"/>
        <v>1.7573041075276498E-2</v>
      </c>
      <c r="P36" s="76">
        <f>分析係数表!C39</f>
        <v>1</v>
      </c>
      <c r="Q36" s="82">
        <f t="shared" si="5"/>
        <v>1.7573041075276498E-2</v>
      </c>
      <c r="R36" s="83">
        <v>3.2356167868418828E-2</v>
      </c>
      <c r="S36" s="84">
        <f t="shared" si="6"/>
        <v>8.5091546836070925E-2</v>
      </c>
      <c r="T36" s="85">
        <f>分析係数表!F39</f>
        <v>0.70369192230461841</v>
      </c>
      <c r="U36" s="86">
        <f t="shared" si="7"/>
        <v>5.9878234164948217E-2</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投入係数表!N37</f>
        <v>5.034646316096294E-5</v>
      </c>
      <c r="E37" s="77">
        <f t="shared" si="0"/>
        <v>5.0346463160962944E-3</v>
      </c>
      <c r="F37" s="76">
        <f>分析係数表!C40</f>
        <v>0.8889202180509681</v>
      </c>
      <c r="G37" s="77">
        <f t="shared" si="1"/>
        <v>4.4753989011138209E-3</v>
      </c>
      <c r="H37" s="77">
        <v>6.3113240792825875E-3</v>
      </c>
      <c r="I37" s="77">
        <f t="shared" si="2"/>
        <v>6.3113240792825875E-3</v>
      </c>
      <c r="J37" s="76">
        <f>分析係数表!G40</f>
        <v>0.50284888634442904</v>
      </c>
      <c r="K37" s="78">
        <f t="shared" si="3"/>
        <v>3.173642284626028E-3</v>
      </c>
      <c r="L37" s="79"/>
      <c r="M37" s="80"/>
      <c r="N37" s="81">
        <f>分析係数表!H40</f>
        <v>3.2672435146350355E-2</v>
      </c>
      <c r="O37" s="82">
        <f t="shared" si="4"/>
        <v>0.14954600630895865</v>
      </c>
      <c r="P37" s="76">
        <f>分析係数表!C40</f>
        <v>0.8889202180509681</v>
      </c>
      <c r="Q37" s="82">
        <f t="shared" si="5"/>
        <v>0.13293446853681098</v>
      </c>
      <c r="R37" s="83">
        <v>0.13339162860968132</v>
      </c>
      <c r="S37" s="84">
        <f t="shared" si="6"/>
        <v>0.13970295268896391</v>
      </c>
      <c r="T37" s="85">
        <f>分析係数表!F40</f>
        <v>0.69927210272348084</v>
      </c>
      <c r="U37" s="86">
        <f t="shared" si="7"/>
        <v>9.7690377483490756E-2</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投入係数表!N38</f>
        <v>2.6498138505769968E-6</v>
      </c>
      <c r="E38" s="77">
        <f t="shared" si="0"/>
        <v>2.6498138505769966E-4</v>
      </c>
      <c r="F38" s="76">
        <f>分析係数表!C41</f>
        <v>0.75714913369882897</v>
      </c>
      <c r="G38" s="77">
        <f t="shared" si="1"/>
        <v>2.0063042614275312E-4</v>
      </c>
      <c r="H38" s="77">
        <v>1.7495637761733153E-3</v>
      </c>
      <c r="I38" s="77">
        <f t="shared" si="2"/>
        <v>1.7495637761733153E-3</v>
      </c>
      <c r="J38" s="76">
        <f>分析係数表!G41</f>
        <v>0.44130306930439894</v>
      </c>
      <c r="K38" s="78">
        <f t="shared" si="3"/>
        <v>7.7208786436907845E-4</v>
      </c>
      <c r="L38" s="79"/>
      <c r="M38" s="80"/>
      <c r="N38" s="81">
        <f>分析係数表!H41</f>
        <v>5.4373811955726131E-2</v>
      </c>
      <c r="O38" s="82">
        <f t="shared" si="4"/>
        <v>0.24887604457243712</v>
      </c>
      <c r="P38" s="76">
        <f>分析係数表!C41</f>
        <v>0.75714913369882897</v>
      </c>
      <c r="Q38" s="82">
        <f t="shared" si="5"/>
        <v>0.1884362815464119</v>
      </c>
      <c r="R38" s="83">
        <v>0.19198146198146016</v>
      </c>
      <c r="S38" s="84">
        <f t="shared" si="6"/>
        <v>0.19373102575763346</v>
      </c>
      <c r="T38" s="85">
        <f>分析係数表!F41</f>
        <v>0.54632084075586207</v>
      </c>
      <c r="U38" s="86">
        <f t="shared" si="7"/>
        <v>0.10583929687240588</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投入係数表!N39</f>
        <v>5.0611444546020637E-4</v>
      </c>
      <c r="E39" s="77">
        <f>$C$16*D39</f>
        <v>5.0611444546020637E-2</v>
      </c>
      <c r="F39" s="76">
        <f>分析係数表!C42</f>
        <v>1</v>
      </c>
      <c r="G39" s="77">
        <f>E39*F39</f>
        <v>5.0611444546020637E-2</v>
      </c>
      <c r="H39" s="77">
        <v>5.4007503400637799E-2</v>
      </c>
      <c r="I39" s="77">
        <f>C39+H39</f>
        <v>5.4007503400637799E-2</v>
      </c>
      <c r="J39" s="76">
        <f>分析係数表!G42</f>
        <v>0.48521641371557056</v>
      </c>
      <c r="K39" s="78">
        <f>I39*J39</f>
        <v>2.6205327113788954E-2</v>
      </c>
      <c r="L39" s="79"/>
      <c r="M39" s="80"/>
      <c r="N39" s="81">
        <f>分析係数表!H42</f>
        <v>1.2455852761828956E-2</v>
      </c>
      <c r="O39" s="82">
        <f t="shared" si="4"/>
        <v>5.7012066206886536E-2</v>
      </c>
      <c r="P39" s="76">
        <f>分析係数表!C42</f>
        <v>1</v>
      </c>
      <c r="Q39" s="82">
        <f>O39*P39</f>
        <v>5.7012066206886536E-2</v>
      </c>
      <c r="R39" s="83">
        <v>5.8463365052209754E-2</v>
      </c>
      <c r="S39" s="84">
        <f>I39+R39</f>
        <v>0.11247086845284755</v>
      </c>
      <c r="T39" s="85">
        <f>分析係数表!F42</f>
        <v>0.55716694772344011</v>
      </c>
      <c r="U39" s="86">
        <f>S39*T39</f>
        <v>6.2665050483677626E-2</v>
      </c>
      <c r="V39" s="87">
        <f>分析係数表!D42</f>
        <v>5.0590219224283306E-2</v>
      </c>
      <c r="W39" s="167">
        <f>ROUND(S39*V39,0)</f>
        <v>0</v>
      </c>
      <c r="X39" s="76">
        <f>分析係数表!E42</f>
        <v>4.4912872400224846E-2</v>
      </c>
      <c r="Y39" s="166">
        <f>ROUND(S39*X39,0)</f>
        <v>0</v>
      </c>
    </row>
    <row r="40" spans="1:25" x14ac:dyDescent="0.2">
      <c r="A40" s="6" t="s">
        <v>195</v>
      </c>
      <c r="B40" s="5" t="s">
        <v>41</v>
      </c>
      <c r="C40" s="90"/>
      <c r="D40" s="76">
        <f>投入係数表!N40</f>
        <v>9.8043112471348885E-3</v>
      </c>
      <c r="E40" s="77">
        <f>$C$16*D40</f>
        <v>0.98043112471348881</v>
      </c>
      <c r="F40" s="76">
        <f>分析係数表!C43</f>
        <v>0.37563090462016302</v>
      </c>
      <c r="G40" s="77">
        <f>E40*F40</f>
        <v>0.36828023029389167</v>
      </c>
      <c r="H40" s="77">
        <v>0.60400854094262935</v>
      </c>
      <c r="I40" s="77">
        <f>C40+H40</f>
        <v>0.60400854094262935</v>
      </c>
      <c r="J40" s="76">
        <f>分析係数表!G43</f>
        <v>0.35396646305878693</v>
      </c>
      <c r="K40" s="78">
        <f>I40*J40</f>
        <v>0.21379876689476102</v>
      </c>
      <c r="L40" s="79"/>
      <c r="M40" s="80"/>
      <c r="N40" s="81">
        <f>分析係数表!H43</f>
        <v>3.4431366873638014E-2</v>
      </c>
      <c r="O40" s="82">
        <f t="shared" si="4"/>
        <v>0.1575968667363416</v>
      </c>
      <c r="P40" s="76">
        <f>分析係数表!C43</f>
        <v>0.37563090462016302</v>
      </c>
      <c r="Q40" s="82">
        <f>O40*P40</f>
        <v>5.9198253617475272E-2</v>
      </c>
      <c r="R40" s="83">
        <v>0.15250977515209763</v>
      </c>
      <c r="S40" s="84">
        <f>I40+R40</f>
        <v>0.75651831609472697</v>
      </c>
      <c r="T40" s="85">
        <f>分析係数表!F43</f>
        <v>0.58646850562191188</v>
      </c>
      <c r="U40" s="86">
        <f>S40*T40</f>
        <v>0.44367416631567969</v>
      </c>
      <c r="V40" s="87">
        <f>分析係数表!D43</f>
        <v>0.19606660701085477</v>
      </c>
      <c r="W40" s="167">
        <f>ROUND(S40*V40,0)</f>
        <v>0</v>
      </c>
      <c r="X40" s="76">
        <f>分析係数表!E43</f>
        <v>0.16095397424425165</v>
      </c>
      <c r="Y40" s="166">
        <f>ROUND(S40*X40,0)</f>
        <v>0</v>
      </c>
    </row>
    <row r="41" spans="1:25" x14ac:dyDescent="0.2">
      <c r="A41" s="6" t="s">
        <v>341</v>
      </c>
      <c r="B41" s="5" t="s">
        <v>42</v>
      </c>
      <c r="C41" s="90"/>
      <c r="D41" s="76">
        <f>投入係数表!N41</f>
        <v>4.5046835459808948E-5</v>
      </c>
      <c r="E41" s="77">
        <f>$C$16*D41</f>
        <v>4.5046835459808948E-3</v>
      </c>
      <c r="F41" s="76">
        <f>分析係数表!C44</f>
        <v>0.44504076889746724</v>
      </c>
      <c r="G41" s="77">
        <f>E41*F41</f>
        <v>2.0047678289431066E-3</v>
      </c>
      <c r="H41" s="77">
        <v>4.0904119141050403E-3</v>
      </c>
      <c r="I41" s="77">
        <f>C41+H41</f>
        <v>4.0904119141050403E-3</v>
      </c>
      <c r="J41" s="76">
        <f>分析係数表!G44</f>
        <v>0.26866955824807881</v>
      </c>
      <c r="K41" s="78">
        <f>I41*J41</f>
        <v>1.0989691620152797E-3</v>
      </c>
      <c r="L41" s="79"/>
      <c r="M41" s="80"/>
      <c r="N41" s="81">
        <f>分析係数表!H44</f>
        <v>0.11433334539351923</v>
      </c>
      <c r="O41" s="82">
        <f t="shared" si="4"/>
        <v>0.52331866648309822</v>
      </c>
      <c r="P41" s="76">
        <f>分析係数表!C44</f>
        <v>0.44504076889746724</v>
      </c>
      <c r="Q41" s="82">
        <f>O41*P41</f>
        <v>0.23289814171003526</v>
      </c>
      <c r="R41" s="83">
        <v>0.23721364088683355</v>
      </c>
      <c r="S41" s="84">
        <f>I41+R41</f>
        <v>0.24130405280093858</v>
      </c>
      <c r="T41" s="85">
        <f>分析係数表!F44</f>
        <v>0.50678893027202865</v>
      </c>
      <c r="U41" s="86">
        <f>S41*T41</f>
        <v>0.12229022278929279</v>
      </c>
      <c r="V41" s="87">
        <f>分析係数表!D44</f>
        <v>0.1775140257413606</v>
      </c>
      <c r="W41" s="167">
        <f>ROUND(S41*V41,0)</f>
        <v>0</v>
      </c>
      <c r="X41" s="76">
        <f>分析係数表!E44</f>
        <v>0.13360991938145303</v>
      </c>
      <c r="Y41" s="166">
        <f>ROUND(S41*X41,0)</f>
        <v>0</v>
      </c>
    </row>
    <row r="42" spans="1:25" x14ac:dyDescent="0.2">
      <c r="A42" s="6" t="s">
        <v>342</v>
      </c>
      <c r="B42" s="5" t="s">
        <v>279</v>
      </c>
      <c r="C42" s="90"/>
      <c r="D42" s="76">
        <f>投入係数表!N42</f>
        <v>2.9412933741404664E-4</v>
      </c>
      <c r="E42" s="77">
        <f>$C$16*D42</f>
        <v>2.9412933741404666E-2</v>
      </c>
      <c r="F42" s="76">
        <f>分析係数表!C45</f>
        <v>1</v>
      </c>
      <c r="G42" s="77">
        <f>E42*F42</f>
        <v>2.9412933741404666E-2</v>
      </c>
      <c r="H42" s="77">
        <v>4.3473209026159039E-2</v>
      </c>
      <c r="I42" s="77">
        <f>C42+H42</f>
        <v>4.3473209026159039E-2</v>
      </c>
      <c r="J42" s="76">
        <f>分析係数表!G45</f>
        <v>0</v>
      </c>
      <c r="K42" s="78">
        <f>I42*J42</f>
        <v>0</v>
      </c>
      <c r="L42" s="79"/>
      <c r="M42" s="80"/>
      <c r="N42" s="81">
        <f>分析係数表!H45</f>
        <v>0</v>
      </c>
      <c r="O42" s="82">
        <f t="shared" si="4"/>
        <v>0</v>
      </c>
      <c r="P42" s="76">
        <f>分析係数表!C45</f>
        <v>1</v>
      </c>
      <c r="Q42" s="82">
        <f>O42*P42</f>
        <v>0</v>
      </c>
      <c r="R42" s="83">
        <v>7.4829499008687564E-3</v>
      </c>
      <c r="S42" s="84">
        <f>I42+R42</f>
        <v>5.0956158927027796E-2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投入係数表!N43</f>
        <v>3.6832412523020259E-3</v>
      </c>
      <c r="E43" s="77">
        <f>$C$16*D43</f>
        <v>0.36832412523020258</v>
      </c>
      <c r="F43" s="76">
        <f>分析係数表!C46</f>
        <v>0.71666280596092968</v>
      </c>
      <c r="G43" s="77">
        <f>E43*F43</f>
        <v>0.26396420109058183</v>
      </c>
      <c r="H43" s="77">
        <v>0.27807268374110072</v>
      </c>
      <c r="I43" s="77">
        <f>C43+H43</f>
        <v>0.27807268374110072</v>
      </c>
      <c r="J43" s="76">
        <f>分析係数表!G46</f>
        <v>9.2985756517065307E-3</v>
      </c>
      <c r="K43" s="78">
        <f>I43*J43</f>
        <v>2.5856798864396895E-3</v>
      </c>
      <c r="L43" s="79"/>
      <c r="M43" s="80"/>
      <c r="N43" s="81">
        <f>分析係数表!H46</f>
        <v>2.2386024285503563E-2</v>
      </c>
      <c r="O43" s="82">
        <f t="shared" si="4"/>
        <v>0.102463759252618</v>
      </c>
      <c r="P43" s="76">
        <f>分析係数表!C46</f>
        <v>0.71666280596092968</v>
      </c>
      <c r="Q43" s="82">
        <f>O43*P43</f>
        <v>7.3431965215286388E-2</v>
      </c>
      <c r="R43" s="83">
        <v>7.7951155788140186E-2</v>
      </c>
      <c r="S43" s="84">
        <f>I43+R43</f>
        <v>0.35602383952924088</v>
      </c>
      <c r="T43" s="85">
        <f>分析係数表!F46</f>
        <v>0.31357162053211501</v>
      </c>
      <c r="U43" s="86">
        <f>S43*T43</f>
        <v>0.11163897230924973</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92">
        <f>投入係数表!N44</f>
        <v>0.75030274123242846</v>
      </c>
      <c r="E44" s="91">
        <f>SUM(E5:E43)</f>
        <v>75.030274123242819</v>
      </c>
      <c r="F44" s="92">
        <f>分析係数表!C47</f>
        <v>0.41481989128497887</v>
      </c>
      <c r="G44" s="91">
        <f>SUM(G5:G43)</f>
        <v>5.7401905825473065</v>
      </c>
      <c r="H44" s="91">
        <f>SUM(H5:H43)</f>
        <v>7.0507457299969838</v>
      </c>
      <c r="I44" s="91">
        <f>SUM(I5:I43)</f>
        <v>107.050745729997</v>
      </c>
      <c r="J44" s="92">
        <f>分析係数表!G47</f>
        <v>0.25026351860519069</v>
      </c>
      <c r="K44" s="93">
        <f>SUM(K5:K43)</f>
        <v>7.296170102425708</v>
      </c>
      <c r="L44" s="94">
        <f>最終需要_まとめ!$L$33</f>
        <v>0.62733333333333341</v>
      </c>
      <c r="M44" s="91">
        <f>K44*L44</f>
        <v>4.5771307109217281</v>
      </c>
      <c r="N44" s="95">
        <f>分析係数表!H47</f>
        <v>1</v>
      </c>
      <c r="O44" s="93">
        <f>SUM(O5:O43)</f>
        <v>4.577130710921729</v>
      </c>
      <c r="P44" s="92">
        <f>分析係数表!C47</f>
        <v>0.41481989128497887</v>
      </c>
      <c r="Q44" s="96">
        <f>SUM(Q5:Q43)</f>
        <v>2.2150967726938795</v>
      </c>
      <c r="R44" s="91">
        <f>SUM(R5:R43)</f>
        <v>2.5851071320094925</v>
      </c>
      <c r="S44" s="97">
        <f>SUM(S5:S43)</f>
        <v>109.63585286200646</v>
      </c>
      <c r="T44" s="98">
        <f>分析係数表!F47</f>
        <v>0.49143989098878627</v>
      </c>
      <c r="U44" s="99">
        <f>SUM(U5:U43)</f>
        <v>28.925469233155486</v>
      </c>
      <c r="V44" s="100">
        <f>分析係数表!D47</f>
        <v>6.5635274131309693E-2</v>
      </c>
      <c r="W44" s="164">
        <f>SUM(W5:W43)</f>
        <v>1</v>
      </c>
      <c r="X44" s="92">
        <f>分析係数表!E47</f>
        <v>5.6703562149805216E-2</v>
      </c>
      <c r="Y44" s="165">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301</v>
      </c>
      <c r="S2" s="3" t="s">
        <v>153</v>
      </c>
      <c r="U2" s="64" t="s">
        <v>210</v>
      </c>
      <c r="W2" s="3" t="s">
        <v>130</v>
      </c>
      <c r="Y2" s="3" t="s">
        <v>154</v>
      </c>
    </row>
    <row r="3" spans="1:25" ht="44" x14ac:dyDescent="0.2">
      <c r="B3" s="65"/>
      <c r="C3" s="66" t="s">
        <v>228</v>
      </c>
      <c r="D3" s="66" t="s">
        <v>240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投入係数表!O5</f>
        <v>1.2393416617093E-5</v>
      </c>
      <c r="E5" s="77">
        <f t="shared" ref="E5:E38" si="0">$C$17*D5</f>
        <v>1.2393416617093001E-3</v>
      </c>
      <c r="F5" s="76">
        <f>分析係数表!C8</f>
        <v>4.9243777539597522E-2</v>
      </c>
      <c r="G5" s="77">
        <f t="shared" ref="G5:G38" si="1">E5*F5</f>
        <v>6.10298650847679E-5</v>
      </c>
      <c r="H5" s="77">
        <f t="array" ref="H5:H43">MMULT(逆行列係数!C5:AO43,'13'!G5:G43)</f>
        <v>1.1708052224168392E-4</v>
      </c>
      <c r="I5" s="77">
        <f t="shared" ref="I5:I38" si="2">C5+H5</f>
        <v>1.1708052224168392E-4</v>
      </c>
      <c r="J5" s="76">
        <f>分析係数表!G8</f>
        <v>0.12057971014492753</v>
      </c>
      <c r="K5" s="78">
        <f t="shared" ref="K5:K38" si="3">I5*J5</f>
        <v>1.4117535435518989E-5</v>
      </c>
      <c r="L5" s="79" t="s">
        <v>184</v>
      </c>
      <c r="M5" s="80" t="s">
        <v>184</v>
      </c>
      <c r="N5" s="81">
        <f>分析係数表!H8</f>
        <v>1.1023937613586077E-2</v>
      </c>
      <c r="O5" s="82">
        <f t="shared" ref="O5:O43" si="4">$M$44*N5</f>
        <v>8.9806999663073511E-2</v>
      </c>
      <c r="P5" s="76">
        <f>分析係数表!C8</f>
        <v>4.9243777539597522E-2</v>
      </c>
      <c r="Q5" s="82">
        <f t="shared" ref="Q5:Q38" si="5">O5*P5</f>
        <v>4.4224359129071012E-3</v>
      </c>
      <c r="R5" s="83">
        <f t="array" ref="R5:R43">MMULT(逆行列係数!C5:AO43,'13'!Q5:Q43)</f>
        <v>4.6242360840476997E-3</v>
      </c>
      <c r="S5" s="84">
        <f t="shared" ref="S5:S38" si="6">I5+R5</f>
        <v>4.7413166062893839E-3</v>
      </c>
      <c r="T5" s="85">
        <f>分析係数表!F8</f>
        <v>0.45391304347826089</v>
      </c>
      <c r="U5" s="86">
        <f t="shared" ref="U5:U38" si="7">S5*T5</f>
        <v>2.1521454508548333E-3</v>
      </c>
      <c r="V5" s="87">
        <f>分析係数表!D8</f>
        <v>0.46202898550724636</v>
      </c>
      <c r="W5" s="167">
        <f t="shared" ref="W5:W38" si="8">ROUND(S5*V5,0)</f>
        <v>0</v>
      </c>
      <c r="X5" s="76">
        <f>分析係数表!E8</f>
        <v>0.31362318840579712</v>
      </c>
      <c r="Y5" s="166">
        <f t="shared" ref="Y5:Y38" si="9">ROUND(S5*X5,0)</f>
        <v>0</v>
      </c>
    </row>
    <row r="6" spans="1:25" x14ac:dyDescent="0.2">
      <c r="A6" s="6" t="s">
        <v>220</v>
      </c>
      <c r="B6" s="5" t="s">
        <v>266</v>
      </c>
      <c r="C6" s="90"/>
      <c r="D6" s="76">
        <f>投入係数表!O6</f>
        <v>0</v>
      </c>
      <c r="E6" s="77">
        <f t="shared" si="0"/>
        <v>0</v>
      </c>
      <c r="F6" s="76">
        <f>分析係数表!C9</f>
        <v>0.18610421836228286</v>
      </c>
      <c r="G6" s="77">
        <f t="shared" si="1"/>
        <v>0</v>
      </c>
      <c r="H6" s="77">
        <v>1.9992658732937288E-5</v>
      </c>
      <c r="I6" s="77">
        <f t="shared" si="2"/>
        <v>1.9992658732937288E-5</v>
      </c>
      <c r="J6" s="76">
        <f>分析係数表!G9</f>
        <v>0.24223602484472051</v>
      </c>
      <c r="K6" s="78">
        <f t="shared" si="3"/>
        <v>4.8429421775438153E-6</v>
      </c>
      <c r="L6" s="79"/>
      <c r="M6" s="80"/>
      <c r="N6" s="81">
        <f>分析係数表!H9</f>
        <v>5.8167204272645549E-4</v>
      </c>
      <c r="O6" s="82">
        <f t="shared" si="4"/>
        <v>4.7386172505888323E-3</v>
      </c>
      <c r="P6" s="76">
        <f>分析係数表!C9</f>
        <v>0.18610421836228286</v>
      </c>
      <c r="Q6" s="82">
        <f t="shared" si="5"/>
        <v>8.8187665953886447E-4</v>
      </c>
      <c r="R6" s="83">
        <v>9.0252698642965981E-4</v>
      </c>
      <c r="S6" s="84">
        <f t="shared" si="6"/>
        <v>9.2251964516259707E-4</v>
      </c>
      <c r="T6" s="85">
        <f>分析係数表!F9</f>
        <v>0.65217391304347827</v>
      </c>
      <c r="U6" s="86">
        <f t="shared" si="7"/>
        <v>6.0164324684517203E-4</v>
      </c>
      <c r="V6" s="87">
        <f>分析係数表!D9</f>
        <v>0.15527950310559005</v>
      </c>
      <c r="W6" s="167">
        <f t="shared" si="8"/>
        <v>0</v>
      </c>
      <c r="X6" s="76">
        <f>分析係数表!E9</f>
        <v>0</v>
      </c>
      <c r="Y6" s="166">
        <f t="shared" si="9"/>
        <v>0</v>
      </c>
    </row>
    <row r="7" spans="1:25" x14ac:dyDescent="0.2">
      <c r="A7" s="6" t="s">
        <v>221</v>
      </c>
      <c r="B7" s="5" t="s">
        <v>267</v>
      </c>
      <c r="C7" s="90"/>
      <c r="D7" s="76">
        <f>投入係数表!O7</f>
        <v>0</v>
      </c>
      <c r="E7" s="77">
        <f t="shared" si="0"/>
        <v>0</v>
      </c>
      <c r="F7" s="76">
        <f>分析係数表!C10</f>
        <v>1</v>
      </c>
      <c r="G7" s="77">
        <f t="shared" si="1"/>
        <v>0</v>
      </c>
      <c r="H7" s="77">
        <v>8.2008922453593184E-5</v>
      </c>
      <c r="I7" s="77">
        <f t="shared" si="2"/>
        <v>8.2008922453593184E-5</v>
      </c>
      <c r="J7" s="76">
        <f>分析係数表!G10</f>
        <v>0.17902522283330172</v>
      </c>
      <c r="K7" s="78">
        <f t="shared" si="3"/>
        <v>1.468166561657348E-5</v>
      </c>
      <c r="L7" s="79"/>
      <c r="M7" s="80"/>
      <c r="N7" s="81">
        <f>分析係数表!H10</f>
        <v>1.093766089911469E-3</v>
      </c>
      <c r="O7" s="82">
        <f t="shared" si="4"/>
        <v>8.9104142558919207E-3</v>
      </c>
      <c r="P7" s="76">
        <f>分析係数表!C10</f>
        <v>1</v>
      </c>
      <c r="Q7" s="82">
        <f t="shared" si="5"/>
        <v>8.9104142558919207E-3</v>
      </c>
      <c r="R7" s="83">
        <v>8.9360190969955157E-3</v>
      </c>
      <c r="S7" s="84">
        <f t="shared" si="6"/>
        <v>9.0180280194491081E-3</v>
      </c>
      <c r="T7" s="85">
        <f>分析係数表!F10</f>
        <v>0.51792148681964723</v>
      </c>
      <c r="U7" s="86">
        <f t="shared" si="7"/>
        <v>4.6706304800143202E-3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投入係数表!O8</f>
        <v>0.14848552448939123</v>
      </c>
      <c r="E8" s="77">
        <f t="shared" si="0"/>
        <v>14.848552448939124</v>
      </c>
      <c r="F8" s="76">
        <f>分析係数表!C11</f>
        <v>6.160954948016939E-3</v>
      </c>
      <c r="G8" s="77">
        <f t="shared" si="1"/>
        <v>9.1481262681180536E-2</v>
      </c>
      <c r="H8" s="77">
        <v>0.10012162980422676</v>
      </c>
      <c r="I8" s="77">
        <f t="shared" si="2"/>
        <v>0.10012162980422676</v>
      </c>
      <c r="J8" s="76">
        <f>分析係数表!G11</f>
        <v>0.34042553191489361</v>
      </c>
      <c r="K8" s="78">
        <f t="shared" si="3"/>
        <v>3.4083959082289957E-2</v>
      </c>
      <c r="L8" s="79"/>
      <c r="M8" s="80"/>
      <c r="N8" s="81">
        <f>分析係数表!H11</f>
        <v>-1.9481838751603774E-5</v>
      </c>
      <c r="O8" s="82">
        <f t="shared" si="4"/>
        <v>-1.5870966868000876E-4</v>
      </c>
      <c r="P8" s="76">
        <f>分析係数表!C11</f>
        <v>6.160954948016939E-3</v>
      </c>
      <c r="Q8" s="82">
        <f t="shared" si="5"/>
        <v>-9.7780311855222892E-7</v>
      </c>
      <c r="R8" s="83">
        <v>1.1181461183361792E-4</v>
      </c>
      <c r="S8" s="84">
        <f t="shared" si="6"/>
        <v>0.10023344441606037</v>
      </c>
      <c r="T8" s="85">
        <f>分析係数表!F11</f>
        <v>0.5957446808510638</v>
      </c>
      <c r="U8" s="86">
        <f t="shared" si="7"/>
        <v>5.9713541354248729E-2</v>
      </c>
      <c r="V8" s="87">
        <f>分析係数表!D11</f>
        <v>0.10638297872340426</v>
      </c>
      <c r="W8" s="167">
        <f t="shared" si="8"/>
        <v>0</v>
      </c>
      <c r="X8" s="76">
        <f>分析係数表!E11</f>
        <v>0</v>
      </c>
      <c r="Y8" s="166">
        <f t="shared" si="9"/>
        <v>0</v>
      </c>
    </row>
    <row r="9" spans="1:25" x14ac:dyDescent="0.2">
      <c r="A9" s="6" t="s">
        <v>223</v>
      </c>
      <c r="B9" s="5" t="s">
        <v>191</v>
      </c>
      <c r="C9" s="90"/>
      <c r="D9" s="76">
        <f>投入係数表!O9</f>
        <v>0</v>
      </c>
      <c r="E9" s="77">
        <f t="shared" si="0"/>
        <v>0</v>
      </c>
      <c r="F9" s="76">
        <f>分析係数表!C12</f>
        <v>3.0196065121225524E-2</v>
      </c>
      <c r="G9" s="77">
        <f t="shared" si="1"/>
        <v>0</v>
      </c>
      <c r="H9" s="77">
        <v>1.0686522182497457E-4</v>
      </c>
      <c r="I9" s="77">
        <f t="shared" si="2"/>
        <v>1.0686522182497457E-4</v>
      </c>
      <c r="J9" s="76">
        <f>分析係数表!G12</f>
        <v>0.12354134956874682</v>
      </c>
      <c r="K9" s="78">
        <f t="shared" si="3"/>
        <v>1.3202273726220855E-5</v>
      </c>
      <c r="L9" s="79"/>
      <c r="M9" s="80"/>
      <c r="N9" s="81">
        <f>分析係数表!H12</f>
        <v>9.1223709954384669E-2</v>
      </c>
      <c r="O9" s="82">
        <f t="shared" si="4"/>
        <v>0.74315802359414096</v>
      </c>
      <c r="P9" s="76">
        <f>分析係数表!C12</f>
        <v>3.0196065121225524E-2</v>
      </c>
      <c r="Q9" s="82">
        <f t="shared" si="5"/>
        <v>2.2440448075809933E-2</v>
      </c>
      <c r="R9" s="83">
        <v>2.3890676084383125E-2</v>
      </c>
      <c r="S9" s="84">
        <f t="shared" si="6"/>
        <v>2.3997541306208101E-2</v>
      </c>
      <c r="T9" s="85">
        <f>分析係数表!F12</f>
        <v>0.42790922927909231</v>
      </c>
      <c r="U9" s="86">
        <f t="shared" si="7"/>
        <v>1.026876940493269E-2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投入係数表!O10</f>
        <v>9.0471941304778902E-4</v>
      </c>
      <c r="E10" s="77">
        <f t="shared" si="0"/>
        <v>9.0471941304778897E-2</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0.11684432536320358</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投入係数表!O11</f>
        <v>2.3919294070989488E-3</v>
      </c>
      <c r="E11" s="77">
        <f t="shared" si="0"/>
        <v>0.23919294070989489</v>
      </c>
      <c r="F11" s="76">
        <f>分析係数表!C14</f>
        <v>0.14745822605886216</v>
      </c>
      <c r="G11" s="77">
        <f t="shared" si="1"/>
        <v>3.5270966722883691E-2</v>
      </c>
      <c r="H11" s="77">
        <v>0.10112183496953105</v>
      </c>
      <c r="I11" s="77">
        <f t="shared" si="2"/>
        <v>0.10112183496953105</v>
      </c>
      <c r="J11" s="76">
        <f>分析係数表!G14</f>
        <v>0.16000812567713976</v>
      </c>
      <c r="K11" s="78">
        <f t="shared" si="3"/>
        <v>1.6180315278507711E-2</v>
      </c>
      <c r="L11" s="79"/>
      <c r="M11" s="80"/>
      <c r="N11" s="81">
        <f>分析係数表!H14</f>
        <v>1.1744765647395416E-3</v>
      </c>
      <c r="O11" s="82">
        <f t="shared" si="4"/>
        <v>9.5679257404233838E-3</v>
      </c>
      <c r="P11" s="76">
        <f>分析係数表!C14</f>
        <v>0.14745822605886216</v>
      </c>
      <c r="Q11" s="82">
        <f t="shared" si="5"/>
        <v>1.4108693567457574E-3</v>
      </c>
      <c r="R11" s="83">
        <v>1.0885003181958281E-2</v>
      </c>
      <c r="S11" s="84">
        <f t="shared" si="6"/>
        <v>0.11200683815148933</v>
      </c>
      <c r="T11" s="85">
        <f>分析係数表!F14</f>
        <v>0.30031148429035753</v>
      </c>
      <c r="U11" s="86">
        <f t="shared" si="7"/>
        <v>3.3636939815943609E-2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投入係数表!O12</f>
        <v>8.7373587150505645E-3</v>
      </c>
      <c r="E12" s="77">
        <f t="shared" si="0"/>
        <v>0.87373587150505649</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6.8120457078440888E-2</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投入係数表!O13</f>
        <v>2.7513384889946459E-3</v>
      </c>
      <c r="E13" s="77">
        <f t="shared" si="0"/>
        <v>0.27513384889946457</v>
      </c>
      <c r="F13" s="76">
        <f>分析係数表!C16</f>
        <v>2.2508198350392528E-2</v>
      </c>
      <c r="G13" s="77">
        <f t="shared" si="1"/>
        <v>6.1927672439360754E-3</v>
      </c>
      <c r="H13" s="77">
        <v>1.2065782809180399E-2</v>
      </c>
      <c r="I13" s="77">
        <f t="shared" si="2"/>
        <v>1.2065782809180399E-2</v>
      </c>
      <c r="J13" s="76">
        <f>分析係数表!G16</f>
        <v>3.3165829145728645E-2</v>
      </c>
      <c r="K13" s="78">
        <f t="shared" si="3"/>
        <v>4.0017169115874694E-4</v>
      </c>
      <c r="L13" s="79"/>
      <c r="M13" s="80"/>
      <c r="N13" s="81">
        <f>分析係数表!H16</f>
        <v>1.6828134001653172E-2</v>
      </c>
      <c r="O13" s="82">
        <f t="shared" si="4"/>
        <v>0.13709114452481039</v>
      </c>
      <c r="P13" s="76">
        <f>分析係数表!C16</f>
        <v>2.2508198350392528E-2</v>
      </c>
      <c r="Q13" s="82">
        <f t="shared" si="5"/>
        <v>3.0856746730467607E-3</v>
      </c>
      <c r="R13" s="83">
        <v>4.223522919695917E-3</v>
      </c>
      <c r="S13" s="84">
        <f t="shared" si="6"/>
        <v>1.6289305728876317E-2</v>
      </c>
      <c r="T13" s="85">
        <f>分析係数表!F16</f>
        <v>0.28743718592964823</v>
      </c>
      <c r="U13" s="86">
        <f t="shared" si="7"/>
        <v>4.682152199455906E-3</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投入係数表!O14</f>
        <v>5.5522506444576642E-3</v>
      </c>
      <c r="E14" s="77">
        <f t="shared" si="0"/>
        <v>0.55522506444576647</v>
      </c>
      <c r="F14" s="76">
        <f>分析係数表!C17</f>
        <v>3.7433661865049261E-2</v>
      </c>
      <c r="G14" s="77">
        <f t="shared" si="1"/>
        <v>2.0784107321463005E-2</v>
      </c>
      <c r="H14" s="77">
        <v>5.1846101428271341E-2</v>
      </c>
      <c r="I14" s="77">
        <f t="shared" si="2"/>
        <v>5.1846101428271341E-2</v>
      </c>
      <c r="J14" s="76">
        <f>分析係数表!G17</f>
        <v>0.23414289082763498</v>
      </c>
      <c r="K14" s="78">
        <f t="shared" si="3"/>
        <v>1.2139396066558226E-2</v>
      </c>
      <c r="L14" s="79"/>
      <c r="M14" s="80"/>
      <c r="N14" s="81">
        <f>分析係数表!H17</f>
        <v>3.0252512461419003E-3</v>
      </c>
      <c r="O14" s="82">
        <f t="shared" si="4"/>
        <v>2.4645344265024214E-2</v>
      </c>
      <c r="P14" s="76">
        <f>分析係数表!C17</f>
        <v>3.7433661865049261E-2</v>
      </c>
      <c r="Q14" s="82">
        <f t="shared" si="5"/>
        <v>9.2256548376464746E-4</v>
      </c>
      <c r="R14" s="83">
        <v>5.1860575497924988E-3</v>
      </c>
      <c r="S14" s="84">
        <f t="shared" si="6"/>
        <v>5.7032158978063838E-2</v>
      </c>
      <c r="T14" s="85">
        <f>分析係数表!F17</f>
        <v>0.39289082763499172</v>
      </c>
      <c r="U14" s="86">
        <f t="shared" si="7"/>
        <v>2.2407412142701925E-2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投入係数表!O15</f>
        <v>9.2330953797342859E-3</v>
      </c>
      <c r="E15" s="77">
        <f t="shared" si="0"/>
        <v>0.92330953797342863</v>
      </c>
      <c r="F15" s="76">
        <f>分析係数表!C18</f>
        <v>0.10097309673726385</v>
      </c>
      <c r="G15" s="77">
        <f t="shared" si="1"/>
        <v>9.3229423296229394E-2</v>
      </c>
      <c r="H15" s="77">
        <v>0.10973197884265018</v>
      </c>
      <c r="I15" s="77">
        <f t="shared" si="2"/>
        <v>0.10973197884265018</v>
      </c>
      <c r="J15" s="76">
        <f>分析係数表!G18</f>
        <v>0.21571562207670719</v>
      </c>
      <c r="K15" s="78">
        <f t="shared" si="3"/>
        <v>2.3670902077750355E-2</v>
      </c>
      <c r="L15" s="79"/>
      <c r="M15" s="80"/>
      <c r="N15" s="81">
        <f>分析係数表!H18</f>
        <v>4.4529917146522908E-4</v>
      </c>
      <c r="O15" s="82">
        <f t="shared" si="4"/>
        <v>3.6276495698287711E-3</v>
      </c>
      <c r="P15" s="76">
        <f>分析係数表!C18</f>
        <v>0.10097309673726385</v>
      </c>
      <c r="Q15" s="82">
        <f t="shared" si="5"/>
        <v>3.662950109432141E-4</v>
      </c>
      <c r="R15" s="83">
        <v>1.4083196889342255E-3</v>
      </c>
      <c r="S15" s="84">
        <f t="shared" si="6"/>
        <v>0.1111402985315844</v>
      </c>
      <c r="T15" s="85">
        <f>分析係数表!F18</f>
        <v>0.45949485500467729</v>
      </c>
      <c r="U15" s="86">
        <f t="shared" si="7"/>
        <v>5.1068395358946923E-2</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投入係数表!O16</f>
        <v>1.2145548284751141E-3</v>
      </c>
      <c r="E16" s="77">
        <f t="shared" si="0"/>
        <v>0.12145548284751141</v>
      </c>
      <c r="F16" s="76">
        <f>分析係数表!C19</f>
        <v>3.134831743474864E-2</v>
      </c>
      <c r="G16" s="77">
        <f t="shared" si="1"/>
        <v>3.8074250304944565E-3</v>
      </c>
      <c r="H16" s="77">
        <v>2.8077340335423667E-2</v>
      </c>
      <c r="I16" s="77">
        <f t="shared" si="2"/>
        <v>2.8077340335423667E-2</v>
      </c>
      <c r="J16" s="76">
        <f>分析係数表!G19</f>
        <v>5.7606822099247029E-2</v>
      </c>
      <c r="K16" s="78">
        <f t="shared" si="3"/>
        <v>1.617446349722764E-3</v>
      </c>
      <c r="L16" s="79"/>
      <c r="M16" s="80"/>
      <c r="N16" s="81">
        <f>分析係数表!H19</f>
        <v>-1.1410791268796496E-4</v>
      </c>
      <c r="O16" s="82">
        <f t="shared" si="4"/>
        <v>-9.2958520226862267E-4</v>
      </c>
      <c r="P16" s="76">
        <f>分析係数表!C19</f>
        <v>3.134831743474864E-2</v>
      </c>
      <c r="Q16" s="82">
        <f t="shared" si="5"/>
        <v>-2.9140932003361804E-5</v>
      </c>
      <c r="R16" s="83">
        <v>2.79572515126598E-3</v>
      </c>
      <c r="S16" s="84">
        <f t="shared" si="6"/>
        <v>3.0873065486689649E-2</v>
      </c>
      <c r="T16" s="85">
        <f>分析係数表!F19</f>
        <v>0.23995282590946204</v>
      </c>
      <c r="U16" s="86">
        <f t="shared" si="7"/>
        <v>7.4080793080190622E-3</v>
      </c>
      <c r="V16" s="87">
        <f>分析係数表!D19</f>
        <v>5.8967613172457587E-3</v>
      </c>
      <c r="W16" s="167">
        <f t="shared" si="8"/>
        <v>0</v>
      </c>
      <c r="X16" s="76">
        <f>分析係数表!E19</f>
        <v>5.1710060782001266E-3</v>
      </c>
      <c r="Y16" s="166">
        <f t="shared" si="9"/>
        <v>0</v>
      </c>
    </row>
    <row r="17" spans="1:25" x14ac:dyDescent="0.2">
      <c r="A17" s="6" t="s">
        <v>5</v>
      </c>
      <c r="B17" s="5" t="s">
        <v>33</v>
      </c>
      <c r="C17" s="75">
        <f>最終需要_まとめ!C18</f>
        <v>100</v>
      </c>
      <c r="D17" s="76">
        <f>投入係数表!O17</f>
        <v>0.41796797541146141</v>
      </c>
      <c r="E17" s="77">
        <f t="shared" si="0"/>
        <v>41.796797541146141</v>
      </c>
      <c r="F17" s="76">
        <f>分析係数表!C20</f>
        <v>9.3978580907996712E-2</v>
      </c>
      <c r="G17" s="77">
        <f t="shared" si="1"/>
        <v>3.9280037194157607</v>
      </c>
      <c r="H17" s="77">
        <v>4.4252462452154067</v>
      </c>
      <c r="I17" s="77">
        <f t="shared" si="2"/>
        <v>104.4252462452154</v>
      </c>
      <c r="J17" s="76">
        <f>分析係数表!G20</f>
        <v>0.1000543404428746</v>
      </c>
      <c r="K17" s="78">
        <f t="shared" si="3"/>
        <v>10.448199138649795</v>
      </c>
      <c r="L17" s="79"/>
      <c r="M17" s="80"/>
      <c r="N17" s="81">
        <f>分析係数表!H20</f>
        <v>5.5523240442070755E-4</v>
      </c>
      <c r="O17" s="82">
        <f t="shared" si="4"/>
        <v>4.5232255573802492E-3</v>
      </c>
      <c r="P17" s="76">
        <f>分析係数表!C20</f>
        <v>9.3978580907996712E-2</v>
      </c>
      <c r="Q17" s="82">
        <f t="shared" si="5"/>
        <v>4.250863190093783E-4</v>
      </c>
      <c r="R17" s="83">
        <v>2.2941317351829814E-3</v>
      </c>
      <c r="S17" s="84">
        <f t="shared" si="6"/>
        <v>104.42754037695059</v>
      </c>
      <c r="T17" s="85">
        <f>分析係数表!F20</f>
        <v>0.22286374133949191</v>
      </c>
      <c r="U17" s="86">
        <f t="shared" si="7"/>
        <v>23.273112347288063</v>
      </c>
      <c r="V17" s="87">
        <f>分析係数表!D20</f>
        <v>2.7577774758864283E-2</v>
      </c>
      <c r="W17" s="167">
        <f t="shared" si="8"/>
        <v>3</v>
      </c>
      <c r="X17" s="76">
        <f>分析係数表!E20</f>
        <v>2.9955169134628448E-2</v>
      </c>
      <c r="Y17" s="166">
        <f t="shared" si="9"/>
        <v>3</v>
      </c>
    </row>
    <row r="18" spans="1:25" x14ac:dyDescent="0.2">
      <c r="A18" s="6" t="s">
        <v>6</v>
      </c>
      <c r="B18" s="5" t="s">
        <v>34</v>
      </c>
      <c r="C18" s="90"/>
      <c r="D18" s="76">
        <f>投入係数表!O18</f>
        <v>1.7474717430101131E-3</v>
      </c>
      <c r="E18" s="77">
        <f t="shared" si="0"/>
        <v>0.1747471743010113</v>
      </c>
      <c r="F18" s="76">
        <f>分析係数表!C21</f>
        <v>0.58730312732447199</v>
      </c>
      <c r="G18" s="77">
        <f t="shared" si="1"/>
        <v>0.10262956195809854</v>
      </c>
      <c r="H18" s="77">
        <v>0.12018510806269907</v>
      </c>
      <c r="I18" s="77">
        <f t="shared" si="2"/>
        <v>0.12018510806269907</v>
      </c>
      <c r="J18" s="76">
        <f>分析係数表!G21</f>
        <v>0.28517251912946945</v>
      </c>
      <c r="K18" s="78">
        <f t="shared" si="3"/>
        <v>3.4273490028087404E-2</v>
      </c>
      <c r="L18" s="79"/>
      <c r="M18" s="80"/>
      <c r="N18" s="81">
        <f>分析係数表!H21</f>
        <v>9.2956202043366571E-4</v>
      </c>
      <c r="O18" s="82">
        <f t="shared" si="4"/>
        <v>7.57271847701756E-3</v>
      </c>
      <c r="P18" s="76">
        <f>分析係数表!C21</f>
        <v>0.58730312732447199</v>
      </c>
      <c r="Q18" s="82">
        <f t="shared" si="5"/>
        <v>4.4474812439002252E-3</v>
      </c>
      <c r="R18" s="83">
        <v>6.457865818708824E-3</v>
      </c>
      <c r="S18" s="84">
        <f t="shared" si="6"/>
        <v>0.12664297388140788</v>
      </c>
      <c r="T18" s="85">
        <f>分析係数表!F21</f>
        <v>0.42587749688936571</v>
      </c>
      <c r="U18" s="86">
        <f t="shared" si="7"/>
        <v>5.393439271523931E-2</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投入係数表!O19</f>
        <v>1.2393416617093E-5</v>
      </c>
      <c r="E19" s="77">
        <f t="shared" si="0"/>
        <v>1.2393416617093001E-3</v>
      </c>
      <c r="F19" s="76">
        <f>分析係数表!C22</f>
        <v>5.627746538770495E-2</v>
      </c>
      <c r="G19" s="77">
        <f t="shared" si="1"/>
        <v>6.9747007470385877E-5</v>
      </c>
      <c r="H19" s="77">
        <v>1.4177347190787086E-3</v>
      </c>
      <c r="I19" s="77">
        <f t="shared" si="2"/>
        <v>1.4177347190787086E-3</v>
      </c>
      <c r="J19" s="76">
        <f>分析係数表!G22</f>
        <v>0.19467293380336859</v>
      </c>
      <c r="K19" s="78">
        <f t="shared" si="3"/>
        <v>2.759945771179468E-4</v>
      </c>
      <c r="L19" s="79"/>
      <c r="M19" s="80"/>
      <c r="N19" s="81">
        <f>分析係数表!H22</f>
        <v>4.3138357235694069E-5</v>
      </c>
      <c r="O19" s="82">
        <f t="shared" si="4"/>
        <v>3.5142855207716224E-4</v>
      </c>
      <c r="P19" s="76">
        <f>分析係数表!C22</f>
        <v>5.627746538770495E-2</v>
      </c>
      <c r="Q19" s="82">
        <f t="shared" si="5"/>
        <v>1.9777508175773763E-5</v>
      </c>
      <c r="R19" s="83">
        <v>4.2014911061555332E-4</v>
      </c>
      <c r="S19" s="84">
        <f t="shared" si="6"/>
        <v>1.8378838296942619E-3</v>
      </c>
      <c r="T19" s="85">
        <f>分析係数表!F22</f>
        <v>0.41304347826086957</v>
      </c>
      <c r="U19" s="86">
        <f t="shared" si="7"/>
        <v>7.5912592965632559E-4</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投入係数表!O20</f>
        <v>1.2393416617093001E-4</v>
      </c>
      <c r="E20" s="77">
        <f t="shared" si="0"/>
        <v>1.2393416617093001E-2</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2.0405528830286836E-4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投入係数表!O21</f>
        <v>0</v>
      </c>
      <c r="E21" s="77">
        <f t="shared" si="0"/>
        <v>0</v>
      </c>
      <c r="F21" s="76">
        <f>分析係数表!C24</f>
        <v>0.81842301633363734</v>
      </c>
      <c r="G21" s="77">
        <f t="shared" si="1"/>
        <v>0</v>
      </c>
      <c r="H21" s="77">
        <v>5.1827413165990285E-3</v>
      </c>
      <c r="I21" s="77">
        <f t="shared" si="2"/>
        <v>5.1827413165990285E-3</v>
      </c>
      <c r="J21" s="76">
        <f>分析係数表!G24</f>
        <v>0.20829256360078277</v>
      </c>
      <c r="K21" s="78">
        <f t="shared" si="3"/>
        <v>1.0795264753141079E-3</v>
      </c>
      <c r="L21" s="79"/>
      <c r="M21" s="80"/>
      <c r="N21" s="81">
        <f>分析係数表!H24</f>
        <v>3.3536593850975067E-4</v>
      </c>
      <c r="O21" s="82">
        <f t="shared" si="4"/>
        <v>2.7320735822772934E-3</v>
      </c>
      <c r="P21" s="76">
        <f>分析係数表!C24</f>
        <v>0.81842301633363734</v>
      </c>
      <c r="Q21" s="82">
        <f t="shared" si="5"/>
        <v>2.2359919020528284E-3</v>
      </c>
      <c r="R21" s="83">
        <v>6.1833089094756339E-3</v>
      </c>
      <c r="S21" s="84">
        <f t="shared" si="6"/>
        <v>1.1366050226074662E-2</v>
      </c>
      <c r="T21" s="85">
        <f>分析係数表!F24</f>
        <v>0.39236790606653621</v>
      </c>
      <c r="U21" s="86">
        <f t="shared" si="7"/>
        <v>4.4596733274519951E-3</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投入係数表!O22</f>
        <v>1.36327582788023E-4</v>
      </c>
      <c r="E22" s="77">
        <f t="shared" si="0"/>
        <v>1.3632758278802299E-2</v>
      </c>
      <c r="F22" s="76">
        <f>分析係数表!C25</f>
        <v>9.2155281649579646E-3</v>
      </c>
      <c r="G22" s="77">
        <f t="shared" si="1"/>
        <v>1.2563306788436644E-4</v>
      </c>
      <c r="H22" s="77">
        <v>9.8385802312732341E-4</v>
      </c>
      <c r="I22" s="77">
        <f t="shared" si="2"/>
        <v>9.8385802312732341E-4</v>
      </c>
      <c r="J22" s="76">
        <f>分析係数表!G25</f>
        <v>0.19733079122974262</v>
      </c>
      <c r="K22" s="78">
        <f t="shared" si="3"/>
        <v>1.9414548216144513E-4</v>
      </c>
      <c r="L22" s="79"/>
      <c r="M22" s="80"/>
      <c r="N22" s="81">
        <f>分析係数表!H25</f>
        <v>5.1487716700667114E-4</v>
      </c>
      <c r="O22" s="82">
        <f t="shared" si="4"/>
        <v>4.1944698151145168E-3</v>
      </c>
      <c r="P22" s="76">
        <f>分析係数表!C25</f>
        <v>9.2155281649579646E-3</v>
      </c>
      <c r="Q22" s="82">
        <f t="shared" si="5"/>
        <v>3.8654254718253854E-5</v>
      </c>
      <c r="R22" s="83">
        <v>3.7963723708081217E-4</v>
      </c>
      <c r="S22" s="84">
        <f t="shared" si="6"/>
        <v>1.3634952602081356E-3</v>
      </c>
      <c r="T22" s="85">
        <f>分析係数表!F25</f>
        <v>0.3508102955195424</v>
      </c>
      <c r="U22" s="86">
        <f t="shared" si="7"/>
        <v>4.783281751731114E-4</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投入係数表!O23</f>
        <v>2.4786833234186E-5</v>
      </c>
      <c r="E23" s="77">
        <f t="shared" si="0"/>
        <v>2.4786833234186002E-3</v>
      </c>
      <c r="F23" s="76">
        <f>分析係数表!C26</f>
        <v>0.13136940169326161</v>
      </c>
      <c r="G23" s="77">
        <f t="shared" si="1"/>
        <v>3.2562314518456677E-4</v>
      </c>
      <c r="H23" s="77">
        <v>8.9168562823793516E-3</v>
      </c>
      <c r="I23" s="77">
        <f t="shared" si="2"/>
        <v>8.9168562823793516E-3</v>
      </c>
      <c r="J23" s="76">
        <f>分析係数表!G26</f>
        <v>0.19642020029831664</v>
      </c>
      <c r="K23" s="78">
        <f t="shared" si="3"/>
        <v>1.7514506970162554E-3</v>
      </c>
      <c r="L23" s="79"/>
      <c r="M23" s="80"/>
      <c r="N23" s="81">
        <f>分析係数表!H26</f>
        <v>1.0429741531662163E-2</v>
      </c>
      <c r="O23" s="82">
        <f t="shared" si="4"/>
        <v>8.4966354768333252E-2</v>
      </c>
      <c r="P23" s="76">
        <f>分析係数表!C26</f>
        <v>0.13136940169326161</v>
      </c>
      <c r="Q23" s="82">
        <f t="shared" si="5"/>
        <v>1.1161979189973345E-2</v>
      </c>
      <c r="R23" s="83">
        <v>1.4722083737308399E-2</v>
      </c>
      <c r="S23" s="84">
        <f t="shared" si="6"/>
        <v>2.3638940019687749E-2</v>
      </c>
      <c r="T23" s="85">
        <f>分析係数表!F26</f>
        <v>0.33488173875985511</v>
      </c>
      <c r="U23" s="86">
        <f t="shared" si="7"/>
        <v>7.9162493362329566E-3</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投入係数表!O24</f>
        <v>0</v>
      </c>
      <c r="E24" s="77">
        <f t="shared" si="0"/>
        <v>0</v>
      </c>
      <c r="F24" s="76">
        <f>分析係数表!C27</f>
        <v>0.16712141882673948</v>
      </c>
      <c r="G24" s="77">
        <f t="shared" si="1"/>
        <v>0</v>
      </c>
      <c r="H24" s="77">
        <v>3.263368365310155E-3</v>
      </c>
      <c r="I24" s="77">
        <f t="shared" si="2"/>
        <v>3.263368365310155E-3</v>
      </c>
      <c r="J24" s="76">
        <f>分析係数表!G27</f>
        <v>0.17095740894530786</v>
      </c>
      <c r="K24" s="78">
        <f t="shared" si="3"/>
        <v>5.5789700016750903E-4</v>
      </c>
      <c r="L24" s="79"/>
      <c r="M24" s="80"/>
      <c r="N24" s="81">
        <f>分析係数表!H27</f>
        <v>1.1119955247433267E-2</v>
      </c>
      <c r="O24" s="82">
        <f t="shared" si="4"/>
        <v>9.058921160156784E-2</v>
      </c>
      <c r="P24" s="76">
        <f>分析係数表!C27</f>
        <v>0.16712141882673948</v>
      </c>
      <c r="Q24" s="82">
        <f t="shared" si="5"/>
        <v>1.5139397573249745E-2</v>
      </c>
      <c r="R24" s="83">
        <v>1.6944860799743038E-2</v>
      </c>
      <c r="S24" s="84">
        <f t="shared" si="6"/>
        <v>2.0208229165053194E-2</v>
      </c>
      <c r="T24" s="85">
        <f>分析係数表!F27</f>
        <v>0.3222209040218294</v>
      </c>
      <c r="U24" s="86">
        <f t="shared" si="7"/>
        <v>6.5115138702437391E-3</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投入係数表!O25</f>
        <v>0</v>
      </c>
      <c r="E25" s="77">
        <f t="shared" si="0"/>
        <v>0</v>
      </c>
      <c r="F25" s="76">
        <f>分析係数表!C28</f>
        <v>0.25171335744498258</v>
      </c>
      <c r="G25" s="77">
        <f t="shared" si="1"/>
        <v>0</v>
      </c>
      <c r="H25" s="77">
        <v>9.5487925055599068E-3</v>
      </c>
      <c r="I25" s="77">
        <f t="shared" si="2"/>
        <v>9.5487925055599068E-3</v>
      </c>
      <c r="J25" s="76">
        <f>分析係数表!G28</f>
        <v>0.12482787671548065</v>
      </c>
      <c r="K25" s="78">
        <f t="shared" si="3"/>
        <v>1.1919554936657376E-3</v>
      </c>
      <c r="L25" s="79"/>
      <c r="M25" s="80"/>
      <c r="N25" s="81">
        <f>分析係数表!H28</f>
        <v>2.0288943499884502E-2</v>
      </c>
      <c r="O25" s="82">
        <f t="shared" si="4"/>
        <v>0.16528478352532339</v>
      </c>
      <c r="P25" s="76">
        <f>分析係数表!C28</f>
        <v>0.25171335744498258</v>
      </c>
      <c r="Q25" s="82">
        <f t="shared" si="5"/>
        <v>4.160438779572629E-2</v>
      </c>
      <c r="R25" s="83">
        <v>4.7648572992342278E-2</v>
      </c>
      <c r="S25" s="84">
        <f t="shared" si="6"/>
        <v>5.7197365497902185E-2</v>
      </c>
      <c r="T25" s="85">
        <f>分析係数表!F28</f>
        <v>0.21349304958212537</v>
      </c>
      <c r="U25" s="86">
        <f t="shared" si="7"/>
        <v>1.2211239988210578E-2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投入係数表!O26</f>
        <v>3.348701169938529E-2</v>
      </c>
      <c r="E26" s="77">
        <f t="shared" si="0"/>
        <v>3.3487011699385292</v>
      </c>
      <c r="F26" s="76">
        <f>分析係数表!C29</f>
        <v>0.56088407005838192</v>
      </c>
      <c r="G26" s="77">
        <f t="shared" si="1"/>
        <v>1.8782331416043876</v>
      </c>
      <c r="H26" s="77">
        <v>1.9318112666914422</v>
      </c>
      <c r="I26" s="77">
        <f t="shared" si="2"/>
        <v>1.9318112666914422</v>
      </c>
      <c r="J26" s="76">
        <f>分析係数表!G29</f>
        <v>0.25897778967085899</v>
      </c>
      <c r="K26" s="78">
        <f t="shared" si="3"/>
        <v>0.50029621190901197</v>
      </c>
      <c r="L26" s="79"/>
      <c r="M26" s="80"/>
      <c r="N26" s="81">
        <f>分析係数表!H29</f>
        <v>1.0175086067980484E-2</v>
      </c>
      <c r="O26" s="82">
        <f t="shared" si="4"/>
        <v>8.2891792670587411E-2</v>
      </c>
      <c r="P26" s="76">
        <f>分析係数表!C29</f>
        <v>0.56088407005838192</v>
      </c>
      <c r="Q26" s="82">
        <f t="shared" si="5"/>
        <v>4.6492686047514616E-2</v>
      </c>
      <c r="R26" s="83">
        <v>5.3221315138483133E-2</v>
      </c>
      <c r="S26" s="84">
        <f t="shared" si="6"/>
        <v>1.9850325818299253</v>
      </c>
      <c r="T26" s="85">
        <f>分析係数表!F29</f>
        <v>0.37605030773347603</v>
      </c>
      <c r="U26" s="86">
        <f t="shared" si="7"/>
        <v>0.7464721132581198</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投入係数表!O27</f>
        <v>3.0983541542732502E-3</v>
      </c>
      <c r="E27" s="77">
        <f t="shared" si="0"/>
        <v>0.30983541542732501</v>
      </c>
      <c r="F27" s="76">
        <f>分析係数表!C30</f>
        <v>1</v>
      </c>
      <c r="G27" s="77">
        <f t="shared" si="1"/>
        <v>0.30983541542732501</v>
      </c>
      <c r="H27" s="77">
        <v>0.35354328745644636</v>
      </c>
      <c r="I27" s="77">
        <f t="shared" si="2"/>
        <v>0.35354328745644636</v>
      </c>
      <c r="J27" s="76">
        <f>分析係数表!G30</f>
        <v>0.3445256772071732</v>
      </c>
      <c r="K27" s="78">
        <f t="shared" si="3"/>
        <v>0.12180474053298249</v>
      </c>
      <c r="L27" s="79"/>
      <c r="M27" s="80"/>
      <c r="N27" s="81">
        <f>分析係数表!H30</f>
        <v>0</v>
      </c>
      <c r="O27" s="82">
        <f t="shared" si="4"/>
        <v>0</v>
      </c>
      <c r="P27" s="76">
        <f>分析係数表!C30</f>
        <v>1</v>
      </c>
      <c r="Q27" s="82">
        <f t="shared" si="5"/>
        <v>0</v>
      </c>
      <c r="R27" s="83">
        <v>2.3786493182115009E-2</v>
      </c>
      <c r="S27" s="84">
        <f t="shared" si="6"/>
        <v>0.37732978063856137</v>
      </c>
      <c r="T27" s="85">
        <f>分析係数表!F30</f>
        <v>0.44052354392124621</v>
      </c>
      <c r="U27" s="86">
        <f t="shared" si="7"/>
        <v>0.16622265219392549</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投入係数表!O28</f>
        <v>3.6684513186595283E-2</v>
      </c>
      <c r="E28" s="77">
        <f t="shared" si="0"/>
        <v>3.6684513186595282</v>
      </c>
      <c r="F28" s="76">
        <f>分析係数表!C31</f>
        <v>4.9143958408031541E-2</v>
      </c>
      <c r="G28" s="77">
        <f t="shared" si="1"/>
        <v>0.18028221902609232</v>
      </c>
      <c r="H28" s="77">
        <v>0.24277250495414199</v>
      </c>
      <c r="I28" s="77">
        <f t="shared" si="2"/>
        <v>0.24277250495414199</v>
      </c>
      <c r="J28" s="76">
        <f>分析係数表!G31</f>
        <v>7.032875572201415E-2</v>
      </c>
      <c r="K28" s="78">
        <f t="shared" si="3"/>
        <v>1.7073888196941323E-2</v>
      </c>
      <c r="L28" s="79"/>
      <c r="M28" s="80"/>
      <c r="N28" s="81">
        <f>分析係数表!H31</f>
        <v>2.2706083064994196E-2</v>
      </c>
      <c r="O28" s="82">
        <f t="shared" si="4"/>
        <v>0.18497611884655019</v>
      </c>
      <c r="P28" s="76">
        <f>分析係数表!C31</f>
        <v>4.9143958408031541E-2</v>
      </c>
      <c r="Q28" s="82">
        <f t="shared" si="5"/>
        <v>9.0904586910739611E-3</v>
      </c>
      <c r="R28" s="83">
        <v>2.1018242667510154E-2</v>
      </c>
      <c r="S28" s="84">
        <f t="shared" si="6"/>
        <v>0.26379074762165217</v>
      </c>
      <c r="T28" s="85">
        <f>分析係数表!F31</f>
        <v>0.30087390761548066</v>
      </c>
      <c r="U28" s="86">
        <f t="shared" si="7"/>
        <v>7.9367753029735547E-2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投入係数表!O29</f>
        <v>7.6839183025976599E-4</v>
      </c>
      <c r="E29" s="77">
        <f t="shared" si="0"/>
        <v>7.6839183025976601E-2</v>
      </c>
      <c r="F29" s="76">
        <f>分析係数表!C32</f>
        <v>0.85369684730169415</v>
      </c>
      <c r="G29" s="77">
        <f t="shared" si="1"/>
        <v>6.5597368298514078E-2</v>
      </c>
      <c r="H29" s="77">
        <v>9.0733305175323548E-2</v>
      </c>
      <c r="I29" s="77">
        <f t="shared" si="2"/>
        <v>9.0733305175323548E-2</v>
      </c>
      <c r="J29" s="76">
        <f>分析係数表!G32</f>
        <v>0.14032110690510377</v>
      </c>
      <c r="K29" s="78">
        <f t="shared" si="3"/>
        <v>1.273179781535998E-2</v>
      </c>
      <c r="L29" s="79"/>
      <c r="M29" s="80"/>
      <c r="N29" s="81">
        <f>分析係数表!H32</f>
        <v>6.3455131933795143E-3</v>
      </c>
      <c r="O29" s="82">
        <f t="shared" si="4"/>
        <v>5.169400637005999E-2</v>
      </c>
      <c r="P29" s="76">
        <f>分析係数表!C32</f>
        <v>0.85369684730169415</v>
      </c>
      <c r="Q29" s="82">
        <f t="shared" si="5"/>
        <v>4.4131010262513912E-2</v>
      </c>
      <c r="R29" s="83">
        <v>6.1802477053245534E-2</v>
      </c>
      <c r="S29" s="84">
        <f t="shared" si="6"/>
        <v>0.15253578222856909</v>
      </c>
      <c r="T29" s="85">
        <f>分析係数表!F32</f>
        <v>0.48296567027803161</v>
      </c>
      <c r="U29" s="86">
        <f t="shared" si="7"/>
        <v>7.3669546305404732E-2</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投入係数表!O30</f>
        <v>1.6111441602220899E-4</v>
      </c>
      <c r="E30" s="77">
        <f t="shared" si="0"/>
        <v>1.6111441602220899E-2</v>
      </c>
      <c r="F30" s="76">
        <f>分析係数表!C33</f>
        <v>0.68456011928968419</v>
      </c>
      <c r="G30" s="77">
        <f t="shared" si="1"/>
        <v>1.102925038514512E-2</v>
      </c>
      <c r="H30" s="77">
        <v>3.4538327357150178E-2</v>
      </c>
      <c r="I30" s="77">
        <f t="shared" si="2"/>
        <v>3.4538327357150178E-2</v>
      </c>
      <c r="J30" s="76">
        <f>分析係数表!G33</f>
        <v>0.50750988142292486</v>
      </c>
      <c r="K30" s="78">
        <f t="shared" si="3"/>
        <v>1.7528542421573447E-2</v>
      </c>
      <c r="L30" s="79"/>
      <c r="M30" s="80"/>
      <c r="N30" s="81">
        <f>分析係数表!H33</f>
        <v>9.6295945829355794E-4</v>
      </c>
      <c r="O30" s="82">
        <f t="shared" si="4"/>
        <v>7.8447921947547173E-3</v>
      </c>
      <c r="P30" s="76">
        <f>分析係数表!C33</f>
        <v>0.68456011928968419</v>
      </c>
      <c r="Q30" s="82">
        <f t="shared" si="5"/>
        <v>5.3702318806440729E-3</v>
      </c>
      <c r="R30" s="83">
        <v>2.0859516502764731E-2</v>
      </c>
      <c r="S30" s="84">
        <f t="shared" si="6"/>
        <v>5.5397843859914905E-2</v>
      </c>
      <c r="T30" s="85">
        <f>分析係数表!F33</f>
        <v>0.6454545454545455</v>
      </c>
      <c r="U30" s="86">
        <f t="shared" si="7"/>
        <v>3.5756790127763262E-2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投入係数表!O31</f>
        <v>3.9398671425738649E-2</v>
      </c>
      <c r="E31" s="77">
        <f t="shared" si="0"/>
        <v>3.9398671425738647</v>
      </c>
      <c r="F31" s="76">
        <f>分析係数表!C34</f>
        <v>0.36407371382002685</v>
      </c>
      <c r="G31" s="77">
        <f t="shared" si="1"/>
        <v>1.4344020625543641</v>
      </c>
      <c r="H31" s="77">
        <v>1.6232565604147688</v>
      </c>
      <c r="I31" s="77">
        <f t="shared" si="2"/>
        <v>1.6232565604147688</v>
      </c>
      <c r="J31" s="76">
        <f>分析係数表!G34</f>
        <v>0.42480723749571397</v>
      </c>
      <c r="K31" s="78">
        <f t="shared" si="3"/>
        <v>0.68957113517659252</v>
      </c>
      <c r="L31" s="79"/>
      <c r="M31" s="80"/>
      <c r="N31" s="81">
        <f>分析係数表!H34</f>
        <v>0.15914714076185121</v>
      </c>
      <c r="O31" s="82">
        <f t="shared" si="4"/>
        <v>1.2964992834469913</v>
      </c>
      <c r="P31" s="76">
        <f>分析係数表!C34</f>
        <v>0.36407371382002685</v>
      </c>
      <c r="Q31" s="82">
        <f t="shared" si="5"/>
        <v>0.47202130908954976</v>
      </c>
      <c r="R31" s="83">
        <v>0.51816280039021501</v>
      </c>
      <c r="S31" s="84">
        <f t="shared" si="6"/>
        <v>2.1414193608049841</v>
      </c>
      <c r="T31" s="85">
        <f>分析係数表!F34</f>
        <v>0.69957183425501801</v>
      </c>
      <c r="U31" s="86">
        <f t="shared" si="7"/>
        <v>1.498076670147551</v>
      </c>
      <c r="V31" s="87">
        <f>分析係数表!D34</f>
        <v>0.16978925805118647</v>
      </c>
      <c r="W31" s="167">
        <f t="shared" si="8"/>
        <v>0</v>
      </c>
      <c r="X31" s="76">
        <f>分析係数表!E34</f>
        <v>0.12666496689847989</v>
      </c>
      <c r="Y31" s="166">
        <f t="shared" si="9"/>
        <v>0</v>
      </c>
    </row>
    <row r="32" spans="1:25" x14ac:dyDescent="0.2">
      <c r="A32" s="6" t="s">
        <v>20</v>
      </c>
      <c r="B32" s="5" t="s">
        <v>37</v>
      </c>
      <c r="C32" s="90"/>
      <c r="D32" s="76">
        <f>投入係数表!O32</f>
        <v>7.7087051358318464E-3</v>
      </c>
      <c r="E32" s="77">
        <f t="shared" si="0"/>
        <v>0.77087051358318459</v>
      </c>
      <c r="F32" s="76">
        <f>分析係数表!C35</f>
        <v>0.73929442777419441</v>
      </c>
      <c r="G32" s="77">
        <f t="shared" si="1"/>
        <v>0.56990027522747977</v>
      </c>
      <c r="H32" s="77">
        <v>0.67866383098379601</v>
      </c>
      <c r="I32" s="77">
        <f t="shared" si="2"/>
        <v>0.67866383098379601</v>
      </c>
      <c r="J32" s="76">
        <f>分析係数表!G35</f>
        <v>0.31372688477951638</v>
      </c>
      <c r="K32" s="78">
        <f t="shared" si="3"/>
        <v>0.21291508950707855</v>
      </c>
      <c r="L32" s="79"/>
      <c r="M32" s="80"/>
      <c r="N32" s="81">
        <f>分析係数表!H35</f>
        <v>5.9491969307754605E-2</v>
      </c>
      <c r="O32" s="82">
        <f t="shared" si="4"/>
        <v>0.48465398252912384</v>
      </c>
      <c r="P32" s="76">
        <f>分析係数表!C35</f>
        <v>0.73929442777419441</v>
      </c>
      <c r="Q32" s="82">
        <f t="shared" si="5"/>
        <v>0.35830198868235302</v>
      </c>
      <c r="R32" s="83">
        <v>0.44792111598264434</v>
      </c>
      <c r="S32" s="84">
        <f t="shared" si="6"/>
        <v>1.1265849469664404</v>
      </c>
      <c r="T32" s="85">
        <f>分析係数表!F35</f>
        <v>0.64366998577524892</v>
      </c>
      <c r="U32" s="86">
        <f t="shared" si="7"/>
        <v>0.72514891678849824</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投入係数表!O33</f>
        <v>9.0471941304778902E-4</v>
      </c>
      <c r="E33" s="77">
        <f t="shared" si="0"/>
        <v>9.0471941304778897E-2</v>
      </c>
      <c r="F33" s="76">
        <f>分析係数表!C36</f>
        <v>0.90530305621882723</v>
      </c>
      <c r="G33" s="77">
        <f t="shared" si="1"/>
        <v>8.1904524965266692E-2</v>
      </c>
      <c r="H33" s="77">
        <v>0.19298019585913431</v>
      </c>
      <c r="I33" s="77">
        <f t="shared" si="2"/>
        <v>0.19298019585913431</v>
      </c>
      <c r="J33" s="76">
        <f>分析係数表!G36</f>
        <v>4.4048921884705258E-2</v>
      </c>
      <c r="K33" s="78">
        <f t="shared" si="3"/>
        <v>8.5005695726941277E-3</v>
      </c>
      <c r="L33" s="79"/>
      <c r="M33" s="80"/>
      <c r="N33" s="81">
        <f>分析係数表!H36</f>
        <v>0.18238619127269287</v>
      </c>
      <c r="O33" s="82">
        <f t="shared" si="4"/>
        <v>1.4858172453724305</v>
      </c>
      <c r="P33" s="76">
        <f>分析係数表!C36</f>
        <v>0.90530305621882723</v>
      </c>
      <c r="Q33" s="82">
        <f t="shared" si="5"/>
        <v>1.3451148932183006</v>
      </c>
      <c r="R33" s="83">
        <v>1.4431907488885187</v>
      </c>
      <c r="S33" s="84">
        <f t="shared" si="6"/>
        <v>1.6361709447476531</v>
      </c>
      <c r="T33" s="85">
        <f>分析係数表!F36</f>
        <v>0.85493507645893108</v>
      </c>
      <c r="U33" s="86">
        <f t="shared" si="7"/>
        <v>1.3988199317477163</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投入係数表!O34</f>
        <v>2.7736466389054134E-2</v>
      </c>
      <c r="E34" s="77">
        <f t="shared" si="0"/>
        <v>2.7736466389054133</v>
      </c>
      <c r="F34" s="76">
        <f>分析係数表!C37</f>
        <v>0.39043485315593052</v>
      </c>
      <c r="G34" s="77">
        <f t="shared" si="1"/>
        <v>1.0829283181674754</v>
      </c>
      <c r="H34" s="77">
        <v>1.4239663464475083</v>
      </c>
      <c r="I34" s="77">
        <f t="shared" si="2"/>
        <v>1.4239663464475083</v>
      </c>
      <c r="J34" s="76">
        <f>分析係数表!G37</f>
        <v>0.31799768518518517</v>
      </c>
      <c r="K34" s="78">
        <f t="shared" si="3"/>
        <v>0.45281800195191307</v>
      </c>
      <c r="L34" s="79"/>
      <c r="M34" s="80"/>
      <c r="N34" s="81">
        <f>分析係数表!H37</f>
        <v>4.8270430186830832E-2</v>
      </c>
      <c r="O34" s="82">
        <f t="shared" si="4"/>
        <v>0.39323721336943879</v>
      </c>
      <c r="P34" s="76">
        <f>分析係数表!C37</f>
        <v>0.39043485315593052</v>
      </c>
      <c r="Q34" s="82">
        <f t="shared" si="5"/>
        <v>0.15353351365734416</v>
      </c>
      <c r="R34" s="83">
        <v>0.21255245103686293</v>
      </c>
      <c r="S34" s="84">
        <f t="shared" si="6"/>
        <v>1.6365187974843711</v>
      </c>
      <c r="T34" s="85">
        <f>分析係数表!F37</f>
        <v>0.6715988005050505</v>
      </c>
      <c r="U34" s="86">
        <f t="shared" si="7"/>
        <v>1.0990840613944712</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投入係数表!O35</f>
        <v>2.6026174895895302E-3</v>
      </c>
      <c r="E35" s="77">
        <f t="shared" si="0"/>
        <v>0.26026174895895304</v>
      </c>
      <c r="F35" s="76">
        <f>分析係数表!C38</f>
        <v>9.9890182932115712E-2</v>
      </c>
      <c r="G35" s="77">
        <f t="shared" si="1"/>
        <v>2.5997593713742197E-2</v>
      </c>
      <c r="H35" s="77">
        <v>6.1407360278317488E-2</v>
      </c>
      <c r="I35" s="77">
        <f t="shared" si="2"/>
        <v>6.1407360278317488E-2</v>
      </c>
      <c r="J35" s="76">
        <f>分析係数表!G38</f>
        <v>0.1768186564566655</v>
      </c>
      <c r="K35" s="78">
        <f t="shared" si="3"/>
        <v>1.0857966940962508E-2</v>
      </c>
      <c r="L35" s="79"/>
      <c r="M35" s="80"/>
      <c r="N35" s="81">
        <f>分析係数表!H38</f>
        <v>4.3813263792446058E-2</v>
      </c>
      <c r="O35" s="82">
        <f t="shared" si="4"/>
        <v>0.35692670845643398</v>
      </c>
      <c r="P35" s="76">
        <f>分析係数表!C38</f>
        <v>9.9890182932115712E-2</v>
      </c>
      <c r="Q35" s="82">
        <f t="shared" si="5"/>
        <v>3.5653474201071123E-2</v>
      </c>
      <c r="R35" s="83">
        <v>5.4080951567084833E-2</v>
      </c>
      <c r="S35" s="84">
        <f t="shared" si="6"/>
        <v>0.11548831184540231</v>
      </c>
      <c r="T35" s="85">
        <f>分析係数表!F38</f>
        <v>0.48230653208028773</v>
      </c>
      <c r="U35" s="86">
        <f t="shared" si="7"/>
        <v>5.5700767181962804E-2</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投入係数表!O36</f>
        <v>0</v>
      </c>
      <c r="E36" s="77">
        <f t="shared" si="0"/>
        <v>0</v>
      </c>
      <c r="F36" s="76">
        <f>分析係数表!C39</f>
        <v>1</v>
      </c>
      <c r="G36" s="77">
        <f t="shared" si="1"/>
        <v>0</v>
      </c>
      <c r="H36" s="77">
        <v>7.7907551073118197E-2</v>
      </c>
      <c r="I36" s="77">
        <f t="shared" si="2"/>
        <v>7.7907551073118197E-2</v>
      </c>
      <c r="J36" s="76">
        <f>分析係数表!G39</f>
        <v>0.35294936281039385</v>
      </c>
      <c r="K36" s="78">
        <f t="shared" si="3"/>
        <v>2.7497420509375283E-2</v>
      </c>
      <c r="L36" s="79"/>
      <c r="M36" s="80"/>
      <c r="N36" s="81">
        <f>分析係数表!H39</f>
        <v>3.8393137939767719E-3</v>
      </c>
      <c r="O36" s="82">
        <f t="shared" si="4"/>
        <v>3.1277141134867438E-2</v>
      </c>
      <c r="P36" s="76">
        <f>分析係数表!C39</f>
        <v>1</v>
      </c>
      <c r="Q36" s="82">
        <f t="shared" si="5"/>
        <v>3.1277141134867438E-2</v>
      </c>
      <c r="R36" s="83">
        <v>5.7588690805929585E-2</v>
      </c>
      <c r="S36" s="84">
        <f t="shared" si="6"/>
        <v>0.1354962418790478</v>
      </c>
      <c r="T36" s="85">
        <f>分析係数表!F39</f>
        <v>0.70369192230461841</v>
      </c>
      <c r="U36" s="86">
        <f t="shared" si="7"/>
        <v>9.5347610912918684E-2</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投入係数表!O37</f>
        <v>1.2393416617093E-5</v>
      </c>
      <c r="E37" s="77">
        <f t="shared" si="0"/>
        <v>1.2393416617093001E-3</v>
      </c>
      <c r="F37" s="76">
        <f>分析係数表!C40</f>
        <v>0.8889202180509681</v>
      </c>
      <c r="G37" s="77">
        <f t="shared" si="1"/>
        <v>1.1016758601662803E-3</v>
      </c>
      <c r="H37" s="77">
        <v>4.1465812494252078E-3</v>
      </c>
      <c r="I37" s="77">
        <f t="shared" si="2"/>
        <v>4.1465812494252078E-3</v>
      </c>
      <c r="J37" s="76">
        <f>分析係数表!G40</f>
        <v>0.50284888634442904</v>
      </c>
      <c r="K37" s="78">
        <f t="shared" si="3"/>
        <v>2.0851037634101567E-3</v>
      </c>
      <c r="L37" s="79"/>
      <c r="M37" s="80"/>
      <c r="N37" s="81">
        <f>分析係数表!H40</f>
        <v>3.2672435146350355E-2</v>
      </c>
      <c r="O37" s="82">
        <f t="shared" si="4"/>
        <v>0.26616745078128035</v>
      </c>
      <c r="P37" s="76">
        <f>分析係数表!C40</f>
        <v>0.8889202180509681</v>
      </c>
      <c r="Q37" s="82">
        <f t="shared" si="5"/>
        <v>0.23660162838656604</v>
      </c>
      <c r="R37" s="83">
        <v>0.23741529860216168</v>
      </c>
      <c r="S37" s="84">
        <f t="shared" si="6"/>
        <v>0.24156187985158689</v>
      </c>
      <c r="T37" s="85">
        <f>分析係数表!F40</f>
        <v>0.69927210272348084</v>
      </c>
      <c r="U37" s="86">
        <f t="shared" si="7"/>
        <v>0.16891748366165601</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投入係数表!O38</f>
        <v>0</v>
      </c>
      <c r="E38" s="77">
        <f t="shared" si="0"/>
        <v>0</v>
      </c>
      <c r="F38" s="76">
        <f>分析係数表!C41</f>
        <v>0.75714913369882897</v>
      </c>
      <c r="G38" s="77">
        <f t="shared" si="1"/>
        <v>0</v>
      </c>
      <c r="H38" s="77">
        <v>2.5643213186246567E-3</v>
      </c>
      <c r="I38" s="77">
        <f t="shared" si="2"/>
        <v>2.5643213186246567E-3</v>
      </c>
      <c r="J38" s="76">
        <f>分析係数表!G41</f>
        <v>0.44130306930439894</v>
      </c>
      <c r="K38" s="78">
        <f t="shared" si="3"/>
        <v>1.1316428685917645E-3</v>
      </c>
      <c r="L38" s="79"/>
      <c r="M38" s="80"/>
      <c r="N38" s="81">
        <f>分析係数表!H41</f>
        <v>5.4373811955726131E-2</v>
      </c>
      <c r="O38" s="82">
        <f t="shared" si="4"/>
        <v>0.44295868528590437</v>
      </c>
      <c r="P38" s="76">
        <f>分析係数表!C41</f>
        <v>0.75714913369882897</v>
      </c>
      <c r="Q38" s="82">
        <f t="shared" si="5"/>
        <v>0.33538578482859471</v>
      </c>
      <c r="R38" s="83">
        <v>0.34169562661070813</v>
      </c>
      <c r="S38" s="84">
        <f t="shared" si="6"/>
        <v>0.34425994792933279</v>
      </c>
      <c r="T38" s="85">
        <f>分析係数表!F41</f>
        <v>0.54632084075586207</v>
      </c>
      <c r="U38" s="86">
        <f t="shared" si="7"/>
        <v>0.18807638419132239</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投入係数表!O39</f>
        <v>2.7265516557604599E-4</v>
      </c>
      <c r="E39" s="77">
        <f>$C$17*D39</f>
        <v>2.7265516557604598E-2</v>
      </c>
      <c r="F39" s="76">
        <f>分析係数表!C42</f>
        <v>1</v>
      </c>
      <c r="G39" s="77">
        <f>E39*F39</f>
        <v>2.7265516557604598E-2</v>
      </c>
      <c r="H39" s="77">
        <v>3.2606559079061313E-2</v>
      </c>
      <c r="I39" s="77">
        <f>C39+H39</f>
        <v>3.2606559079061313E-2</v>
      </c>
      <c r="J39" s="76">
        <f>分析係数表!G42</f>
        <v>0.48521641371557056</v>
      </c>
      <c r="K39" s="78">
        <f>I39*J39</f>
        <v>1.5821237659947009E-2</v>
      </c>
      <c r="L39" s="79"/>
      <c r="M39" s="80"/>
      <c r="N39" s="81">
        <f>分析係数表!H42</f>
        <v>1.2455852761828956E-2</v>
      </c>
      <c r="O39" s="82">
        <f t="shared" si="4"/>
        <v>0.10147216031105416</v>
      </c>
      <c r="P39" s="76">
        <f>分析係数表!C42</f>
        <v>1</v>
      </c>
      <c r="Q39" s="82">
        <f>O39*P39</f>
        <v>0.10147216031105416</v>
      </c>
      <c r="R39" s="83">
        <v>0.10405523506855342</v>
      </c>
      <c r="S39" s="84">
        <f>I39+R39</f>
        <v>0.13666179414761473</v>
      </c>
      <c r="T39" s="85">
        <f>分析係数表!F42</f>
        <v>0.55716694772344011</v>
      </c>
      <c r="U39" s="86">
        <f>S39*T39</f>
        <v>7.6143434715635588E-2</v>
      </c>
      <c r="V39" s="87">
        <f>分析係数表!D42</f>
        <v>5.0590219224283306E-2</v>
      </c>
      <c r="W39" s="167">
        <f>ROUND(S39*V39,0)</f>
        <v>0</v>
      </c>
      <c r="X39" s="76">
        <f>分析係数表!E42</f>
        <v>4.4912872400224846E-2</v>
      </c>
      <c r="Y39" s="166">
        <f>ROUND(S39*X39,0)</f>
        <v>0</v>
      </c>
    </row>
    <row r="40" spans="1:25" x14ac:dyDescent="0.2">
      <c r="A40" s="6" t="s">
        <v>195</v>
      </c>
      <c r="B40" s="5" t="s">
        <v>41</v>
      </c>
      <c r="C40" s="90"/>
      <c r="D40" s="76">
        <f>投入係数表!O40</f>
        <v>1.3013087447947651E-2</v>
      </c>
      <c r="E40" s="77">
        <f>$C$17*D40</f>
        <v>1.3013087447947651</v>
      </c>
      <c r="F40" s="76">
        <f>分析係数表!C43</f>
        <v>0.37563090462016302</v>
      </c>
      <c r="G40" s="77">
        <f>E40*F40</f>
        <v>0.48881178099738648</v>
      </c>
      <c r="H40" s="77">
        <v>0.88714371362636069</v>
      </c>
      <c r="I40" s="77">
        <f>C40+H40</f>
        <v>0.88714371362636069</v>
      </c>
      <c r="J40" s="76">
        <f>分析係数表!G43</f>
        <v>0.35396646305878693</v>
      </c>
      <c r="K40" s="78">
        <f>I40*J40</f>
        <v>0.31401912253716024</v>
      </c>
      <c r="L40" s="79"/>
      <c r="M40" s="80"/>
      <c r="N40" s="81">
        <f>分析係数表!H43</f>
        <v>3.4431366873638014E-2</v>
      </c>
      <c r="O40" s="82">
        <f t="shared" si="4"/>
        <v>0.28049666658210404</v>
      </c>
      <c r="P40" s="76">
        <f>分析係数表!C43</f>
        <v>0.37563090462016302</v>
      </c>
      <c r="Q40" s="82">
        <f>O40*P40</f>
        <v>0.10536321661117599</v>
      </c>
      <c r="R40" s="83">
        <v>0.27144247495045498</v>
      </c>
      <c r="S40" s="84">
        <f>I40+R40</f>
        <v>1.1585861885768156</v>
      </c>
      <c r="T40" s="85">
        <f>分析係数表!F43</f>
        <v>0.58646850562191188</v>
      </c>
      <c r="U40" s="86">
        <f>S40*T40</f>
        <v>0.67947431064883168</v>
      </c>
      <c r="V40" s="87">
        <f>分析係数表!D43</f>
        <v>0.19606660701085477</v>
      </c>
      <c r="W40" s="167">
        <f>ROUND(S40*V40,0)</f>
        <v>0</v>
      </c>
      <c r="X40" s="76">
        <f>分析係数表!E43</f>
        <v>0.16095397424425165</v>
      </c>
      <c r="Y40" s="166">
        <f>ROUND(S40*X40,0)</f>
        <v>0</v>
      </c>
    </row>
    <row r="41" spans="1:25" x14ac:dyDescent="0.2">
      <c r="A41" s="6" t="s">
        <v>341</v>
      </c>
      <c r="B41" s="5" t="s">
        <v>42</v>
      </c>
      <c r="C41" s="90"/>
      <c r="D41" s="76">
        <f>投入係数表!O41</f>
        <v>7.4360499702558005E-5</v>
      </c>
      <c r="E41" s="77">
        <f>$C$17*D41</f>
        <v>7.4360499702558003E-3</v>
      </c>
      <c r="F41" s="76">
        <f>分析係数表!C44</f>
        <v>0.44504076889746724</v>
      </c>
      <c r="G41" s="77">
        <f>E41*F41</f>
        <v>3.3093453963226297E-3</v>
      </c>
      <c r="H41" s="77">
        <v>6.9057145772180393E-3</v>
      </c>
      <c r="I41" s="77">
        <f>C41+H41</f>
        <v>6.9057145772180393E-3</v>
      </c>
      <c r="J41" s="76">
        <f>分析係数表!G44</f>
        <v>0.26866955824807881</v>
      </c>
      <c r="K41" s="78">
        <f>I41*J41</f>
        <v>1.8553552848484889E-3</v>
      </c>
      <c r="L41" s="79"/>
      <c r="M41" s="80"/>
      <c r="N41" s="81">
        <f>分析係数表!H44</f>
        <v>0.11433334539351923</v>
      </c>
      <c r="O41" s="82">
        <f t="shared" si="4"/>
        <v>0.93142169986334844</v>
      </c>
      <c r="P41" s="76">
        <f>分析係数表!C44</f>
        <v>0.44504076889746724</v>
      </c>
      <c r="Q41" s="82">
        <f>O41*P41</f>
        <v>0.41452062947497054</v>
      </c>
      <c r="R41" s="83">
        <v>0.4222015127234609</v>
      </c>
      <c r="S41" s="84">
        <f>I41+R41</f>
        <v>0.42910722730067896</v>
      </c>
      <c r="T41" s="85">
        <f>分析係数表!F44</f>
        <v>0.50678893027202865</v>
      </c>
      <c r="U41" s="86">
        <f>S41*T41</f>
        <v>0.21746679269570734</v>
      </c>
      <c r="V41" s="87">
        <f>分析係数表!D44</f>
        <v>0.1775140257413606</v>
      </c>
      <c r="W41" s="167">
        <f>ROUND(S41*V41,0)</f>
        <v>0</v>
      </c>
      <c r="X41" s="76">
        <f>分析係数表!E44</f>
        <v>0.13360991938145303</v>
      </c>
      <c r="Y41" s="166">
        <f>ROUND(S41*X41,0)</f>
        <v>0</v>
      </c>
    </row>
    <row r="42" spans="1:25" x14ac:dyDescent="0.2">
      <c r="A42" s="6" t="s">
        <v>342</v>
      </c>
      <c r="B42" s="5" t="s">
        <v>279</v>
      </c>
      <c r="C42" s="90"/>
      <c r="D42" s="76">
        <f>投入係数表!O42</f>
        <v>4.8334324806662698E-4</v>
      </c>
      <c r="E42" s="77">
        <f>$C$17*D42</f>
        <v>4.83343248066627E-2</v>
      </c>
      <c r="F42" s="76">
        <f>分析係数表!C45</f>
        <v>1</v>
      </c>
      <c r="G42" s="77">
        <f>E42*F42</f>
        <v>4.83343248066627E-2</v>
      </c>
      <c r="H42" s="77">
        <v>7.484362943458045E-2</v>
      </c>
      <c r="I42" s="77">
        <f>C42+H42</f>
        <v>7.484362943458045E-2</v>
      </c>
      <c r="J42" s="76">
        <f>分析係数表!G45</f>
        <v>0</v>
      </c>
      <c r="K42" s="78">
        <f>I42*J42</f>
        <v>0</v>
      </c>
      <c r="L42" s="79"/>
      <c r="M42" s="80"/>
      <c r="N42" s="81">
        <f>分析係数表!H45</f>
        <v>0</v>
      </c>
      <c r="O42" s="82">
        <f t="shared" si="4"/>
        <v>0</v>
      </c>
      <c r="P42" s="76">
        <f>分析係数表!C45</f>
        <v>1</v>
      </c>
      <c r="Q42" s="82">
        <f>O42*P42</f>
        <v>0</v>
      </c>
      <c r="R42" s="83">
        <v>1.3318427877795866E-2</v>
      </c>
      <c r="S42" s="84">
        <f>I42+R42</f>
        <v>8.8162057312376321E-2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投入係数表!O43</f>
        <v>5.3663493952012687E-3</v>
      </c>
      <c r="E43" s="77">
        <f>$C$17*D43</f>
        <v>0.53663493952012686</v>
      </c>
      <c r="F43" s="76">
        <f>分析係数表!C46</f>
        <v>0.71666280596092968</v>
      </c>
      <c r="G43" s="77">
        <f>E43*F43</f>
        <v>0.38458630153316792</v>
      </c>
      <c r="H43" s="77">
        <v>0.41080508445549491</v>
      </c>
      <c r="I43" s="77">
        <f>C43+H43</f>
        <v>0.41080508445549491</v>
      </c>
      <c r="J43" s="76">
        <f>分析係数表!G46</f>
        <v>9.2985756517065307E-3</v>
      </c>
      <c r="K43" s="78">
        <f>I43*J43</f>
        <v>3.8199021559151098E-3</v>
      </c>
      <c r="L43" s="79"/>
      <c r="M43" s="80"/>
      <c r="N43" s="81">
        <f>分析係数表!H46</f>
        <v>2.2386024285503563E-2</v>
      </c>
      <c r="O43" s="82">
        <f t="shared" si="4"/>
        <v>0.18236874571823575</v>
      </c>
      <c r="P43" s="76">
        <f>分析係数表!C46</f>
        <v>0.71666280596092968</v>
      </c>
      <c r="Q43" s="82">
        <f>O43*P43</f>
        <v>0.13069689702600612</v>
      </c>
      <c r="R43" s="83">
        <v>0.13874031766999315</v>
      </c>
      <c r="S43" s="84">
        <f>I43+R43</f>
        <v>0.54954540212548808</v>
      </c>
      <c r="T43" s="85">
        <f>分析係数表!F46</f>
        <v>0.31357162053211501</v>
      </c>
      <c r="U43" s="86">
        <f>S43*T43</f>
        <v>0.1723218423004621</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92">
        <f>投入係数表!O44</f>
        <v>0.7710688082490581</v>
      </c>
      <c r="E44" s="91">
        <f>SUM(E5:E43)</f>
        <v>77.106880824905829</v>
      </c>
      <c r="F44" s="92">
        <f>分析係数表!C47</f>
        <v>0.41481989128497887</v>
      </c>
      <c r="G44" s="91">
        <f>SUM(G5:G43)</f>
        <v>10.875500381276774</v>
      </c>
      <c r="H44" s="91">
        <f>SUM(H5:H43)</f>
        <v>13.108631460436609</v>
      </c>
      <c r="I44" s="91">
        <f>SUM(I5:I43)</f>
        <v>113.10863146043664</v>
      </c>
      <c r="J44" s="92">
        <f>分析係数表!G47</f>
        <v>0.25026351860519069</v>
      </c>
      <c r="K44" s="93">
        <f>SUM(K5:K43)</f>
        <v>12.985990362170622</v>
      </c>
      <c r="L44" s="94">
        <f>最終需要_まとめ!$L$33</f>
        <v>0.62733333333333341</v>
      </c>
      <c r="M44" s="91">
        <f>K44*L44</f>
        <v>8.1465446205350371</v>
      </c>
      <c r="N44" s="95">
        <f>分析係数表!H47</f>
        <v>1</v>
      </c>
      <c r="O44" s="96">
        <f>SUM(O5:O43)</f>
        <v>8.1465446205350371</v>
      </c>
      <c r="P44" s="92">
        <f>分析係数表!C47</f>
        <v>0.41481989128497887</v>
      </c>
      <c r="Q44" s="96">
        <f>SUM(Q5:Q43)</f>
        <v>3.9425102399839327</v>
      </c>
      <c r="R44" s="91">
        <f>SUM(R5:R43)</f>
        <v>4.6010682084142971</v>
      </c>
      <c r="S44" s="97">
        <f>SUM(S5:S43)</f>
        <v>117.7096996688509</v>
      </c>
      <c r="T44" s="98">
        <f>分析係数表!F47</f>
        <v>0.49143989098878627</v>
      </c>
      <c r="U44" s="99">
        <f>SUM(U5:U43)</f>
        <v>31.032059640693912</v>
      </c>
      <c r="V44" s="100">
        <f>分析係数表!D47</f>
        <v>6.5635274131309693E-2</v>
      </c>
      <c r="W44" s="164">
        <f>SUM(W5:W43)</f>
        <v>3</v>
      </c>
      <c r="X44" s="92">
        <f>分析係数表!E47</f>
        <v>5.6703562149805216E-2</v>
      </c>
      <c r="Y44" s="165">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300</v>
      </c>
      <c r="S2" s="3" t="s">
        <v>153</v>
      </c>
      <c r="U2" s="64" t="s">
        <v>210</v>
      </c>
      <c r="W2" s="3" t="s">
        <v>130</v>
      </c>
      <c r="Y2" s="3" t="s">
        <v>154</v>
      </c>
    </row>
    <row r="3" spans="1:25" ht="44" x14ac:dyDescent="0.2">
      <c r="B3" s="65"/>
      <c r="C3" s="66" t="s">
        <v>228</v>
      </c>
      <c r="D3" s="66" t="s">
        <v>239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投入係数表!P5</f>
        <v>0</v>
      </c>
      <c r="E5" s="77">
        <f t="shared" ref="E5:E38" si="0">$C$18*D5</f>
        <v>0</v>
      </c>
      <c r="F5" s="76">
        <f>分析係数表!C8</f>
        <v>4.9243777539597522E-2</v>
      </c>
      <c r="G5" s="77">
        <f t="shared" ref="G5:G38" si="1">E5*F5</f>
        <v>0</v>
      </c>
      <c r="H5" s="77">
        <f t="array" ref="H5:H43">MMULT(逆行列係数!C5:AO43,'14'!G5:G43)</f>
        <v>2.0385262418711915E-5</v>
      </c>
      <c r="I5" s="77">
        <f t="shared" ref="I5:I38" si="2">C5+H5</f>
        <v>2.0385262418711915E-5</v>
      </c>
      <c r="J5" s="76">
        <f>分析係数表!G8</f>
        <v>0.12057971014492753</v>
      </c>
      <c r="K5" s="78">
        <f t="shared" ref="K5:K38" si="3">I5*J5</f>
        <v>2.458049033676567E-6</v>
      </c>
      <c r="L5" s="79" t="s">
        <v>184</v>
      </c>
      <c r="M5" s="80" t="s">
        <v>184</v>
      </c>
      <c r="N5" s="81">
        <f>分析係数表!H8</f>
        <v>1.1023937613586077E-2</v>
      </c>
      <c r="O5" s="82">
        <f t="shared" ref="O5:O43" si="4">$M$44*N5</f>
        <v>0.22309412602039688</v>
      </c>
      <c r="P5" s="76">
        <f>分析係数表!C8</f>
        <v>4.9243777539597522E-2</v>
      </c>
      <c r="Q5" s="82">
        <f t="shared" ref="Q5:Q38" si="5">O5*P5</f>
        <v>1.098599751213936E-2</v>
      </c>
      <c r="R5" s="83">
        <f t="array" ref="R5:R43">MMULT(逆行列係数!C5:AO43,'14'!Q5:Q43)</f>
        <v>1.1487299559644346E-2</v>
      </c>
      <c r="S5" s="84">
        <f t="shared" ref="S5:S38" si="6">I5+R5</f>
        <v>1.1507684822063057E-2</v>
      </c>
      <c r="T5" s="85">
        <f>分析係数表!F8</f>
        <v>0.45391304347826089</v>
      </c>
      <c r="U5" s="86">
        <f t="shared" ref="U5:U38" si="7">S5*T5</f>
        <v>5.2234882409712318E-3</v>
      </c>
      <c r="V5" s="87">
        <f>分析係数表!D8</f>
        <v>0.46202898550724636</v>
      </c>
      <c r="W5" s="88">
        <f t="shared" ref="W5:W38" si="8">ROUND(S5*V5,0)</f>
        <v>0</v>
      </c>
      <c r="X5" s="76">
        <f>分析係数表!E8</f>
        <v>0.31362318840579712</v>
      </c>
      <c r="Y5" s="89">
        <f t="shared" ref="Y5:Y38" si="9">ROUND(S5*X5,0)</f>
        <v>0</v>
      </c>
    </row>
    <row r="6" spans="1:25" x14ac:dyDescent="0.2">
      <c r="A6" s="6" t="s">
        <v>220</v>
      </c>
      <c r="B6" s="5" t="s">
        <v>266</v>
      </c>
      <c r="C6" s="90"/>
      <c r="D6" s="76">
        <f>投入係数表!P6</f>
        <v>0</v>
      </c>
      <c r="E6" s="77">
        <f t="shared" si="0"/>
        <v>0</v>
      </c>
      <c r="F6" s="76">
        <f>分析係数表!C9</f>
        <v>0.18610421836228286</v>
      </c>
      <c r="G6" s="77">
        <f t="shared" si="1"/>
        <v>0</v>
      </c>
      <c r="H6" s="77">
        <v>1.0092899711467015E-5</v>
      </c>
      <c r="I6" s="77">
        <f t="shared" si="2"/>
        <v>1.0092899711467015E-5</v>
      </c>
      <c r="J6" s="76">
        <f>分析係数表!G9</f>
        <v>0.24223602484472051</v>
      </c>
      <c r="K6" s="78">
        <f t="shared" si="3"/>
        <v>2.4448639052621964E-6</v>
      </c>
      <c r="L6" s="79"/>
      <c r="M6" s="80"/>
      <c r="N6" s="81">
        <f>分析係数表!H9</f>
        <v>5.8167204272645549E-4</v>
      </c>
      <c r="O6" s="82">
        <f t="shared" si="4"/>
        <v>1.1771439620869212E-2</v>
      </c>
      <c r="P6" s="76">
        <f>分析係数表!C9</f>
        <v>0.18610421836228286</v>
      </c>
      <c r="Q6" s="82">
        <f t="shared" si="5"/>
        <v>2.1907145696406717E-3</v>
      </c>
      <c r="R6" s="83">
        <v>2.2420130947781477E-3</v>
      </c>
      <c r="S6" s="84">
        <f t="shared" si="6"/>
        <v>2.2521059944896147E-3</v>
      </c>
      <c r="T6" s="85">
        <f>分析係数表!F9</f>
        <v>0.65217391304347827</v>
      </c>
      <c r="U6" s="86">
        <f t="shared" si="7"/>
        <v>1.468764779014966E-3</v>
      </c>
      <c r="V6" s="87">
        <f>分析係数表!D9</f>
        <v>0.15527950310559005</v>
      </c>
      <c r="W6" s="88">
        <f t="shared" si="8"/>
        <v>0</v>
      </c>
      <c r="X6" s="76">
        <f>分析係数表!E9</f>
        <v>0</v>
      </c>
      <c r="Y6" s="89">
        <f t="shared" si="9"/>
        <v>0</v>
      </c>
    </row>
    <row r="7" spans="1:25" x14ac:dyDescent="0.2">
      <c r="A7" s="6" t="s">
        <v>221</v>
      </c>
      <c r="B7" s="5" t="s">
        <v>267</v>
      </c>
      <c r="C7" s="90"/>
      <c r="D7" s="76">
        <f>投入係数表!P7</f>
        <v>0</v>
      </c>
      <c r="E7" s="77">
        <f t="shared" si="0"/>
        <v>0</v>
      </c>
      <c r="F7" s="76">
        <f>分析係数表!C10</f>
        <v>1</v>
      </c>
      <c r="G7" s="77">
        <f t="shared" si="1"/>
        <v>0</v>
      </c>
      <c r="H7" s="77">
        <v>8.3851314657999655E-6</v>
      </c>
      <c r="I7" s="77">
        <f t="shared" si="2"/>
        <v>8.3851314657999655E-6</v>
      </c>
      <c r="J7" s="76">
        <f>分析係数表!G10</f>
        <v>0.17902522283330172</v>
      </c>
      <c r="K7" s="78">
        <f t="shared" si="3"/>
        <v>1.5011500291513686E-6</v>
      </c>
      <c r="L7" s="79"/>
      <c r="M7" s="80"/>
      <c r="N7" s="81">
        <f>分析係数表!H10</f>
        <v>1.093766089911469E-3</v>
      </c>
      <c r="O7" s="82">
        <f t="shared" si="4"/>
        <v>2.2134812301443065E-2</v>
      </c>
      <c r="P7" s="76">
        <f>分析係数表!C10</f>
        <v>1</v>
      </c>
      <c r="Q7" s="82">
        <f t="shared" si="5"/>
        <v>2.2134812301443065E-2</v>
      </c>
      <c r="R7" s="83">
        <v>2.2198418586803093E-2</v>
      </c>
      <c r="S7" s="84">
        <f t="shared" si="6"/>
        <v>2.2206803718268893E-2</v>
      </c>
      <c r="T7" s="85">
        <f>分析係数表!F10</f>
        <v>0.51792148681964723</v>
      </c>
      <c r="U7" s="86">
        <f t="shared" si="7"/>
        <v>1.1501380799277896E-2</v>
      </c>
      <c r="V7" s="87">
        <f>分析係数表!D10</f>
        <v>0.10677033946520008</v>
      </c>
      <c r="W7" s="88">
        <f t="shared" si="8"/>
        <v>0</v>
      </c>
      <c r="X7" s="76">
        <f>分析係数表!E10</f>
        <v>8.173715152664518E-2</v>
      </c>
      <c r="Y7" s="89">
        <f t="shared" si="9"/>
        <v>0</v>
      </c>
    </row>
    <row r="8" spans="1:25" x14ac:dyDescent="0.2">
      <c r="A8" s="6" t="s">
        <v>222</v>
      </c>
      <c r="B8" s="5" t="s">
        <v>27</v>
      </c>
      <c r="C8" s="90"/>
      <c r="D8" s="76">
        <f>投入係数表!P8</f>
        <v>2.60548128124542E-4</v>
      </c>
      <c r="E8" s="77">
        <f t="shared" si="0"/>
        <v>2.6054812812454198E-2</v>
      </c>
      <c r="F8" s="76">
        <f>分析係数表!C11</f>
        <v>6.160954948016939E-3</v>
      </c>
      <c r="G8" s="77">
        <f t="shared" si="1"/>
        <v>1.6052252791654484E-4</v>
      </c>
      <c r="H8" s="77">
        <v>3.1674210245408712E-3</v>
      </c>
      <c r="I8" s="77">
        <f t="shared" si="2"/>
        <v>3.1674210245408712E-3</v>
      </c>
      <c r="J8" s="76">
        <f>分析係数表!G11</f>
        <v>0.34042553191489361</v>
      </c>
      <c r="K8" s="78">
        <f t="shared" si="3"/>
        <v>1.0782709870777434E-3</v>
      </c>
      <c r="L8" s="79"/>
      <c r="M8" s="80"/>
      <c r="N8" s="81">
        <f>分析係数表!H11</f>
        <v>-1.9481838751603774E-5</v>
      </c>
      <c r="O8" s="82">
        <f t="shared" si="4"/>
        <v>-3.9425874328270094E-4</v>
      </c>
      <c r="P8" s="76">
        <f>分析係数表!C11</f>
        <v>6.160954948016939E-3</v>
      </c>
      <c r="Q8" s="82">
        <f t="shared" si="5"/>
        <v>-2.4290103552264965E-6</v>
      </c>
      <c r="R8" s="83">
        <v>2.7776435241035871E-4</v>
      </c>
      <c r="S8" s="84">
        <f t="shared" si="6"/>
        <v>3.4451853769512297E-3</v>
      </c>
      <c r="T8" s="85">
        <f>分析係数表!F11</f>
        <v>0.5957446808510638</v>
      </c>
      <c r="U8" s="86">
        <f t="shared" si="7"/>
        <v>2.0524508628645623E-3</v>
      </c>
      <c r="V8" s="87">
        <f>分析係数表!D11</f>
        <v>0.10638297872340426</v>
      </c>
      <c r="W8" s="88">
        <f t="shared" si="8"/>
        <v>0</v>
      </c>
      <c r="X8" s="76">
        <f>分析係数表!E11</f>
        <v>0</v>
      </c>
      <c r="Y8" s="89">
        <f t="shared" si="9"/>
        <v>0</v>
      </c>
    </row>
    <row r="9" spans="1:25" x14ac:dyDescent="0.2">
      <c r="A9" s="6" t="s">
        <v>223</v>
      </c>
      <c r="B9" s="5" t="s">
        <v>191</v>
      </c>
      <c r="C9" s="90"/>
      <c r="D9" s="76">
        <f>投入係数表!P9</f>
        <v>0</v>
      </c>
      <c r="E9" s="77">
        <f t="shared" si="0"/>
        <v>0</v>
      </c>
      <c r="F9" s="76">
        <f>分析係数表!C12</f>
        <v>3.0196065121225524E-2</v>
      </c>
      <c r="G9" s="77">
        <f t="shared" si="1"/>
        <v>0</v>
      </c>
      <c r="H9" s="77">
        <v>6.1443812830810758E-5</v>
      </c>
      <c r="I9" s="77">
        <f t="shared" si="2"/>
        <v>6.1443812830810758E-5</v>
      </c>
      <c r="J9" s="76">
        <f>分析係数表!G12</f>
        <v>0.12354134956874682</v>
      </c>
      <c r="K9" s="78">
        <f t="shared" si="3"/>
        <v>7.5908515597678427E-6</v>
      </c>
      <c r="L9" s="79"/>
      <c r="M9" s="80"/>
      <c r="N9" s="81">
        <f>分析係数表!H12</f>
        <v>9.1223709954384669E-2</v>
      </c>
      <c r="O9" s="82">
        <f t="shared" si="4"/>
        <v>1.846116565421247</v>
      </c>
      <c r="P9" s="76">
        <f>分析係数表!C12</f>
        <v>3.0196065121225524E-2</v>
      </c>
      <c r="Q9" s="82">
        <f t="shared" si="5"/>
        <v>5.5745456030833175E-2</v>
      </c>
      <c r="R9" s="83">
        <v>5.9348041033302303E-2</v>
      </c>
      <c r="S9" s="84">
        <f t="shared" si="6"/>
        <v>5.9409484846133113E-2</v>
      </c>
      <c r="T9" s="85">
        <f>分析係数表!F12</f>
        <v>0.42790922927909231</v>
      </c>
      <c r="U9" s="86">
        <f t="shared" si="7"/>
        <v>2.5421866872376735E-2</v>
      </c>
      <c r="V9" s="87">
        <f>分析係数表!D12</f>
        <v>5.0712605507126057E-2</v>
      </c>
      <c r="W9" s="88">
        <f t="shared" si="8"/>
        <v>0</v>
      </c>
      <c r="X9" s="76">
        <f>分析係数表!E12</f>
        <v>5.3041833863751671E-2</v>
      </c>
      <c r="Y9" s="89">
        <f t="shared" si="9"/>
        <v>0</v>
      </c>
    </row>
    <row r="10" spans="1:25" x14ac:dyDescent="0.2">
      <c r="A10" s="6" t="s">
        <v>224</v>
      </c>
      <c r="B10" s="5" t="s">
        <v>28</v>
      </c>
      <c r="C10" s="90"/>
      <c r="D10" s="76">
        <f>投入係数表!P10</f>
        <v>1.30274064062271E-3</v>
      </c>
      <c r="E10" s="77">
        <f t="shared" si="0"/>
        <v>0.13027406406227099</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0.29025891907248558</v>
      </c>
      <c r="P10" s="76">
        <f>分析係数表!C13</f>
        <v>0</v>
      </c>
      <c r="Q10" s="82">
        <f t="shared" si="5"/>
        <v>0</v>
      </c>
      <c r="R10" s="83">
        <v>0</v>
      </c>
      <c r="S10" s="84">
        <f t="shared" si="6"/>
        <v>0</v>
      </c>
      <c r="T10" s="85">
        <f>分析係数表!F13</f>
        <v>0.38061465721040189</v>
      </c>
      <c r="U10" s="86">
        <f t="shared" si="7"/>
        <v>0</v>
      </c>
      <c r="V10" s="87">
        <f>分析係数表!D13</f>
        <v>0.21040189125295508</v>
      </c>
      <c r="W10" s="88">
        <f t="shared" si="8"/>
        <v>0</v>
      </c>
      <c r="X10" s="76">
        <f>分析係数表!E13</f>
        <v>0.14893617021276595</v>
      </c>
      <c r="Y10" s="89">
        <f t="shared" si="9"/>
        <v>0</v>
      </c>
    </row>
    <row r="11" spans="1:25" x14ac:dyDescent="0.2">
      <c r="A11" s="6" t="s">
        <v>225</v>
      </c>
      <c r="B11" s="5" t="s">
        <v>268</v>
      </c>
      <c r="C11" s="90"/>
      <c r="D11" s="76">
        <f>投入係数表!P11</f>
        <v>3.6313895357358043E-3</v>
      </c>
      <c r="E11" s="77">
        <f t="shared" si="0"/>
        <v>0.36313895357358045</v>
      </c>
      <c r="F11" s="76">
        <f>分析係数表!C14</f>
        <v>0.14745822605886216</v>
      </c>
      <c r="G11" s="77">
        <f t="shared" si="1"/>
        <v>5.3547825906831679E-2</v>
      </c>
      <c r="H11" s="77">
        <v>9.5348456788437175E-2</v>
      </c>
      <c r="I11" s="77">
        <f t="shared" si="2"/>
        <v>9.5348456788437175E-2</v>
      </c>
      <c r="J11" s="76">
        <f>分析係数表!G14</f>
        <v>0.16000812567713976</v>
      </c>
      <c r="K11" s="78">
        <f t="shared" si="3"/>
        <v>1.5256527856925585E-2</v>
      </c>
      <c r="L11" s="79"/>
      <c r="M11" s="80"/>
      <c r="N11" s="81">
        <f>分析係数表!H14</f>
        <v>1.1744765647395416E-3</v>
      </c>
      <c r="O11" s="82">
        <f t="shared" si="4"/>
        <v>2.376816995218568E-2</v>
      </c>
      <c r="P11" s="76">
        <f>分析係数表!C14</f>
        <v>0.14745822605886216</v>
      </c>
      <c r="Q11" s="82">
        <f t="shared" si="5"/>
        <v>3.5048121778148509E-3</v>
      </c>
      <c r="R11" s="83">
        <v>2.7039988873013357E-2</v>
      </c>
      <c r="S11" s="84">
        <f t="shared" si="6"/>
        <v>0.12238844566145053</v>
      </c>
      <c r="T11" s="85">
        <f>分析係数表!F14</f>
        <v>0.30031148429035753</v>
      </c>
      <c r="U11" s="86">
        <f t="shared" si="7"/>
        <v>3.6754655776579978E-2</v>
      </c>
      <c r="V11" s="87">
        <f>分析係数表!D14</f>
        <v>4.401408450704225E-2</v>
      </c>
      <c r="W11" s="88">
        <f t="shared" si="8"/>
        <v>0</v>
      </c>
      <c r="X11" s="76">
        <f>分析係数表!E14</f>
        <v>4.2998374864572045E-2</v>
      </c>
      <c r="Y11" s="89">
        <f t="shared" si="9"/>
        <v>0</v>
      </c>
    </row>
    <row r="12" spans="1:25" x14ac:dyDescent="0.2">
      <c r="A12" s="6" t="s">
        <v>226</v>
      </c>
      <c r="B12" s="5" t="s">
        <v>29</v>
      </c>
      <c r="C12" s="90"/>
      <c r="D12" s="76">
        <f>投入係数表!P12</f>
        <v>9.1191844843589703E-3</v>
      </c>
      <c r="E12" s="77">
        <f t="shared" si="0"/>
        <v>0.91191844843589698</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0.1692214848846964</v>
      </c>
      <c r="P12" s="76">
        <f>分析係数表!C15</f>
        <v>0</v>
      </c>
      <c r="Q12" s="82">
        <f t="shared" si="5"/>
        <v>0</v>
      </c>
      <c r="R12" s="83">
        <v>0</v>
      </c>
      <c r="S12" s="84">
        <f t="shared" si="6"/>
        <v>0</v>
      </c>
      <c r="T12" s="85">
        <f>分析係数表!F15</f>
        <v>0.30411835265893644</v>
      </c>
      <c r="U12" s="86">
        <f t="shared" si="7"/>
        <v>0</v>
      </c>
      <c r="V12" s="87">
        <f>分析係数表!D15</f>
        <v>5.8056777289084364E-2</v>
      </c>
      <c r="W12" s="88">
        <f t="shared" si="8"/>
        <v>0</v>
      </c>
      <c r="X12" s="76">
        <f>分析係数表!E15</f>
        <v>5.2139144342263098E-2</v>
      </c>
      <c r="Y12" s="89">
        <f t="shared" si="9"/>
        <v>0</v>
      </c>
    </row>
    <row r="13" spans="1:25" x14ac:dyDescent="0.2">
      <c r="A13" s="6" t="s">
        <v>227</v>
      </c>
      <c r="B13" s="5" t="s">
        <v>30</v>
      </c>
      <c r="C13" s="90"/>
      <c r="D13" s="76">
        <f>投入係数表!P13</f>
        <v>3.0451562474555845E-3</v>
      </c>
      <c r="E13" s="77">
        <f t="shared" si="0"/>
        <v>0.30451562474555843</v>
      </c>
      <c r="F13" s="76">
        <f>分析係数表!C16</f>
        <v>2.2508198350392528E-2</v>
      </c>
      <c r="G13" s="77">
        <f t="shared" si="1"/>
        <v>6.8540980825667281E-3</v>
      </c>
      <c r="H13" s="77">
        <v>1.3199232064244256E-2</v>
      </c>
      <c r="I13" s="77">
        <f t="shared" si="2"/>
        <v>1.3199232064244256E-2</v>
      </c>
      <c r="J13" s="76">
        <f>分析係数表!G16</f>
        <v>3.3165829145728645E-2</v>
      </c>
      <c r="K13" s="78">
        <f t="shared" si="3"/>
        <v>4.3776347549754821E-4</v>
      </c>
      <c r="L13" s="79"/>
      <c r="M13" s="80"/>
      <c r="N13" s="81">
        <f>分析係数表!H16</f>
        <v>1.6828134001653172E-2</v>
      </c>
      <c r="O13" s="82">
        <f t="shared" si="4"/>
        <v>0.34055507017983583</v>
      </c>
      <c r="P13" s="76">
        <f>分析係数表!C16</f>
        <v>2.2508198350392528E-2</v>
      </c>
      <c r="Q13" s="82">
        <f t="shared" si="5"/>
        <v>7.6652810688395924E-3</v>
      </c>
      <c r="R13" s="83">
        <v>1.0491867649867644E-2</v>
      </c>
      <c r="S13" s="84">
        <f t="shared" si="6"/>
        <v>2.3691099714111902E-2</v>
      </c>
      <c r="T13" s="85">
        <f>分析係数表!F16</f>
        <v>0.28743718592964823</v>
      </c>
      <c r="U13" s="86">
        <f t="shared" si="7"/>
        <v>6.8097030334030185E-3</v>
      </c>
      <c r="V13" s="87">
        <f>分析係数表!D16</f>
        <v>2.5125628140703519E-2</v>
      </c>
      <c r="W13" s="88">
        <f t="shared" si="8"/>
        <v>0</v>
      </c>
      <c r="X13" s="76">
        <f>分析係数表!E16</f>
        <v>2.3115577889447236E-2</v>
      </c>
      <c r="Y13" s="89">
        <f t="shared" si="9"/>
        <v>0</v>
      </c>
    </row>
    <row r="14" spans="1:25" x14ac:dyDescent="0.2">
      <c r="A14" s="6" t="s">
        <v>2</v>
      </c>
      <c r="B14" s="5" t="s">
        <v>365</v>
      </c>
      <c r="C14" s="90"/>
      <c r="D14" s="76">
        <f>投入係数表!P14</f>
        <v>5.0155514663974337E-3</v>
      </c>
      <c r="E14" s="77">
        <f t="shared" si="0"/>
        <v>0.50155514663974332</v>
      </c>
      <c r="F14" s="76">
        <f>分析係数表!C17</f>
        <v>3.7433661865049261E-2</v>
      </c>
      <c r="G14" s="77">
        <f t="shared" si="1"/>
        <v>1.8775045765987351E-2</v>
      </c>
      <c r="H14" s="77">
        <v>3.529072688373646E-2</v>
      </c>
      <c r="I14" s="77">
        <f t="shared" si="2"/>
        <v>3.529072688373646E-2</v>
      </c>
      <c r="J14" s="76">
        <f>分析係数表!G17</f>
        <v>0.23414289082763498</v>
      </c>
      <c r="K14" s="78">
        <f t="shared" si="3"/>
        <v>8.2630728119665892E-3</v>
      </c>
      <c r="L14" s="79"/>
      <c r="M14" s="80"/>
      <c r="N14" s="81">
        <f>分析係数表!H17</f>
        <v>3.0252512461419003E-3</v>
      </c>
      <c r="O14" s="82">
        <f t="shared" si="4"/>
        <v>6.1222750564042271E-2</v>
      </c>
      <c r="P14" s="76">
        <f>分析係数表!C17</f>
        <v>3.7433661865049261E-2</v>
      </c>
      <c r="Q14" s="82">
        <f t="shared" si="5"/>
        <v>2.2917917430626124E-3</v>
      </c>
      <c r="R14" s="83">
        <v>1.2882948777968816E-2</v>
      </c>
      <c r="S14" s="84">
        <f t="shared" si="6"/>
        <v>4.8173675661705273E-2</v>
      </c>
      <c r="T14" s="85">
        <f>分析係数表!F17</f>
        <v>0.39289082763499172</v>
      </c>
      <c r="U14" s="86">
        <f t="shared" si="7"/>
        <v>1.8926995300947044E-2</v>
      </c>
      <c r="V14" s="87">
        <f>分析係数表!D17</f>
        <v>5.6649375147370902E-2</v>
      </c>
      <c r="W14" s="88">
        <f t="shared" si="8"/>
        <v>0</v>
      </c>
      <c r="X14" s="76">
        <f>分析係数表!E17</f>
        <v>5.6885168592313136E-2</v>
      </c>
      <c r="Y14" s="89">
        <f t="shared" si="9"/>
        <v>0</v>
      </c>
    </row>
    <row r="15" spans="1:25" x14ac:dyDescent="0.2">
      <c r="A15" s="6" t="s">
        <v>3</v>
      </c>
      <c r="B15" s="5" t="s">
        <v>31</v>
      </c>
      <c r="C15" s="90"/>
      <c r="D15" s="76">
        <f>投入係数表!P15</f>
        <v>3.6965265677669397E-3</v>
      </c>
      <c r="E15" s="77">
        <f t="shared" si="0"/>
        <v>0.36965265677669396</v>
      </c>
      <c r="F15" s="76">
        <f>分析係数表!C18</f>
        <v>0.10097309673726385</v>
      </c>
      <c r="G15" s="77">
        <f t="shared" si="1"/>
        <v>3.7324973471899711E-2</v>
      </c>
      <c r="H15" s="77">
        <v>5.0004060197785985E-2</v>
      </c>
      <c r="I15" s="77">
        <f t="shared" si="2"/>
        <v>5.0004060197785985E-2</v>
      </c>
      <c r="J15" s="76">
        <f>分析係数表!G18</f>
        <v>0.21571562207670719</v>
      </c>
      <c r="K15" s="78">
        <f t="shared" si="3"/>
        <v>1.0786656951926517E-2</v>
      </c>
      <c r="L15" s="79"/>
      <c r="M15" s="80"/>
      <c r="N15" s="81">
        <f>分析係数表!H18</f>
        <v>4.4529917146522908E-4</v>
      </c>
      <c r="O15" s="82">
        <f t="shared" si="4"/>
        <v>9.0116284178903064E-3</v>
      </c>
      <c r="P15" s="76">
        <f>分析係数表!C18</f>
        <v>0.10097309673726385</v>
      </c>
      <c r="Q15" s="82">
        <f t="shared" si="5"/>
        <v>9.0993202799991382E-4</v>
      </c>
      <c r="R15" s="83">
        <v>3.4984784185957477E-3</v>
      </c>
      <c r="S15" s="84">
        <f t="shared" si="6"/>
        <v>5.3502538616381733E-2</v>
      </c>
      <c r="T15" s="85">
        <f>分析係数表!F18</f>
        <v>0.45949485500467729</v>
      </c>
      <c r="U15" s="86">
        <f t="shared" si="7"/>
        <v>2.4584141223916472E-2</v>
      </c>
      <c r="V15" s="87">
        <f>分析係数表!D18</f>
        <v>5.5378858746492052E-2</v>
      </c>
      <c r="W15" s="88">
        <f t="shared" si="8"/>
        <v>0</v>
      </c>
      <c r="X15" s="76">
        <f>分析係数表!E18</f>
        <v>5.5378858746492052E-2</v>
      </c>
      <c r="Y15" s="89">
        <f t="shared" si="9"/>
        <v>0</v>
      </c>
    </row>
    <row r="16" spans="1:25" x14ac:dyDescent="0.2">
      <c r="A16" s="6" t="s">
        <v>4</v>
      </c>
      <c r="B16" s="5" t="s">
        <v>32</v>
      </c>
      <c r="C16" s="90"/>
      <c r="D16" s="76">
        <f>投入係数表!P16</f>
        <v>0.2360077513068117</v>
      </c>
      <c r="E16" s="77">
        <f t="shared" si="0"/>
        <v>23.600775130681171</v>
      </c>
      <c r="F16" s="76">
        <f>分析係数表!C19</f>
        <v>3.134831743474864E-2</v>
      </c>
      <c r="G16" s="77">
        <f t="shared" si="1"/>
        <v>0.73984459050271467</v>
      </c>
      <c r="H16" s="77">
        <v>1.357534351719067</v>
      </c>
      <c r="I16" s="77">
        <f t="shared" si="2"/>
        <v>1.357534351719067</v>
      </c>
      <c r="J16" s="76">
        <f>分析係数表!G19</f>
        <v>5.7606822099247029E-2</v>
      </c>
      <c r="K16" s="78">
        <f t="shared" si="3"/>
        <v>7.8203239893096937E-2</v>
      </c>
      <c r="L16" s="79"/>
      <c r="M16" s="80"/>
      <c r="N16" s="81">
        <f>分析係数表!H19</f>
        <v>-1.1410791268796496E-4</v>
      </c>
      <c r="O16" s="82">
        <f t="shared" si="4"/>
        <v>-2.3092297820843911E-3</v>
      </c>
      <c r="P16" s="76">
        <f>分析係数表!C19</f>
        <v>3.134831743474864E-2</v>
      </c>
      <c r="Q16" s="82">
        <f t="shared" si="5"/>
        <v>-7.2390468238556926E-5</v>
      </c>
      <c r="R16" s="83">
        <v>6.9450027453860069E-3</v>
      </c>
      <c r="S16" s="84">
        <f t="shared" si="6"/>
        <v>1.3644793544644529</v>
      </c>
      <c r="T16" s="85">
        <f>分析係数表!F19</f>
        <v>0.23995282590946204</v>
      </c>
      <c r="U16" s="86">
        <f t="shared" si="7"/>
        <v>0.327410676998864</v>
      </c>
      <c r="V16" s="87">
        <f>分析係数表!D19</f>
        <v>5.8967613172457587E-3</v>
      </c>
      <c r="W16" s="88">
        <f t="shared" si="8"/>
        <v>0</v>
      </c>
      <c r="X16" s="76">
        <f>分析係数表!E19</f>
        <v>5.1710060782001266E-3</v>
      </c>
      <c r="Y16" s="89">
        <f t="shared" si="9"/>
        <v>0</v>
      </c>
    </row>
    <row r="17" spans="1:25" x14ac:dyDescent="0.2">
      <c r="A17" s="6" t="s">
        <v>5</v>
      </c>
      <c r="B17" s="5" t="s">
        <v>33</v>
      </c>
      <c r="C17" s="90"/>
      <c r="D17" s="76">
        <f>投入係数表!P17</f>
        <v>6.8312462342653354E-2</v>
      </c>
      <c r="E17" s="77">
        <f t="shared" si="0"/>
        <v>6.8312462342653353</v>
      </c>
      <c r="F17" s="76">
        <f>分析係数表!C20</f>
        <v>9.3978580907996712E-2</v>
      </c>
      <c r="G17" s="77">
        <f t="shared" si="1"/>
        <v>0.64199082692935272</v>
      </c>
      <c r="H17" s="77">
        <v>0.8166859118517521</v>
      </c>
      <c r="I17" s="77">
        <f t="shared" si="2"/>
        <v>0.8166859118517521</v>
      </c>
      <c r="J17" s="76">
        <f>分析係数表!G20</f>
        <v>0.1000543404428746</v>
      </c>
      <c r="K17" s="78">
        <f t="shared" si="3"/>
        <v>8.1712970259314691E-2</v>
      </c>
      <c r="L17" s="79"/>
      <c r="M17" s="80"/>
      <c r="N17" s="81">
        <f>分析係数表!H20</f>
        <v>5.5523240442070755E-4</v>
      </c>
      <c r="O17" s="82">
        <f t="shared" si="4"/>
        <v>1.1236374183556976E-2</v>
      </c>
      <c r="P17" s="76">
        <f>分析係数表!C20</f>
        <v>9.3978580907996712E-2</v>
      </c>
      <c r="Q17" s="82">
        <f t="shared" si="5"/>
        <v>1.0559785003219347E-3</v>
      </c>
      <c r="R17" s="83">
        <v>5.698969082103148E-3</v>
      </c>
      <c r="S17" s="84">
        <f t="shared" si="6"/>
        <v>0.8223848809338552</v>
      </c>
      <c r="T17" s="85">
        <f>分析係数表!F20</f>
        <v>0.22286374133949191</v>
      </c>
      <c r="U17" s="86">
        <f t="shared" si="7"/>
        <v>0.18327977138595156</v>
      </c>
      <c r="V17" s="87">
        <f>分析係数表!D20</f>
        <v>2.7577774758864283E-2</v>
      </c>
      <c r="W17" s="88">
        <f t="shared" si="8"/>
        <v>0</v>
      </c>
      <c r="X17" s="76">
        <f>分析係数表!E20</f>
        <v>2.9955169134628448E-2</v>
      </c>
      <c r="Y17" s="89">
        <f t="shared" si="9"/>
        <v>0</v>
      </c>
    </row>
    <row r="18" spans="1:25" x14ac:dyDescent="0.2">
      <c r="A18" s="6" t="s">
        <v>6</v>
      </c>
      <c r="B18" s="5" t="s">
        <v>34</v>
      </c>
      <c r="C18" s="75">
        <f>最終需要_まとめ!C19</f>
        <v>100</v>
      </c>
      <c r="D18" s="76">
        <f>投入係数表!P18</f>
        <v>7.3442003615105278E-2</v>
      </c>
      <c r="E18" s="77">
        <f t="shared" si="0"/>
        <v>7.344200361510528</v>
      </c>
      <c r="F18" s="76">
        <f>分析係数表!C21</f>
        <v>0.58730312732447199</v>
      </c>
      <c r="G18" s="77">
        <f t="shared" si="1"/>
        <v>4.3132718400126508</v>
      </c>
      <c r="H18" s="77">
        <v>4.3856077543485394</v>
      </c>
      <c r="I18" s="77">
        <f t="shared" si="2"/>
        <v>104.38560775434854</v>
      </c>
      <c r="J18" s="76">
        <f>分析係数表!G21</f>
        <v>0.28517251912946945</v>
      </c>
      <c r="K18" s="78">
        <f t="shared" si="3"/>
        <v>29.767906724168252</v>
      </c>
      <c r="L18" s="79"/>
      <c r="M18" s="80"/>
      <c r="N18" s="81">
        <f>分析係数表!H21</f>
        <v>9.2956202043366571E-4</v>
      </c>
      <c r="O18" s="82">
        <f t="shared" si="4"/>
        <v>1.8811774322346014E-2</v>
      </c>
      <c r="P18" s="76">
        <f>分析係数表!C21</f>
        <v>0.58730312732447199</v>
      </c>
      <c r="Q18" s="82">
        <f t="shared" si="5"/>
        <v>1.1048213890036015E-2</v>
      </c>
      <c r="R18" s="83">
        <v>1.6042312249456285E-2</v>
      </c>
      <c r="S18" s="84">
        <f t="shared" si="6"/>
        <v>104.40165006659799</v>
      </c>
      <c r="T18" s="85">
        <f>分析係数表!F21</f>
        <v>0.42587749688936571</v>
      </c>
      <c r="U18" s="86">
        <f t="shared" si="7"/>
        <v>44.462313401482234</v>
      </c>
      <c r="V18" s="87">
        <f>分析係数表!D21</f>
        <v>3.1732194878443115E-2</v>
      </c>
      <c r="W18" s="88">
        <f t="shared" si="8"/>
        <v>3</v>
      </c>
      <c r="X18" s="76">
        <f>分析係数表!E21</f>
        <v>3.0689107937146562E-2</v>
      </c>
      <c r="Y18" s="89">
        <f t="shared" si="9"/>
        <v>3</v>
      </c>
    </row>
    <row r="19" spans="1:25" x14ac:dyDescent="0.2">
      <c r="A19" s="6" t="s">
        <v>7</v>
      </c>
      <c r="B19" s="5" t="s">
        <v>269</v>
      </c>
      <c r="C19" s="90"/>
      <c r="D19" s="76">
        <f>投入係数表!P19</f>
        <v>1.0747610285137357E-3</v>
      </c>
      <c r="E19" s="77">
        <f t="shared" si="0"/>
        <v>0.10747610285137357</v>
      </c>
      <c r="F19" s="76">
        <f>分析係数表!C22</f>
        <v>5.627746538770495E-2</v>
      </c>
      <c r="G19" s="77">
        <f t="shared" si="1"/>
        <v>6.0484826582235937E-3</v>
      </c>
      <c r="H19" s="77">
        <v>8.3348452097524485E-3</v>
      </c>
      <c r="I19" s="77">
        <f t="shared" si="2"/>
        <v>8.3348452097524485E-3</v>
      </c>
      <c r="J19" s="76">
        <f>分析係数表!G22</f>
        <v>0.19467293380336859</v>
      </c>
      <c r="K19" s="78">
        <f t="shared" si="3"/>
        <v>1.6225687697794622E-3</v>
      </c>
      <c r="L19" s="79"/>
      <c r="M19" s="80"/>
      <c r="N19" s="81">
        <f>分析係数表!H22</f>
        <v>4.3138357235694069E-5</v>
      </c>
      <c r="O19" s="82">
        <f t="shared" si="4"/>
        <v>8.7300150298312345E-4</v>
      </c>
      <c r="P19" s="76">
        <f>分析係数表!C22</f>
        <v>5.627746538770495E-2</v>
      </c>
      <c r="Q19" s="82">
        <f t="shared" si="5"/>
        <v>4.9130311867547133E-5</v>
      </c>
      <c r="R19" s="83">
        <v>1.0437137303626522E-3</v>
      </c>
      <c r="S19" s="84">
        <f t="shared" si="6"/>
        <v>9.3785589401151007E-3</v>
      </c>
      <c r="T19" s="85">
        <f>分析係数表!F22</f>
        <v>0.41304347826086957</v>
      </c>
      <c r="U19" s="86">
        <f t="shared" si="7"/>
        <v>3.8737526056997155E-3</v>
      </c>
      <c r="V19" s="87">
        <f>分析係数表!D22</f>
        <v>1.7561039300169733E-2</v>
      </c>
      <c r="W19" s="88">
        <f t="shared" si="8"/>
        <v>0</v>
      </c>
      <c r="X19" s="76">
        <f>分析係数表!E22</f>
        <v>1.6190103146624887E-2</v>
      </c>
      <c r="Y19" s="89">
        <f t="shared" si="9"/>
        <v>0</v>
      </c>
    </row>
    <row r="20" spans="1:25" x14ac:dyDescent="0.2">
      <c r="A20" s="6" t="s">
        <v>8</v>
      </c>
      <c r="B20" s="5" t="s">
        <v>270</v>
      </c>
      <c r="C20" s="90"/>
      <c r="D20" s="76">
        <f>投入係数表!P20</f>
        <v>5.2109625624908399E-4</v>
      </c>
      <c r="E20" s="77">
        <f t="shared" si="0"/>
        <v>5.2109625624908396E-2</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5.0690409850632969E-4</v>
      </c>
      <c r="P20" s="76">
        <f>分析係数表!C23</f>
        <v>0</v>
      </c>
      <c r="Q20" s="82">
        <f t="shared" si="5"/>
        <v>0</v>
      </c>
      <c r="R20" s="83">
        <v>0</v>
      </c>
      <c r="S20" s="84">
        <f t="shared" si="6"/>
        <v>0</v>
      </c>
      <c r="T20" s="85">
        <f>分析係数表!F23</f>
        <v>0.44111133480974429</v>
      </c>
      <c r="U20" s="86">
        <f t="shared" si="7"/>
        <v>0</v>
      </c>
      <c r="V20" s="87">
        <f>分析係数表!D23</f>
        <v>2.2822054128677844E-2</v>
      </c>
      <c r="W20" s="88">
        <f t="shared" si="8"/>
        <v>0</v>
      </c>
      <c r="X20" s="76">
        <f>分析係数表!E23</f>
        <v>2.3934155905164563E-2</v>
      </c>
      <c r="Y20" s="89">
        <f t="shared" si="9"/>
        <v>0</v>
      </c>
    </row>
    <row r="21" spans="1:25" x14ac:dyDescent="0.2">
      <c r="A21" s="6" t="s">
        <v>9</v>
      </c>
      <c r="B21" s="5" t="s">
        <v>271</v>
      </c>
      <c r="C21" s="90"/>
      <c r="D21" s="76">
        <f>投入係数表!P21</f>
        <v>1.6284258007783875E-5</v>
      </c>
      <c r="E21" s="77">
        <f t="shared" si="0"/>
        <v>1.6284258007783874E-3</v>
      </c>
      <c r="F21" s="76">
        <f>分析係数表!C24</f>
        <v>0.81842301633363734</v>
      </c>
      <c r="G21" s="77">
        <f t="shared" si="1"/>
        <v>1.3327411557485665E-3</v>
      </c>
      <c r="H21" s="77">
        <v>8.0454438861507979E-3</v>
      </c>
      <c r="I21" s="77">
        <f t="shared" si="2"/>
        <v>8.0454438861507979E-3</v>
      </c>
      <c r="J21" s="76">
        <f>分析係数表!G24</f>
        <v>0.20829256360078277</v>
      </c>
      <c r="K21" s="78">
        <f t="shared" si="3"/>
        <v>1.6758061323525939E-3</v>
      </c>
      <c r="L21" s="79"/>
      <c r="M21" s="80"/>
      <c r="N21" s="81">
        <f>分析係数表!H24</f>
        <v>3.3536593850975067E-4</v>
      </c>
      <c r="O21" s="82">
        <f t="shared" si="4"/>
        <v>6.7868826522236372E-3</v>
      </c>
      <c r="P21" s="76">
        <f>分析係数表!C24</f>
        <v>0.81842301633363734</v>
      </c>
      <c r="Q21" s="82">
        <f t="shared" si="5"/>
        <v>5.5545409717353061E-3</v>
      </c>
      <c r="R21" s="83">
        <v>1.5360271496084738E-2</v>
      </c>
      <c r="S21" s="84">
        <f t="shared" si="6"/>
        <v>2.3405715382235535E-2</v>
      </c>
      <c r="T21" s="85">
        <f>分析係数表!F24</f>
        <v>0.39236790606653621</v>
      </c>
      <c r="U21" s="86">
        <f t="shared" si="7"/>
        <v>9.183651534517074E-3</v>
      </c>
      <c r="V21" s="87">
        <f>分析係数表!D24</f>
        <v>4.4337084148727987E-2</v>
      </c>
      <c r="W21" s="88">
        <f t="shared" si="8"/>
        <v>0</v>
      </c>
      <c r="X21" s="76">
        <f>分析係数表!E24</f>
        <v>4.5009784735812131E-2</v>
      </c>
      <c r="Y21" s="89">
        <f t="shared" si="9"/>
        <v>0</v>
      </c>
    </row>
    <row r="22" spans="1:25" x14ac:dyDescent="0.2">
      <c r="A22" s="6" t="s">
        <v>10</v>
      </c>
      <c r="B22" s="5" t="s">
        <v>272</v>
      </c>
      <c r="C22" s="90"/>
      <c r="D22" s="76">
        <f>投入係数表!P22</f>
        <v>2.7683238613232589E-3</v>
      </c>
      <c r="E22" s="77">
        <f t="shared" si="0"/>
        <v>0.27683238613232586</v>
      </c>
      <c r="F22" s="76">
        <f>分析係数表!C25</f>
        <v>9.2155281649579646E-3</v>
      </c>
      <c r="G22" s="77">
        <f t="shared" si="1"/>
        <v>2.5511566513749676E-3</v>
      </c>
      <c r="H22" s="77">
        <v>3.6290598474093311E-3</v>
      </c>
      <c r="I22" s="77">
        <f t="shared" si="2"/>
        <v>3.6290598474093311E-3</v>
      </c>
      <c r="J22" s="76">
        <f>分析係数表!G25</f>
        <v>0.19733079122974262</v>
      </c>
      <c r="K22" s="78">
        <f t="shared" si="3"/>
        <v>7.161252511093723E-4</v>
      </c>
      <c r="L22" s="79"/>
      <c r="M22" s="80"/>
      <c r="N22" s="81">
        <f>分析係数表!H25</f>
        <v>5.1487716700667114E-4</v>
      </c>
      <c r="O22" s="82">
        <f t="shared" si="4"/>
        <v>1.0419695358185667E-2</v>
      </c>
      <c r="P22" s="76">
        <f>分析係数表!C25</f>
        <v>9.2155281649579646E-3</v>
      </c>
      <c r="Q22" s="82">
        <f t="shared" si="5"/>
        <v>9.6022996043641781E-5</v>
      </c>
      <c r="R22" s="83">
        <v>9.4307612913346775E-4</v>
      </c>
      <c r="S22" s="84">
        <f t="shared" si="6"/>
        <v>4.5721359765427986E-3</v>
      </c>
      <c r="T22" s="85">
        <f>分析係数表!F25</f>
        <v>0.3508102955195424</v>
      </c>
      <c r="U22" s="86">
        <f t="shared" si="7"/>
        <v>1.6039523730865108E-3</v>
      </c>
      <c r="V22" s="87">
        <f>分析係数表!D25</f>
        <v>0.24499523355576741</v>
      </c>
      <c r="W22" s="88">
        <f t="shared" si="8"/>
        <v>0</v>
      </c>
      <c r="X22" s="76">
        <f>分析係数表!E25</f>
        <v>0.2330791229742612</v>
      </c>
      <c r="Y22" s="89">
        <f t="shared" si="9"/>
        <v>0</v>
      </c>
    </row>
    <row r="23" spans="1:25" x14ac:dyDescent="0.2">
      <c r="A23" s="6" t="s">
        <v>11</v>
      </c>
      <c r="B23" s="5" t="s">
        <v>35</v>
      </c>
      <c r="C23" s="90"/>
      <c r="D23" s="76">
        <f>投入係数表!P23</f>
        <v>8.4678141640476148E-4</v>
      </c>
      <c r="E23" s="77">
        <f t="shared" si="0"/>
        <v>8.4678141640476143E-2</v>
      </c>
      <c r="F23" s="76">
        <f>分析係数表!C26</f>
        <v>0.13136940169326161</v>
      </c>
      <c r="G23" s="77">
        <f t="shared" si="1"/>
        <v>1.1124116803806613E-2</v>
      </c>
      <c r="H23" s="77">
        <v>2.4119833125337699E-2</v>
      </c>
      <c r="I23" s="77">
        <f t="shared" si="2"/>
        <v>2.4119833125337699E-2</v>
      </c>
      <c r="J23" s="76">
        <f>分析係数表!G26</f>
        <v>0.19642020029831664</v>
      </c>
      <c r="K23" s="78">
        <f t="shared" si="3"/>
        <v>4.7376224536408032E-3</v>
      </c>
      <c r="L23" s="79"/>
      <c r="M23" s="80"/>
      <c r="N23" s="81">
        <f>分析係数表!H26</f>
        <v>1.0429741531662163E-2</v>
      </c>
      <c r="O23" s="82">
        <f t="shared" si="4"/>
        <v>0.21106923435027453</v>
      </c>
      <c r="P23" s="76">
        <f>分析係数表!C26</f>
        <v>0.13136940169326161</v>
      </c>
      <c r="Q23" s="82">
        <f t="shared" si="5"/>
        <v>2.7728039032450386E-2</v>
      </c>
      <c r="R23" s="83">
        <v>3.6571875431714106E-2</v>
      </c>
      <c r="S23" s="84">
        <f t="shared" si="6"/>
        <v>6.0691708557051804E-2</v>
      </c>
      <c r="T23" s="85">
        <f>分析係数表!F26</f>
        <v>0.33488173875985511</v>
      </c>
      <c r="U23" s="86">
        <f t="shared" si="7"/>
        <v>2.0324544889891886E-2</v>
      </c>
      <c r="V23" s="87">
        <f>分析係数表!D26</f>
        <v>5.817174515235457E-2</v>
      </c>
      <c r="W23" s="88">
        <f t="shared" si="8"/>
        <v>0</v>
      </c>
      <c r="X23" s="76">
        <f>分析係数表!E26</f>
        <v>6.1453228212230981E-2</v>
      </c>
      <c r="Y23" s="89">
        <f t="shared" si="9"/>
        <v>0</v>
      </c>
    </row>
    <row r="24" spans="1:25" x14ac:dyDescent="0.2">
      <c r="A24" s="6" t="s">
        <v>12</v>
      </c>
      <c r="B24" s="5" t="s">
        <v>366</v>
      </c>
      <c r="C24" s="90"/>
      <c r="D24" s="76">
        <f>投入係数表!P24</f>
        <v>4.8852774023351624E-5</v>
      </c>
      <c r="E24" s="77">
        <f t="shared" si="0"/>
        <v>4.8852774023351621E-3</v>
      </c>
      <c r="F24" s="76">
        <f>分析係数表!C27</f>
        <v>0.16712141882673948</v>
      </c>
      <c r="G24" s="77">
        <f t="shared" si="1"/>
        <v>8.164344908404605E-4</v>
      </c>
      <c r="H24" s="77">
        <v>5.3583129976566436E-3</v>
      </c>
      <c r="I24" s="77">
        <f t="shared" si="2"/>
        <v>5.3583129976566436E-3</v>
      </c>
      <c r="J24" s="76">
        <f>分析係数表!G27</f>
        <v>0.17095740894530786</v>
      </c>
      <c r="K24" s="78">
        <f t="shared" si="3"/>
        <v>9.1604330639734528E-4</v>
      </c>
      <c r="L24" s="79"/>
      <c r="M24" s="80"/>
      <c r="N24" s="81">
        <f>分析係数表!H27</f>
        <v>1.1119955247433267E-2</v>
      </c>
      <c r="O24" s="82">
        <f t="shared" si="4"/>
        <v>0.22503725839800448</v>
      </c>
      <c r="P24" s="76">
        <f>分析係数表!C27</f>
        <v>0.16712141882673948</v>
      </c>
      <c r="Q24" s="82">
        <f t="shared" si="5"/>
        <v>3.7608545912354102E-2</v>
      </c>
      <c r="R24" s="83">
        <v>4.2093588749634245E-2</v>
      </c>
      <c r="S24" s="84">
        <f t="shared" si="6"/>
        <v>4.7451901747290887E-2</v>
      </c>
      <c r="T24" s="85">
        <f>分析係数表!F27</f>
        <v>0.3222209040218294</v>
      </c>
      <c r="U24" s="86">
        <f t="shared" si="7"/>
        <v>1.5289994678567096E-2</v>
      </c>
      <c r="V24" s="87">
        <f>分析係数表!D27</f>
        <v>6.0268121959900341E-2</v>
      </c>
      <c r="W24" s="88">
        <f t="shared" si="8"/>
        <v>0</v>
      </c>
      <c r="X24" s="76">
        <f>分析係数表!E27</f>
        <v>7.1420097283188988E-2</v>
      </c>
      <c r="Y24" s="89">
        <f t="shared" si="9"/>
        <v>0</v>
      </c>
    </row>
    <row r="25" spans="1:25" x14ac:dyDescent="0.2">
      <c r="A25" s="6" t="s">
        <v>13</v>
      </c>
      <c r="B25" s="5" t="s">
        <v>192</v>
      </c>
      <c r="C25" s="90"/>
      <c r="D25" s="76">
        <f>投入係数表!P25</f>
        <v>0</v>
      </c>
      <c r="E25" s="77">
        <f t="shared" si="0"/>
        <v>0</v>
      </c>
      <c r="F25" s="76">
        <f>分析係数表!C28</f>
        <v>0.25171335744498258</v>
      </c>
      <c r="G25" s="77">
        <f t="shared" si="1"/>
        <v>0</v>
      </c>
      <c r="H25" s="77">
        <v>1.309147284808089E-2</v>
      </c>
      <c r="I25" s="77">
        <f t="shared" si="2"/>
        <v>1.309147284808089E-2</v>
      </c>
      <c r="J25" s="76">
        <f>分析係数表!G28</f>
        <v>0.12482787671548065</v>
      </c>
      <c r="K25" s="78">
        <f t="shared" si="3"/>
        <v>1.6341807587043036E-3</v>
      </c>
      <c r="L25" s="79"/>
      <c r="M25" s="80"/>
      <c r="N25" s="81">
        <f>分析係数表!H28</f>
        <v>2.0288943499884502E-2</v>
      </c>
      <c r="O25" s="82">
        <f t="shared" si="4"/>
        <v>0.41059231979012711</v>
      </c>
      <c r="P25" s="76">
        <f>分析係数表!C28</f>
        <v>0.25171335744498258</v>
      </c>
      <c r="Q25" s="82">
        <f t="shared" si="5"/>
        <v>0.10335157135549686</v>
      </c>
      <c r="R25" s="83">
        <v>0.11836623857523812</v>
      </c>
      <c r="S25" s="84">
        <f t="shared" si="6"/>
        <v>0.13145771142331902</v>
      </c>
      <c r="T25" s="85">
        <f>分析係数表!F28</f>
        <v>0.21349304958212537</v>
      </c>
      <c r="U25" s="86">
        <f t="shared" si="7"/>
        <v>2.8065307702851375E-2</v>
      </c>
      <c r="V25" s="87">
        <f>分析係数表!D28</f>
        <v>2.3582217408079972E-2</v>
      </c>
      <c r="W25" s="88">
        <f t="shared" si="8"/>
        <v>0</v>
      </c>
      <c r="X25" s="76">
        <f>分析係数表!E28</f>
        <v>2.4555665289680392E-2</v>
      </c>
      <c r="Y25" s="89">
        <f t="shared" si="9"/>
        <v>0</v>
      </c>
    </row>
    <row r="26" spans="1:25" x14ac:dyDescent="0.2">
      <c r="A26" s="6" t="s">
        <v>14</v>
      </c>
      <c r="B26" s="5" t="s">
        <v>50</v>
      </c>
      <c r="C26" s="90"/>
      <c r="D26" s="76">
        <f>投入係数表!P26</f>
        <v>2.9963034734322332E-3</v>
      </c>
      <c r="E26" s="77">
        <f t="shared" si="0"/>
        <v>0.2996303473432233</v>
      </c>
      <c r="F26" s="76">
        <f>分析係数表!C29</f>
        <v>0.56088407005838192</v>
      </c>
      <c r="G26" s="77">
        <f t="shared" si="1"/>
        <v>0.16805788873087377</v>
      </c>
      <c r="H26" s="77">
        <v>0.19062207109134258</v>
      </c>
      <c r="I26" s="77">
        <f t="shared" si="2"/>
        <v>0.19062207109134258</v>
      </c>
      <c r="J26" s="76">
        <f>分析係数表!G29</f>
        <v>0.25897778967085899</v>
      </c>
      <c r="K26" s="78">
        <f t="shared" si="3"/>
        <v>4.9366882633717246E-2</v>
      </c>
      <c r="L26" s="79"/>
      <c r="M26" s="80"/>
      <c r="N26" s="81">
        <f>分析係数表!H29</f>
        <v>1.0175086067980484E-2</v>
      </c>
      <c r="O26" s="82">
        <f t="shared" si="4"/>
        <v>0.2059157093487935</v>
      </c>
      <c r="P26" s="76">
        <f>分析係数表!C29</f>
        <v>0.56088407005838192</v>
      </c>
      <c r="Q26" s="82">
        <f t="shared" si="5"/>
        <v>0.11549484114851009</v>
      </c>
      <c r="R26" s="83">
        <v>0.1322097701851859</v>
      </c>
      <c r="S26" s="84">
        <f t="shared" si="6"/>
        <v>0.32283184127652848</v>
      </c>
      <c r="T26" s="85">
        <f>分析係数表!F29</f>
        <v>0.37605030773347603</v>
      </c>
      <c r="U26" s="86">
        <f t="shared" si="7"/>
        <v>0.12140101325820322</v>
      </c>
      <c r="V26" s="87">
        <f>分析係数表!D29</f>
        <v>1.7393631255017392E-2</v>
      </c>
      <c r="W26" s="88">
        <f t="shared" si="8"/>
        <v>0</v>
      </c>
      <c r="X26" s="76">
        <f>分析係数表!E29</f>
        <v>1.2898046561412899E-2</v>
      </c>
      <c r="Y26" s="89">
        <f t="shared" si="9"/>
        <v>0</v>
      </c>
    </row>
    <row r="27" spans="1:25" x14ac:dyDescent="0.2">
      <c r="A27" s="6" t="s">
        <v>15</v>
      </c>
      <c r="B27" s="5" t="s">
        <v>36</v>
      </c>
      <c r="C27" s="90"/>
      <c r="D27" s="76">
        <f>投入係数表!P27</f>
        <v>3.8430848898369945E-3</v>
      </c>
      <c r="E27" s="77">
        <f t="shared" si="0"/>
        <v>0.38430848898369946</v>
      </c>
      <c r="F27" s="76">
        <f>分析係数表!C30</f>
        <v>1</v>
      </c>
      <c r="G27" s="77">
        <f t="shared" si="1"/>
        <v>0.38430848898369946</v>
      </c>
      <c r="H27" s="77">
        <v>0.43643356436969716</v>
      </c>
      <c r="I27" s="77">
        <f t="shared" si="2"/>
        <v>0.43643356436969716</v>
      </c>
      <c r="J27" s="76">
        <f>分析係数表!G30</f>
        <v>0.3445256772071732</v>
      </c>
      <c r="K27" s="78">
        <f t="shared" si="3"/>
        <v>0.15036256932041034</v>
      </c>
      <c r="L27" s="79"/>
      <c r="M27" s="80"/>
      <c r="N27" s="81">
        <f>分析係数表!H30</f>
        <v>0</v>
      </c>
      <c r="O27" s="82">
        <f t="shared" si="4"/>
        <v>0</v>
      </c>
      <c r="P27" s="76">
        <f>分析係数表!C30</f>
        <v>1</v>
      </c>
      <c r="Q27" s="82">
        <f t="shared" si="5"/>
        <v>0</v>
      </c>
      <c r="R27" s="83">
        <v>5.9089234997971272E-2</v>
      </c>
      <c r="S27" s="84">
        <f t="shared" si="6"/>
        <v>0.49552279936766841</v>
      </c>
      <c r="T27" s="85">
        <f>分析係数表!F30</f>
        <v>0.44052354392124621</v>
      </c>
      <c r="U27" s="86">
        <f t="shared" si="7"/>
        <v>0.21828945967122196</v>
      </c>
      <c r="V27" s="87">
        <f>分析係数表!D30</f>
        <v>0.11890846870069555</v>
      </c>
      <c r="W27" s="88">
        <f t="shared" si="8"/>
        <v>0</v>
      </c>
      <c r="X27" s="76">
        <f>分析係数表!E30</f>
        <v>8.6331414857447608E-2</v>
      </c>
      <c r="Y27" s="89">
        <f t="shared" si="9"/>
        <v>0</v>
      </c>
    </row>
    <row r="28" spans="1:25" x14ac:dyDescent="0.2">
      <c r="A28" s="6" t="s">
        <v>16</v>
      </c>
      <c r="B28" s="5" t="s">
        <v>193</v>
      </c>
      <c r="C28" s="90"/>
      <c r="D28" s="76">
        <f>投入係数表!P28</f>
        <v>2.4051849077496783E-2</v>
      </c>
      <c r="E28" s="77">
        <f t="shared" si="0"/>
        <v>2.4051849077496783</v>
      </c>
      <c r="F28" s="76">
        <f>分析係数表!C31</f>
        <v>4.9143958408031541E-2</v>
      </c>
      <c r="G28" s="77">
        <f t="shared" si="1"/>
        <v>0.11820030707007537</v>
      </c>
      <c r="H28" s="77">
        <v>0.17791120277661598</v>
      </c>
      <c r="I28" s="77">
        <f t="shared" si="2"/>
        <v>0.17791120277661598</v>
      </c>
      <c r="J28" s="76">
        <f>分析係数表!G31</f>
        <v>7.032875572201415E-2</v>
      </c>
      <c r="K28" s="78">
        <f t="shared" si="3"/>
        <v>1.2512273520286351E-2</v>
      </c>
      <c r="L28" s="79"/>
      <c r="M28" s="80"/>
      <c r="N28" s="81">
        <f>分析係数表!H31</f>
        <v>2.2706083064994196E-2</v>
      </c>
      <c r="O28" s="82">
        <f t="shared" si="4"/>
        <v>0.45950856529598788</v>
      </c>
      <c r="P28" s="76">
        <f>分析係数表!C31</f>
        <v>4.9143958408031541E-2</v>
      </c>
      <c r="Q28" s="82">
        <f t="shared" si="5"/>
        <v>2.2582069821040274E-2</v>
      </c>
      <c r="R28" s="83">
        <v>5.2212483391991318E-2</v>
      </c>
      <c r="S28" s="84">
        <f t="shared" si="6"/>
        <v>0.23012368616860729</v>
      </c>
      <c r="T28" s="85">
        <f>分析係数表!F31</f>
        <v>0.30087390761548066</v>
      </c>
      <c r="U28" s="86">
        <f t="shared" si="7"/>
        <v>6.9238212692427414E-2</v>
      </c>
      <c r="V28" s="87">
        <f>分析係数表!D31</f>
        <v>7.4490220557636294E-2</v>
      </c>
      <c r="W28" s="88">
        <f t="shared" si="8"/>
        <v>0</v>
      </c>
      <c r="X28" s="76">
        <f>分析係数表!E31</f>
        <v>6.450270495214315E-2</v>
      </c>
      <c r="Y28" s="89">
        <f t="shared" si="9"/>
        <v>0</v>
      </c>
    </row>
    <row r="29" spans="1:25" x14ac:dyDescent="0.2">
      <c r="A29" s="6" t="s">
        <v>17</v>
      </c>
      <c r="B29" s="5" t="s">
        <v>273</v>
      </c>
      <c r="C29" s="90"/>
      <c r="D29" s="76">
        <f>投入係数表!P29</f>
        <v>6.5137032031135499E-4</v>
      </c>
      <c r="E29" s="77">
        <f t="shared" si="0"/>
        <v>6.5137032031135494E-2</v>
      </c>
      <c r="F29" s="76">
        <f>分析係数表!C32</f>
        <v>0.85369684730169415</v>
      </c>
      <c r="G29" s="77">
        <f t="shared" si="1"/>
        <v>5.560727888756984E-2</v>
      </c>
      <c r="H29" s="77">
        <v>7.9649160392610011E-2</v>
      </c>
      <c r="I29" s="77">
        <f t="shared" si="2"/>
        <v>7.9649160392610011E-2</v>
      </c>
      <c r="J29" s="76">
        <f>分析係数表!G32</f>
        <v>0.14032110690510377</v>
      </c>
      <c r="K29" s="78">
        <f t="shared" si="3"/>
        <v>1.1176458350353186E-2</v>
      </c>
      <c r="L29" s="79"/>
      <c r="M29" s="80"/>
      <c r="N29" s="81">
        <f>分析係数表!H32</f>
        <v>6.3455131933795143E-3</v>
      </c>
      <c r="O29" s="82">
        <f t="shared" si="4"/>
        <v>0.12841570495493687</v>
      </c>
      <c r="P29" s="76">
        <f>分析係数表!C32</f>
        <v>0.85369684730169415</v>
      </c>
      <c r="Q29" s="82">
        <f t="shared" si="5"/>
        <v>0.10962808246405416</v>
      </c>
      <c r="R29" s="83">
        <v>0.15352667003481518</v>
      </c>
      <c r="S29" s="84">
        <f t="shared" si="6"/>
        <v>0.23317583042742518</v>
      </c>
      <c r="T29" s="85">
        <f>分析係数表!F32</f>
        <v>0.48296567027803161</v>
      </c>
      <c r="U29" s="86">
        <f t="shared" si="7"/>
        <v>0.11261592123501804</v>
      </c>
      <c r="V29" s="87">
        <f>分析係数表!D32</f>
        <v>1.657747030413784E-2</v>
      </c>
      <c r="W29" s="88">
        <f t="shared" si="8"/>
        <v>0</v>
      </c>
      <c r="X29" s="76">
        <f>分析係数表!E32</f>
        <v>2.4931471087325414E-2</v>
      </c>
      <c r="Y29" s="89">
        <f t="shared" si="9"/>
        <v>0</v>
      </c>
    </row>
    <row r="30" spans="1:25" x14ac:dyDescent="0.2">
      <c r="A30" s="6" t="s">
        <v>18</v>
      </c>
      <c r="B30" s="5" t="s">
        <v>274</v>
      </c>
      <c r="C30" s="90"/>
      <c r="D30" s="76">
        <f>投入係数表!P30</f>
        <v>8.1421290038919373E-5</v>
      </c>
      <c r="E30" s="77">
        <f t="shared" si="0"/>
        <v>8.1421290038919368E-3</v>
      </c>
      <c r="F30" s="76">
        <f>分析係数表!C33</f>
        <v>0.68456011928968419</v>
      </c>
      <c r="G30" s="77">
        <f t="shared" si="1"/>
        <v>5.573776802176262E-3</v>
      </c>
      <c r="H30" s="77">
        <v>2.5686283363806545E-2</v>
      </c>
      <c r="I30" s="77">
        <f t="shared" si="2"/>
        <v>2.5686283363806545E-2</v>
      </c>
      <c r="J30" s="76">
        <f>分析係数表!G33</f>
        <v>0.50750988142292486</v>
      </c>
      <c r="K30" s="78">
        <f t="shared" si="3"/>
        <v>1.3036042624161108E-2</v>
      </c>
      <c r="L30" s="79"/>
      <c r="M30" s="80"/>
      <c r="N30" s="81">
        <f>分析係数表!H33</f>
        <v>9.6295945829355794E-4</v>
      </c>
      <c r="O30" s="82">
        <f t="shared" si="4"/>
        <v>1.948764645368779E-2</v>
      </c>
      <c r="P30" s="76">
        <f>分析係数表!C33</f>
        <v>0.68456011928968419</v>
      </c>
      <c r="Q30" s="82">
        <f t="shared" si="5"/>
        <v>1.3340465581011705E-2</v>
      </c>
      <c r="R30" s="83">
        <v>5.1818183669995237E-2</v>
      </c>
      <c r="S30" s="84">
        <f t="shared" si="6"/>
        <v>7.7504467033801788E-2</v>
      </c>
      <c r="T30" s="85">
        <f>分析係数表!F33</f>
        <v>0.6454545454545455</v>
      </c>
      <c r="U30" s="86">
        <f t="shared" si="7"/>
        <v>5.0025610539999342E-2</v>
      </c>
      <c r="V30" s="87">
        <f>分析係数表!D33</f>
        <v>8.1027667984189727E-2</v>
      </c>
      <c r="W30" s="88">
        <f t="shared" si="8"/>
        <v>0</v>
      </c>
      <c r="X30" s="76">
        <f>分析係数表!E33</f>
        <v>8.1620553359683795E-2</v>
      </c>
      <c r="Y30" s="89">
        <f t="shared" si="9"/>
        <v>0</v>
      </c>
    </row>
    <row r="31" spans="1:25" x14ac:dyDescent="0.2">
      <c r="A31" s="6" t="s">
        <v>19</v>
      </c>
      <c r="B31" s="5" t="s">
        <v>275</v>
      </c>
      <c r="C31" s="90"/>
      <c r="D31" s="76">
        <f>投入係数表!P31</f>
        <v>4.629614551612956E-2</v>
      </c>
      <c r="E31" s="77">
        <f t="shared" si="0"/>
        <v>4.6296145516129563</v>
      </c>
      <c r="F31" s="76">
        <f>分析係数表!C34</f>
        <v>0.36407371382002685</v>
      </c>
      <c r="G31" s="77">
        <f t="shared" si="1"/>
        <v>1.6855209633609674</v>
      </c>
      <c r="H31" s="77">
        <v>1.8632310583333667</v>
      </c>
      <c r="I31" s="77">
        <f t="shared" si="2"/>
        <v>1.8632310583333667</v>
      </c>
      <c r="J31" s="76">
        <f>分析係数表!G34</f>
        <v>0.42480723749571397</v>
      </c>
      <c r="K31" s="78">
        <f t="shared" si="3"/>
        <v>0.79151403870681303</v>
      </c>
      <c r="L31" s="79"/>
      <c r="M31" s="80"/>
      <c r="N31" s="81">
        <f>分析係数表!H34</f>
        <v>0.15914714076185121</v>
      </c>
      <c r="O31" s="82">
        <f t="shared" si="4"/>
        <v>3.2206996738763833</v>
      </c>
      <c r="P31" s="76">
        <f>分析係数表!C34</f>
        <v>0.36407371382002685</v>
      </c>
      <c r="Q31" s="82">
        <f t="shared" si="5"/>
        <v>1.1725720913671243</v>
      </c>
      <c r="R31" s="83">
        <v>1.2871945118200845</v>
      </c>
      <c r="S31" s="84">
        <f t="shared" si="6"/>
        <v>3.1504255701534509</v>
      </c>
      <c r="T31" s="85">
        <f>分析係数表!F34</f>
        <v>0.69957183425501801</v>
      </c>
      <c r="U31" s="86">
        <f t="shared" si="7"/>
        <v>2.2039489947961606</v>
      </c>
      <c r="V31" s="87">
        <f>分析係数表!D34</f>
        <v>0.16978925805118647</v>
      </c>
      <c r="W31" s="88">
        <f t="shared" si="8"/>
        <v>1</v>
      </c>
      <c r="X31" s="76">
        <f>分析係数表!E34</f>
        <v>0.12666496689847989</v>
      </c>
      <c r="Y31" s="89">
        <f t="shared" si="9"/>
        <v>0</v>
      </c>
    </row>
    <row r="32" spans="1:25" x14ac:dyDescent="0.2">
      <c r="A32" s="6" t="s">
        <v>20</v>
      </c>
      <c r="B32" s="5" t="s">
        <v>37</v>
      </c>
      <c r="C32" s="90"/>
      <c r="D32" s="76">
        <f>投入係数表!P32</f>
        <v>1.130127505740201E-2</v>
      </c>
      <c r="E32" s="77">
        <f t="shared" si="0"/>
        <v>1.1301275057402009</v>
      </c>
      <c r="F32" s="76">
        <f>分析係数表!C35</f>
        <v>0.73929442777419441</v>
      </c>
      <c r="G32" s="77">
        <f t="shared" si="1"/>
        <v>0.83549696766807946</v>
      </c>
      <c r="H32" s="77">
        <v>0.95851453179979629</v>
      </c>
      <c r="I32" s="77">
        <f t="shared" si="2"/>
        <v>0.95851453179979629</v>
      </c>
      <c r="J32" s="76">
        <f>分析係数表!G35</f>
        <v>0.31372688477951638</v>
      </c>
      <c r="K32" s="78">
        <f t="shared" si="3"/>
        <v>0.30071177807744676</v>
      </c>
      <c r="L32" s="79"/>
      <c r="M32" s="80"/>
      <c r="N32" s="81">
        <f>分析係数表!H35</f>
        <v>5.9491969307754605E-2</v>
      </c>
      <c r="O32" s="82">
        <f t="shared" si="4"/>
        <v>1.2039535566301449</v>
      </c>
      <c r="P32" s="76">
        <f>分析係数表!C35</f>
        <v>0.73929442777419441</v>
      </c>
      <c r="Q32" s="82">
        <f t="shared" si="5"/>
        <v>0.89007615571558918</v>
      </c>
      <c r="R32" s="83">
        <v>1.1127035784641308</v>
      </c>
      <c r="S32" s="84">
        <f t="shared" si="6"/>
        <v>2.0712181102639269</v>
      </c>
      <c r="T32" s="85">
        <f>分析係数表!F35</f>
        <v>0.64366998577524892</v>
      </c>
      <c r="U32" s="86">
        <f t="shared" si="7"/>
        <v>1.3331809315710197</v>
      </c>
      <c r="V32" s="87">
        <f>分析係数表!D35</f>
        <v>5.245376955903272E-2</v>
      </c>
      <c r="W32" s="88">
        <f t="shared" si="8"/>
        <v>0</v>
      </c>
      <c r="X32" s="76">
        <f>分析係数表!E35</f>
        <v>4.7030583214793739E-2</v>
      </c>
      <c r="Y32" s="89">
        <f t="shared" si="9"/>
        <v>0</v>
      </c>
    </row>
    <row r="33" spans="1:25" x14ac:dyDescent="0.2">
      <c r="A33" s="6" t="s">
        <v>21</v>
      </c>
      <c r="B33" s="5" t="s">
        <v>38</v>
      </c>
      <c r="C33" s="90"/>
      <c r="D33" s="76">
        <f>投入係数表!P33</f>
        <v>3.2079988275334234E-3</v>
      </c>
      <c r="E33" s="77">
        <f t="shared" si="0"/>
        <v>0.32079988275334231</v>
      </c>
      <c r="F33" s="76">
        <f>分析係数表!C36</f>
        <v>0.90530305621882723</v>
      </c>
      <c r="G33" s="77">
        <f t="shared" si="1"/>
        <v>0.29042111429124223</v>
      </c>
      <c r="H33" s="77">
        <v>0.42546339715799475</v>
      </c>
      <c r="I33" s="77">
        <f t="shared" si="2"/>
        <v>0.42546339715799475</v>
      </c>
      <c r="J33" s="76">
        <f>分析係数表!G36</f>
        <v>4.4048921884705258E-2</v>
      </c>
      <c r="K33" s="78">
        <f t="shared" si="3"/>
        <v>1.8741203946213841E-2</v>
      </c>
      <c r="L33" s="79"/>
      <c r="M33" s="80"/>
      <c r="N33" s="81">
        <f>分析係数表!H36</f>
        <v>0.18238619127269287</v>
      </c>
      <c r="O33" s="82">
        <f t="shared" si="4"/>
        <v>3.6909940319350341</v>
      </c>
      <c r="P33" s="76">
        <f>分析係数表!C36</f>
        <v>0.90530305621882723</v>
      </c>
      <c r="Q33" s="82">
        <f t="shared" si="5"/>
        <v>3.341468177596238</v>
      </c>
      <c r="R33" s="83">
        <v>3.5851033885100532</v>
      </c>
      <c r="S33" s="84">
        <f t="shared" si="6"/>
        <v>4.0105667856680478</v>
      </c>
      <c r="T33" s="85">
        <f>分析係数表!F36</f>
        <v>0.85493507645893108</v>
      </c>
      <c r="U33" s="86">
        <f t="shared" si="7"/>
        <v>3.4287742215487618</v>
      </c>
      <c r="V33" s="87">
        <f>分析係数表!D36</f>
        <v>1.6260463190274778E-2</v>
      </c>
      <c r="W33" s="88">
        <f t="shared" si="8"/>
        <v>0</v>
      </c>
      <c r="X33" s="76">
        <f>分析係数表!E36</f>
        <v>7.9638557780472661E-3</v>
      </c>
      <c r="Y33" s="89">
        <f t="shared" si="9"/>
        <v>0</v>
      </c>
    </row>
    <row r="34" spans="1:25" x14ac:dyDescent="0.2">
      <c r="A34" s="6" t="s">
        <v>22</v>
      </c>
      <c r="B34" s="5" t="s">
        <v>378</v>
      </c>
      <c r="C34" s="90"/>
      <c r="D34" s="76">
        <f>投入係数表!P34</f>
        <v>2.0387891025745411E-2</v>
      </c>
      <c r="E34" s="77">
        <f t="shared" si="0"/>
        <v>2.0387891025745413</v>
      </c>
      <c r="F34" s="76">
        <f>分析係数表!C37</f>
        <v>0.39043485315593052</v>
      </c>
      <c r="G34" s="77">
        <f t="shared" si="1"/>
        <v>0.79601432387960236</v>
      </c>
      <c r="H34" s="77">
        <v>1.0372905153504655</v>
      </c>
      <c r="I34" s="77">
        <f t="shared" si="2"/>
        <v>1.0372905153504655</v>
      </c>
      <c r="J34" s="76">
        <f>分析係数表!G37</f>
        <v>0.31799768518518517</v>
      </c>
      <c r="K34" s="78">
        <f t="shared" si="3"/>
        <v>0.32985598274599581</v>
      </c>
      <c r="L34" s="79"/>
      <c r="M34" s="80"/>
      <c r="N34" s="81">
        <f>分析係数表!H37</f>
        <v>4.8270430186830832E-2</v>
      </c>
      <c r="O34" s="82">
        <f t="shared" si="4"/>
        <v>0.97686052049930916</v>
      </c>
      <c r="P34" s="76">
        <f>分析係数表!C37</f>
        <v>0.39043485315593052</v>
      </c>
      <c r="Q34" s="82">
        <f t="shared" si="5"/>
        <v>0.3814003938749736</v>
      </c>
      <c r="R34" s="83">
        <v>0.52801233172763229</v>
      </c>
      <c r="S34" s="84">
        <f t="shared" si="6"/>
        <v>1.5653028470780979</v>
      </c>
      <c r="T34" s="85">
        <f>分析係数表!F37</f>
        <v>0.6715988005050505</v>
      </c>
      <c r="U34" s="86">
        <f t="shared" si="7"/>
        <v>1.051255514524791</v>
      </c>
      <c r="V34" s="87">
        <f>分析係数表!D37</f>
        <v>6.2920875420875419E-2</v>
      </c>
      <c r="W34" s="88">
        <f t="shared" si="8"/>
        <v>0</v>
      </c>
      <c r="X34" s="76">
        <f>分析係数表!E37</f>
        <v>6.0316708754208755E-2</v>
      </c>
      <c r="Y34" s="89">
        <f t="shared" si="9"/>
        <v>0</v>
      </c>
    </row>
    <row r="35" spans="1:25" x14ac:dyDescent="0.2">
      <c r="A35" s="6" t="s">
        <v>23</v>
      </c>
      <c r="B35" s="5" t="s">
        <v>194</v>
      </c>
      <c r="C35" s="90"/>
      <c r="D35" s="76">
        <f>投入係数表!P35</f>
        <v>5.9600384308488982E-3</v>
      </c>
      <c r="E35" s="77">
        <f t="shared" si="0"/>
        <v>0.59600384308488985</v>
      </c>
      <c r="F35" s="76">
        <f>分析係数表!C38</f>
        <v>9.9890182932115712E-2</v>
      </c>
      <c r="G35" s="77">
        <f t="shared" si="1"/>
        <v>5.9534932913993636E-2</v>
      </c>
      <c r="H35" s="77">
        <v>0.10335719320202059</v>
      </c>
      <c r="I35" s="77">
        <f t="shared" si="2"/>
        <v>0.10335719320202059</v>
      </c>
      <c r="J35" s="76">
        <f>分析係数表!G38</f>
        <v>0.1768186564566655</v>
      </c>
      <c r="K35" s="78">
        <f t="shared" si="3"/>
        <v>1.8275480037113281E-2</v>
      </c>
      <c r="L35" s="79"/>
      <c r="M35" s="80"/>
      <c r="N35" s="81">
        <f>分析係数表!H38</f>
        <v>4.3813263792446058E-2</v>
      </c>
      <c r="O35" s="82">
        <f t="shared" si="4"/>
        <v>0.88665975230398852</v>
      </c>
      <c r="P35" s="76">
        <f>分析係数表!C38</f>
        <v>9.9890182932115712E-2</v>
      </c>
      <c r="Q35" s="82">
        <f t="shared" si="5"/>
        <v>8.8568604856189823E-2</v>
      </c>
      <c r="R35" s="83">
        <v>0.13434523666835183</v>
      </c>
      <c r="S35" s="84">
        <f t="shared" si="6"/>
        <v>0.23770242987037243</v>
      </c>
      <c r="T35" s="85">
        <f>分析係数表!F38</f>
        <v>0.48230653208028773</v>
      </c>
      <c r="U35" s="86">
        <f t="shared" si="7"/>
        <v>0.11464543461783713</v>
      </c>
      <c r="V35" s="87">
        <f>分析係数表!D38</f>
        <v>0.17391808794523728</v>
      </c>
      <c r="W35" s="88">
        <f t="shared" si="8"/>
        <v>0</v>
      </c>
      <c r="X35" s="76">
        <f>分析係数表!E38</f>
        <v>0.19259774915883512</v>
      </c>
      <c r="Y35" s="89">
        <f t="shared" si="9"/>
        <v>0</v>
      </c>
    </row>
    <row r="36" spans="1:25" x14ac:dyDescent="0.2">
      <c r="A36" s="6" t="s">
        <v>24</v>
      </c>
      <c r="B36" s="5" t="s">
        <v>39</v>
      </c>
      <c r="C36" s="90"/>
      <c r="D36" s="76">
        <f>投入係数表!P36</f>
        <v>0</v>
      </c>
      <c r="E36" s="77">
        <f t="shared" si="0"/>
        <v>0</v>
      </c>
      <c r="F36" s="76">
        <f>分析係数表!C39</f>
        <v>1</v>
      </c>
      <c r="G36" s="77">
        <f t="shared" si="1"/>
        <v>0</v>
      </c>
      <c r="H36" s="77">
        <v>6.1884559499305616E-2</v>
      </c>
      <c r="I36" s="77">
        <f t="shared" si="2"/>
        <v>6.1884559499305616E-2</v>
      </c>
      <c r="J36" s="76">
        <f>分析係数表!G39</f>
        <v>0.35294936281039385</v>
      </c>
      <c r="K36" s="78">
        <f t="shared" si="3"/>
        <v>2.1842115843081822E-2</v>
      </c>
      <c r="L36" s="79"/>
      <c r="M36" s="80"/>
      <c r="N36" s="81">
        <f>分析係数表!H39</f>
        <v>3.8393137939767719E-3</v>
      </c>
      <c r="O36" s="82">
        <f t="shared" si="4"/>
        <v>7.7697133765497986E-2</v>
      </c>
      <c r="P36" s="76">
        <f>分析係数表!C39</f>
        <v>1</v>
      </c>
      <c r="Q36" s="82">
        <f t="shared" si="5"/>
        <v>7.7697133765497986E-2</v>
      </c>
      <c r="R36" s="83">
        <v>0.14305898974699177</v>
      </c>
      <c r="S36" s="84">
        <f t="shared" si="6"/>
        <v>0.20494354924629737</v>
      </c>
      <c r="T36" s="85">
        <f>分析係数表!F39</f>
        <v>0.70369192230461841</v>
      </c>
      <c r="U36" s="86">
        <f t="shared" si="7"/>
        <v>0.14421712013305824</v>
      </c>
      <c r="V36" s="87">
        <f>分析係数表!D39</f>
        <v>6.3102646175868304E-2</v>
      </c>
      <c r="W36" s="88">
        <f t="shared" si="8"/>
        <v>0</v>
      </c>
      <c r="X36" s="76">
        <f>分析係数表!E39</f>
        <v>7.9922066045050602E-2</v>
      </c>
      <c r="Y36" s="89">
        <f t="shared" si="9"/>
        <v>0</v>
      </c>
    </row>
    <row r="37" spans="1:25" x14ac:dyDescent="0.2">
      <c r="A37" s="6" t="s">
        <v>25</v>
      </c>
      <c r="B37" s="5" t="s">
        <v>40</v>
      </c>
      <c r="C37" s="90"/>
      <c r="D37" s="76">
        <f>投入係数表!P37</f>
        <v>2.4426387011675815E-4</v>
      </c>
      <c r="E37" s="77">
        <f t="shared" si="0"/>
        <v>2.4426387011675814E-2</v>
      </c>
      <c r="F37" s="76">
        <f>分析係数表!C40</f>
        <v>0.8889202180509681</v>
      </c>
      <c r="G37" s="77">
        <f t="shared" si="1"/>
        <v>2.17131092686162E-2</v>
      </c>
      <c r="H37" s="77">
        <v>2.5426204020547905E-2</v>
      </c>
      <c r="I37" s="77">
        <f t="shared" si="2"/>
        <v>2.5426204020547905E-2</v>
      </c>
      <c r="J37" s="76">
        <f>分析係数表!G40</f>
        <v>0.50284888634442904</v>
      </c>
      <c r="K37" s="78">
        <f t="shared" si="3"/>
        <v>1.2785538375698758E-2</v>
      </c>
      <c r="L37" s="79"/>
      <c r="M37" s="80"/>
      <c r="N37" s="81">
        <f>分析係数表!H40</f>
        <v>3.2672435146350355E-2</v>
      </c>
      <c r="O37" s="82">
        <f t="shared" si="4"/>
        <v>0.66120007382389534</v>
      </c>
      <c r="P37" s="76">
        <f>分析係数表!C40</f>
        <v>0.8889202180509681</v>
      </c>
      <c r="Q37" s="82">
        <f t="shared" si="5"/>
        <v>0.58775411379885323</v>
      </c>
      <c r="R37" s="83">
        <v>0.5897753932792742</v>
      </c>
      <c r="S37" s="84">
        <f t="shared" si="6"/>
        <v>0.61520159729982216</v>
      </c>
      <c r="T37" s="85">
        <f>分析係数表!F40</f>
        <v>0.69927210272348084</v>
      </c>
      <c r="U37" s="86">
        <f t="shared" si="7"/>
        <v>0.43019331454269072</v>
      </c>
      <c r="V37" s="87">
        <f>分析係数表!D40</f>
        <v>7.2544369019383326E-2</v>
      </c>
      <c r="W37" s="88">
        <f t="shared" si="8"/>
        <v>0</v>
      </c>
      <c r="X37" s="76">
        <f>分析係数表!E40</f>
        <v>4.5282298737766145E-2</v>
      </c>
      <c r="Y37" s="89">
        <f t="shared" si="9"/>
        <v>0</v>
      </c>
    </row>
    <row r="38" spans="1:25" x14ac:dyDescent="0.2">
      <c r="A38" s="6" t="s">
        <v>26</v>
      </c>
      <c r="B38" s="5" t="s">
        <v>277</v>
      </c>
      <c r="C38" s="90"/>
      <c r="D38" s="76">
        <f>投入係数表!P38</f>
        <v>0</v>
      </c>
      <c r="E38" s="77">
        <f t="shared" si="0"/>
        <v>0</v>
      </c>
      <c r="F38" s="76">
        <f>分析係数表!C41</f>
        <v>0.75714913369882897</v>
      </c>
      <c r="G38" s="77">
        <f t="shared" si="1"/>
        <v>0</v>
      </c>
      <c r="H38" s="77">
        <v>2.0418104731952935E-3</v>
      </c>
      <c r="I38" s="77">
        <f t="shared" si="2"/>
        <v>2.0418104731952935E-3</v>
      </c>
      <c r="J38" s="76">
        <f>分析係数表!G41</f>
        <v>0.44130306930439894</v>
      </c>
      <c r="K38" s="78">
        <f t="shared" si="3"/>
        <v>9.0105722875895018E-4</v>
      </c>
      <c r="L38" s="79"/>
      <c r="M38" s="80"/>
      <c r="N38" s="81">
        <f>分析係数表!H41</f>
        <v>5.4373811955726131E-2</v>
      </c>
      <c r="O38" s="82">
        <f t="shared" si="4"/>
        <v>1.1003761525020181</v>
      </c>
      <c r="P38" s="76">
        <f>分析係数表!C41</f>
        <v>0.75714913369882897</v>
      </c>
      <c r="Q38" s="82">
        <f t="shared" si="5"/>
        <v>0.83314885060975352</v>
      </c>
      <c r="R38" s="83">
        <v>0.84882344883693805</v>
      </c>
      <c r="S38" s="84">
        <f t="shared" si="6"/>
        <v>0.85086525931013335</v>
      </c>
      <c r="T38" s="85">
        <f>分析係数表!F41</f>
        <v>0.54632084075586207</v>
      </c>
      <c r="U38" s="86">
        <f t="shared" si="7"/>
        <v>0.46484542383626665</v>
      </c>
      <c r="V38" s="87">
        <f>分析係数表!D41</f>
        <v>0.13514826589841719</v>
      </c>
      <c r="W38" s="88">
        <f t="shared" si="8"/>
        <v>0</v>
      </c>
      <c r="X38" s="76">
        <f>分析係数表!E41</f>
        <v>0.12757089402759902</v>
      </c>
      <c r="Y38" s="89">
        <f t="shared" si="9"/>
        <v>0</v>
      </c>
    </row>
    <row r="39" spans="1:25" x14ac:dyDescent="0.2">
      <c r="A39" s="6" t="s">
        <v>51</v>
      </c>
      <c r="B39" s="5" t="s">
        <v>368</v>
      </c>
      <c r="C39" s="90"/>
      <c r="D39" s="76">
        <f>投入係数表!P39</f>
        <v>7.4907586835805829E-4</v>
      </c>
      <c r="E39" s="77">
        <f>$C$18*D39</f>
        <v>7.4907586835805826E-2</v>
      </c>
      <c r="F39" s="76">
        <f>分析係数表!C42</f>
        <v>1</v>
      </c>
      <c r="G39" s="77">
        <f>E39*F39</f>
        <v>7.4907586835805826E-2</v>
      </c>
      <c r="H39" s="77">
        <v>8.1293298478212941E-2</v>
      </c>
      <c r="I39" s="77">
        <f>C39+H39</f>
        <v>8.1293298478212941E-2</v>
      </c>
      <c r="J39" s="76">
        <f>分析係数表!G42</f>
        <v>0.48521641371557056</v>
      </c>
      <c r="K39" s="78">
        <f>I39*J39</f>
        <v>3.9444842746707932E-2</v>
      </c>
      <c r="L39" s="79"/>
      <c r="M39" s="80"/>
      <c r="N39" s="81">
        <f>分析係数表!H42</f>
        <v>1.2455852761828956E-2</v>
      </c>
      <c r="O39" s="82">
        <f t="shared" si="4"/>
        <v>0.25207214365167541</v>
      </c>
      <c r="P39" s="76">
        <f>分析係数表!C42</f>
        <v>1</v>
      </c>
      <c r="Q39" s="82">
        <f>O39*P39</f>
        <v>0.25207214365167541</v>
      </c>
      <c r="R39" s="83">
        <v>0.25848889076082754</v>
      </c>
      <c r="S39" s="84">
        <f>I39+R39</f>
        <v>0.33978218923904047</v>
      </c>
      <c r="T39" s="85">
        <f>分析係数表!F42</f>
        <v>0.55716694772344011</v>
      </c>
      <c r="U39" s="86">
        <f>S39*T39</f>
        <v>0.18931540526910448</v>
      </c>
      <c r="V39" s="87">
        <f>分析係数表!D42</f>
        <v>5.0590219224283306E-2</v>
      </c>
      <c r="W39" s="88">
        <f>ROUND(S39*V39,0)</f>
        <v>0</v>
      </c>
      <c r="X39" s="76">
        <f>分析係数表!E42</f>
        <v>4.4912872400224846E-2</v>
      </c>
      <c r="Y39" s="89">
        <f>ROUND(S39*X39,0)</f>
        <v>0</v>
      </c>
    </row>
    <row r="40" spans="1:25" x14ac:dyDescent="0.2">
      <c r="A40" s="6" t="s">
        <v>195</v>
      </c>
      <c r="B40" s="5" t="s">
        <v>41</v>
      </c>
      <c r="C40" s="90"/>
      <c r="D40" s="76">
        <f>投入係数表!P40</f>
        <v>2.5712843394290738E-2</v>
      </c>
      <c r="E40" s="77">
        <f>$C$18*D40</f>
        <v>2.5712843394290736</v>
      </c>
      <c r="F40" s="76">
        <f>分析係数表!C43</f>
        <v>0.37563090462016302</v>
      </c>
      <c r="G40" s="77">
        <f>E40*F40</f>
        <v>0.96585386245540128</v>
      </c>
      <c r="H40" s="77">
        <v>1.4367616711952107</v>
      </c>
      <c r="I40" s="77">
        <f>C40+H40</f>
        <v>1.4367616711952107</v>
      </c>
      <c r="J40" s="76">
        <f>分析係数表!G43</f>
        <v>0.35396646305878693</v>
      </c>
      <c r="K40" s="78">
        <f>I40*J40</f>
        <v>0.5085654470114005</v>
      </c>
      <c r="L40" s="79"/>
      <c r="M40" s="80"/>
      <c r="N40" s="81">
        <f>分析係数表!H43</f>
        <v>3.4431366873638014E-2</v>
      </c>
      <c r="O40" s="82">
        <f t="shared" si="4"/>
        <v>0.69679600607456205</v>
      </c>
      <c r="P40" s="76">
        <f>分析係数表!C43</f>
        <v>0.37563090462016302</v>
      </c>
      <c r="Q40" s="82">
        <f>O40*P40</f>
        <v>0.26173811409750436</v>
      </c>
      <c r="R40" s="83">
        <v>0.67430402909657494</v>
      </c>
      <c r="S40" s="84">
        <f>I40+R40</f>
        <v>2.1110657002917854</v>
      </c>
      <c r="T40" s="85">
        <f>分析係数表!F43</f>
        <v>0.58646850562191188</v>
      </c>
      <c r="U40" s="86">
        <f>S40*T40</f>
        <v>1.2380735465197983</v>
      </c>
      <c r="V40" s="87">
        <f>分析係数表!D43</f>
        <v>0.19606660701085477</v>
      </c>
      <c r="W40" s="88">
        <f>ROUND(S40*V40,0)</f>
        <v>0</v>
      </c>
      <c r="X40" s="76">
        <f>分析係数表!E43</f>
        <v>0.16095397424425165</v>
      </c>
      <c r="Y40" s="89">
        <f>ROUND(S40*X40,0)</f>
        <v>0</v>
      </c>
    </row>
    <row r="41" spans="1:25" x14ac:dyDescent="0.2">
      <c r="A41" s="6" t="s">
        <v>341</v>
      </c>
      <c r="B41" s="5" t="s">
        <v>42</v>
      </c>
      <c r="C41" s="90"/>
      <c r="D41" s="76">
        <f>投入係数表!P41</f>
        <v>8.1421290038919373E-5</v>
      </c>
      <c r="E41" s="77">
        <f>$C$18*D41</f>
        <v>8.1421290038919368E-3</v>
      </c>
      <c r="F41" s="76">
        <f>分析係数表!C44</f>
        <v>0.44504076889746724</v>
      </c>
      <c r="G41" s="77">
        <f>E41*F41</f>
        <v>3.6235793523544365E-3</v>
      </c>
      <c r="H41" s="77">
        <v>7.7054079159951791E-3</v>
      </c>
      <c r="I41" s="77">
        <f>C41+H41</f>
        <v>7.7054079159951791E-3</v>
      </c>
      <c r="J41" s="76">
        <f>分析係数表!G44</f>
        <v>0.26866955824807881</v>
      </c>
      <c r="K41" s="78">
        <f>I41*J41</f>
        <v>2.0702085409116744E-3</v>
      </c>
      <c r="L41" s="79"/>
      <c r="M41" s="80"/>
      <c r="N41" s="81">
        <f>分析係数表!H44</f>
        <v>0.11433334539351923</v>
      </c>
      <c r="O41" s="82">
        <f t="shared" si="4"/>
        <v>2.3137919189709479</v>
      </c>
      <c r="P41" s="76">
        <f>分析係数表!C44</f>
        <v>0.44504076889746724</v>
      </c>
      <c r="Q41" s="82">
        <f>O41*P41</f>
        <v>1.0297317346875769</v>
      </c>
      <c r="R41" s="83">
        <v>1.0488122066086452</v>
      </c>
      <c r="S41" s="84">
        <f>I41+R41</f>
        <v>1.0565176145246404</v>
      </c>
      <c r="T41" s="85">
        <f>分析係数表!F44</f>
        <v>0.50678893027202865</v>
      </c>
      <c r="U41" s="86">
        <f>S41*T41</f>
        <v>0.53543143167849805</v>
      </c>
      <c r="V41" s="87">
        <f>分析係数表!D44</f>
        <v>0.1775140257413606</v>
      </c>
      <c r="W41" s="88">
        <f>ROUND(S41*V41,0)</f>
        <v>0</v>
      </c>
      <c r="X41" s="76">
        <f>分析係数表!E44</f>
        <v>0.13360991938145303</v>
      </c>
      <c r="Y41" s="89">
        <f>ROUND(S41*X41,0)</f>
        <v>0</v>
      </c>
    </row>
    <row r="42" spans="1:25" x14ac:dyDescent="0.2">
      <c r="A42" s="6" t="s">
        <v>342</v>
      </c>
      <c r="B42" s="5" t="s">
        <v>279</v>
      </c>
      <c r="C42" s="90"/>
      <c r="D42" s="76">
        <f>投入係数表!P42</f>
        <v>7.4907586835805829E-4</v>
      </c>
      <c r="E42" s="77">
        <f>$C$18*D42</f>
        <v>7.4907586835805826E-2</v>
      </c>
      <c r="F42" s="76">
        <f>分析係数表!C45</f>
        <v>1</v>
      </c>
      <c r="G42" s="77">
        <f>E42*F42</f>
        <v>7.4907586835805826E-2</v>
      </c>
      <c r="H42" s="77">
        <v>0.10327192720633224</v>
      </c>
      <c r="I42" s="77">
        <f>C42+H42</f>
        <v>0.10327192720633224</v>
      </c>
      <c r="J42" s="76">
        <f>分析係数表!G45</f>
        <v>0</v>
      </c>
      <c r="K42" s="78">
        <f>I42*J42</f>
        <v>0</v>
      </c>
      <c r="L42" s="79"/>
      <c r="M42" s="80"/>
      <c r="N42" s="81">
        <f>分析係数表!H45</f>
        <v>0</v>
      </c>
      <c r="O42" s="82">
        <f t="shared" si="4"/>
        <v>0</v>
      </c>
      <c r="P42" s="76">
        <f>分析係数表!C45</f>
        <v>1</v>
      </c>
      <c r="Q42" s="82">
        <f>O42*P42</f>
        <v>0</v>
      </c>
      <c r="R42" s="83">
        <v>3.308498266849761E-2</v>
      </c>
      <c r="S42" s="84">
        <f>I42+R42</f>
        <v>0.13635690987482985</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投入係数表!P43</f>
        <v>4.1850543080004556E-3</v>
      </c>
      <c r="E43" s="77">
        <f>$C$18*D43</f>
        <v>0.41850543080004554</v>
      </c>
      <c r="F43" s="76">
        <f>分析係数表!C46</f>
        <v>0.71666280596092968</v>
      </c>
      <c r="G43" s="77">
        <f>E43*F43</f>
        <v>0.2999272763470483</v>
      </c>
      <c r="H43" s="77">
        <v>0.3263161444741563</v>
      </c>
      <c r="I43" s="77">
        <f>C43+H43</f>
        <v>0.3263161444741563</v>
      </c>
      <c r="J43" s="76">
        <f>分析係数表!G46</f>
        <v>9.2985756517065307E-3</v>
      </c>
      <c r="K43" s="78">
        <f>I43*J43</f>
        <v>3.0342753557661404E-3</v>
      </c>
      <c r="L43" s="79"/>
      <c r="M43" s="80"/>
      <c r="N43" s="81">
        <f>分析係数表!H46</f>
        <v>2.2386024285503563E-2</v>
      </c>
      <c r="O43" s="82">
        <f t="shared" si="4"/>
        <v>0.45303145737062922</v>
      </c>
      <c r="P43" s="76">
        <f>分析係数表!C46</f>
        <v>0.71666280596092968</v>
      </c>
      <c r="Q43" s="82">
        <f>O43*P43</f>
        <v>0.32467079542780442</v>
      </c>
      <c r="R43" s="83">
        <v>0.34465186489362387</v>
      </c>
      <c r="S43" s="84">
        <f>I43+R43</f>
        <v>0.67096800936778012</v>
      </c>
      <c r="T43" s="85">
        <f>分析係数表!F46</f>
        <v>0.31357162053211501</v>
      </c>
      <c r="U43" s="86">
        <f>S43*T43</f>
        <v>0.21039652602266215</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92">
        <f>投入係数表!P44</f>
        <v>0.55960852643749293</v>
      </c>
      <c r="E44" s="91">
        <f>SUM(E5:E43)</f>
        <v>55.960852643749291</v>
      </c>
      <c r="F44" s="92">
        <f>分析係数表!C47</f>
        <v>0.41481989128497887</v>
      </c>
      <c r="G44" s="91">
        <f>SUM(G5:G43)</f>
        <v>11.673311698643225</v>
      </c>
      <c r="H44" s="91">
        <f>SUM(H5:H43)</f>
        <v>14.162377190999589</v>
      </c>
      <c r="I44" s="91">
        <f>SUM(I5:I43)</f>
        <v>114.16237719099958</v>
      </c>
      <c r="J44" s="92">
        <f>分析係数表!G47</f>
        <v>0.25026351860519069</v>
      </c>
      <c r="K44" s="93">
        <f>SUM(K5:K43)</f>
        <v>32.259157763055406</v>
      </c>
      <c r="L44" s="94">
        <f>最終需要_まとめ!$L$33</f>
        <v>0.62733333333333341</v>
      </c>
      <c r="M44" s="91">
        <f>K44*L44</f>
        <v>20.237244970023426</v>
      </c>
      <c r="N44" s="95">
        <f>分析係数表!H47</f>
        <v>1</v>
      </c>
      <c r="O44" s="96">
        <f>SUM(O5:O43)</f>
        <v>20.237244970023422</v>
      </c>
      <c r="P44" s="92">
        <f>分析係数表!C47</f>
        <v>0.41481989128497887</v>
      </c>
      <c r="Q44" s="96">
        <f>SUM(Q5:Q43)</f>
        <v>9.7937897893868815</v>
      </c>
      <c r="R44" s="91">
        <f>SUM(R5:R43)</f>
        <v>11.429747063897082</v>
      </c>
      <c r="S44" s="97">
        <f>SUM(S5:S43)</f>
        <v>125.59212425489669</v>
      </c>
      <c r="T44" s="98">
        <f>分析係数表!F47</f>
        <v>0.49143989098878627</v>
      </c>
      <c r="U44" s="99">
        <f>SUM(U5:U43)</f>
        <v>57.099936582998531</v>
      </c>
      <c r="V44" s="100">
        <f>分析係数表!D47</f>
        <v>6.5635274131309693E-2</v>
      </c>
      <c r="W44" s="101">
        <f>SUM(W5:W43)</f>
        <v>4</v>
      </c>
      <c r="X44" s="92">
        <f>分析係数表!E47</f>
        <v>5.6703562149805216E-2</v>
      </c>
      <c r="Y44" s="102">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299</v>
      </c>
      <c r="S2" s="3" t="s">
        <v>153</v>
      </c>
      <c r="U2" s="64" t="s">
        <v>210</v>
      </c>
      <c r="W2" s="3" t="s">
        <v>130</v>
      </c>
      <c r="Y2" s="3" t="s">
        <v>154</v>
      </c>
    </row>
    <row r="3" spans="1:25" ht="44" x14ac:dyDescent="0.2">
      <c r="B3" s="65"/>
      <c r="C3" s="66" t="s">
        <v>228</v>
      </c>
      <c r="D3" s="66" t="s">
        <v>311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投入係数表!Q5</f>
        <v>0</v>
      </c>
      <c r="E5" s="77">
        <f t="shared" ref="E5:E38" si="0">$C$19*D5</f>
        <v>0</v>
      </c>
      <c r="F5" s="76">
        <f>分析係数表!C8</f>
        <v>4.9243777539597522E-2</v>
      </c>
      <c r="G5" s="77">
        <f t="shared" ref="G5:G38" si="1">E5*F5</f>
        <v>0</v>
      </c>
      <c r="H5" s="77">
        <f t="array" ref="H5:H43">MMULT(逆行列係数!C5:AO43,'15'!G5:G43)</f>
        <v>1.9696899519157974E-5</v>
      </c>
      <c r="I5" s="77">
        <f t="shared" ref="I5:I38" si="2">C5+H5</f>
        <v>1.9696899519157974E-5</v>
      </c>
      <c r="J5" s="76">
        <f>分析係数表!G8</f>
        <v>0.12057971014492753</v>
      </c>
      <c r="K5" s="78">
        <f t="shared" ref="K5:K38" si="3">I5*J5</f>
        <v>2.3750464347738309E-6</v>
      </c>
      <c r="L5" s="79" t="s">
        <v>184</v>
      </c>
      <c r="M5" s="80" t="s">
        <v>184</v>
      </c>
      <c r="N5" s="81">
        <f>分析係数表!H8</f>
        <v>1.1023937613586077E-2</v>
      </c>
      <c r="O5" s="82">
        <f t="shared" ref="O5:O43" si="4">$M$44*N5</f>
        <v>0.15733292215436057</v>
      </c>
      <c r="P5" s="76">
        <f>分析係数表!C8</f>
        <v>4.9243777539597522E-2</v>
      </c>
      <c r="Q5" s="82">
        <f t="shared" ref="Q5:Q38" si="5">O5*P5</f>
        <v>7.747667418224146E-3</v>
      </c>
      <c r="R5" s="83">
        <f t="array" ref="R5:R43">MMULT(逆行列係数!C5:AO43,'15'!Q5:Q43)</f>
        <v>8.101201226679117E-3</v>
      </c>
      <c r="S5" s="84">
        <f t="shared" ref="S5:S38" si="6">I5+R5</f>
        <v>8.1208981261982754E-3</v>
      </c>
      <c r="T5" s="85">
        <f>分析係数表!F8</f>
        <v>0.45391304347826089</v>
      </c>
      <c r="U5" s="86">
        <f t="shared" ref="U5:U38" si="7">S5*T5</f>
        <v>3.6861815842395653E-3</v>
      </c>
      <c r="V5" s="87">
        <f>分析係数表!D8</f>
        <v>0.46202898550724636</v>
      </c>
      <c r="W5" s="167">
        <f t="shared" ref="W5:W38" si="8">ROUND(S5*V5,0)</f>
        <v>0</v>
      </c>
      <c r="X5" s="76">
        <f>分析係数表!E8</f>
        <v>0.31362318840579712</v>
      </c>
      <c r="Y5" s="166">
        <f t="shared" ref="Y5:Y38" si="9">ROUND(S5*X5,0)</f>
        <v>0</v>
      </c>
    </row>
    <row r="6" spans="1:25" x14ac:dyDescent="0.2">
      <c r="A6" s="6" t="s">
        <v>220</v>
      </c>
      <c r="B6" s="5" t="s">
        <v>266</v>
      </c>
      <c r="C6" s="90"/>
      <c r="D6" s="76">
        <f>投入係数表!Q6</f>
        <v>0</v>
      </c>
      <c r="E6" s="77">
        <f t="shared" si="0"/>
        <v>0</v>
      </c>
      <c r="F6" s="76">
        <f>分析係数表!C9</f>
        <v>0.18610421836228286</v>
      </c>
      <c r="G6" s="77">
        <f t="shared" si="1"/>
        <v>0</v>
      </c>
      <c r="H6" s="77">
        <v>7.277501463093327E-6</v>
      </c>
      <c r="I6" s="77">
        <f t="shared" si="2"/>
        <v>7.277501463093327E-6</v>
      </c>
      <c r="J6" s="76">
        <f>分析係数表!G9</f>
        <v>0.24223602484472051</v>
      </c>
      <c r="K6" s="78">
        <f t="shared" si="3"/>
        <v>1.762873025221365E-6</v>
      </c>
      <c r="L6" s="79"/>
      <c r="M6" s="80"/>
      <c r="N6" s="81">
        <f>分析係数表!H9</f>
        <v>5.8167204272645549E-4</v>
      </c>
      <c r="O6" s="82">
        <f t="shared" si="4"/>
        <v>8.3015856425805012E-3</v>
      </c>
      <c r="P6" s="76">
        <f>分析係数表!C9</f>
        <v>0.18610421836228286</v>
      </c>
      <c r="Q6" s="82">
        <f t="shared" si="5"/>
        <v>1.5449601071799938E-3</v>
      </c>
      <c r="R6" s="83">
        <v>1.5811374239299212E-3</v>
      </c>
      <c r="S6" s="84">
        <f t="shared" si="6"/>
        <v>1.5884149253930144E-3</v>
      </c>
      <c r="T6" s="85">
        <f>分析係数表!F9</f>
        <v>0.65217391304347827</v>
      </c>
      <c r="U6" s="86">
        <f t="shared" si="7"/>
        <v>1.0359227774302269E-3</v>
      </c>
      <c r="V6" s="87">
        <f>分析係数表!D9</f>
        <v>0.15527950310559005</v>
      </c>
      <c r="W6" s="167">
        <f t="shared" si="8"/>
        <v>0</v>
      </c>
      <c r="X6" s="76">
        <f>分析係数表!E9</f>
        <v>0</v>
      </c>
      <c r="Y6" s="166">
        <f t="shared" si="9"/>
        <v>0</v>
      </c>
    </row>
    <row r="7" spans="1:25" x14ac:dyDescent="0.2">
      <c r="A7" s="6" t="s">
        <v>221</v>
      </c>
      <c r="B7" s="5" t="s">
        <v>267</v>
      </c>
      <c r="C7" s="90"/>
      <c r="D7" s="76">
        <f>投入係数表!Q7</f>
        <v>0</v>
      </c>
      <c r="E7" s="77">
        <f t="shared" si="0"/>
        <v>0</v>
      </c>
      <c r="F7" s="76">
        <f>分析係数表!C10</f>
        <v>1</v>
      </c>
      <c r="G7" s="77">
        <f t="shared" si="1"/>
        <v>0</v>
      </c>
      <c r="H7" s="77">
        <v>4.4426969096266032E-6</v>
      </c>
      <c r="I7" s="77">
        <f t="shared" si="2"/>
        <v>4.4426969096266032E-6</v>
      </c>
      <c r="J7" s="76">
        <f>分析係数表!G10</f>
        <v>0.17902522283330172</v>
      </c>
      <c r="K7" s="78">
        <f t="shared" si="3"/>
        <v>7.953548042267235E-7</v>
      </c>
      <c r="L7" s="79"/>
      <c r="M7" s="80"/>
      <c r="N7" s="81">
        <f>分析係数表!H10</f>
        <v>1.093766089911469E-3</v>
      </c>
      <c r="O7" s="82">
        <f t="shared" si="4"/>
        <v>1.5610158648488694E-2</v>
      </c>
      <c r="P7" s="76">
        <f>分析係数表!C10</f>
        <v>1</v>
      </c>
      <c r="Q7" s="82">
        <f t="shared" si="5"/>
        <v>1.5610158648488694E-2</v>
      </c>
      <c r="R7" s="83">
        <v>1.5655015780864114E-2</v>
      </c>
      <c r="S7" s="84">
        <f t="shared" si="6"/>
        <v>1.5659458477773742E-2</v>
      </c>
      <c r="T7" s="85">
        <f>分析係数表!F10</f>
        <v>0.51792148681964723</v>
      </c>
      <c r="U7" s="86">
        <f t="shared" si="7"/>
        <v>8.1103700175991066E-3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投入係数表!Q8</f>
        <v>5.9931677887208585E-5</v>
      </c>
      <c r="E8" s="77">
        <f t="shared" si="0"/>
        <v>5.9931677887208584E-3</v>
      </c>
      <c r="F8" s="76">
        <f>分析係数表!C11</f>
        <v>6.160954948016939E-3</v>
      </c>
      <c r="G8" s="77">
        <f t="shared" si="1"/>
        <v>3.6923636742215512E-5</v>
      </c>
      <c r="H8" s="77">
        <v>1.8469575255277908E-3</v>
      </c>
      <c r="I8" s="77">
        <f t="shared" si="2"/>
        <v>1.8469575255277908E-3</v>
      </c>
      <c r="J8" s="76">
        <f>分析係数表!G11</f>
        <v>0.34042553191489361</v>
      </c>
      <c r="K8" s="78">
        <f t="shared" si="3"/>
        <v>6.2875149805201389E-4</v>
      </c>
      <c r="L8" s="79"/>
      <c r="M8" s="80"/>
      <c r="N8" s="81">
        <f>分析係数表!H11</f>
        <v>-1.9481838751603774E-5</v>
      </c>
      <c r="O8" s="82">
        <f t="shared" si="4"/>
        <v>-2.7804353826824644E-4</v>
      </c>
      <c r="P8" s="76">
        <f>分析係数表!C11</f>
        <v>6.160954948016939E-3</v>
      </c>
      <c r="Q8" s="82">
        <f t="shared" si="5"/>
        <v>-1.7130137128578901E-6</v>
      </c>
      <c r="R8" s="83">
        <v>1.9588806758202073E-4</v>
      </c>
      <c r="S8" s="84">
        <f t="shared" si="6"/>
        <v>2.0428455931098114E-3</v>
      </c>
      <c r="T8" s="85">
        <f>分析係数表!F11</f>
        <v>0.5957446808510638</v>
      </c>
      <c r="U8" s="86">
        <f t="shared" si="7"/>
        <v>1.2170143958952068E-3</v>
      </c>
      <c r="V8" s="87">
        <f>分析係数表!D11</f>
        <v>0.10638297872340426</v>
      </c>
      <c r="W8" s="167">
        <f t="shared" si="8"/>
        <v>0</v>
      </c>
      <c r="X8" s="76">
        <f>分析係数表!E11</f>
        <v>0</v>
      </c>
      <c r="Y8" s="166">
        <f t="shared" si="9"/>
        <v>0</v>
      </c>
    </row>
    <row r="9" spans="1:25" x14ac:dyDescent="0.2">
      <c r="A9" s="6" t="s">
        <v>223</v>
      </c>
      <c r="B9" s="5" t="s">
        <v>191</v>
      </c>
      <c r="C9" s="90"/>
      <c r="D9" s="76">
        <f>投入係数表!Q9</f>
        <v>0</v>
      </c>
      <c r="E9" s="77">
        <f t="shared" si="0"/>
        <v>0</v>
      </c>
      <c r="F9" s="76">
        <f>分析係数表!C12</f>
        <v>3.0196065121225524E-2</v>
      </c>
      <c r="G9" s="77">
        <f t="shared" si="1"/>
        <v>0</v>
      </c>
      <c r="H9" s="77">
        <v>8.0522288611475999E-5</v>
      </c>
      <c r="I9" s="77">
        <f t="shared" si="2"/>
        <v>8.0522288611475999E-5</v>
      </c>
      <c r="J9" s="76">
        <f>分析係数表!G12</f>
        <v>0.12354134956874682</v>
      </c>
      <c r="K9" s="78">
        <f t="shared" si="3"/>
        <v>9.9478322054258768E-6</v>
      </c>
      <c r="L9" s="79"/>
      <c r="M9" s="80"/>
      <c r="N9" s="81">
        <f>分析係数表!H12</f>
        <v>9.1223709954384669E-2</v>
      </c>
      <c r="O9" s="82">
        <f t="shared" si="4"/>
        <v>1.3019388679410639</v>
      </c>
      <c r="P9" s="76">
        <f>分析係数表!C12</f>
        <v>3.0196065121225524E-2</v>
      </c>
      <c r="Q9" s="82">
        <f t="shared" si="5"/>
        <v>3.9313430840203008E-2</v>
      </c>
      <c r="R9" s="83">
        <v>4.1854085925384921E-2</v>
      </c>
      <c r="S9" s="84">
        <f t="shared" si="6"/>
        <v>4.1934608213996395E-2</v>
      </c>
      <c r="T9" s="85">
        <f>分析係数表!F12</f>
        <v>0.42790922927909231</v>
      </c>
      <c r="U9" s="86">
        <f t="shared" si="7"/>
        <v>1.794420588097189E-2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投入係数表!Q10</f>
        <v>1.1387018798569631E-3</v>
      </c>
      <c r="E10" s="77">
        <f t="shared" si="0"/>
        <v>0.11387018798569631</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0.20469962492362972</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投入係数表!Q11</f>
        <v>1.6780869808418403E-3</v>
      </c>
      <c r="E11" s="77">
        <f t="shared" si="0"/>
        <v>0.16780869808418403</v>
      </c>
      <c r="F11" s="76">
        <f>分析係数表!C14</f>
        <v>0.14745822605886216</v>
      </c>
      <c r="G11" s="77">
        <f t="shared" si="1"/>
        <v>2.4744772936740957E-2</v>
      </c>
      <c r="H11" s="77">
        <v>7.1225631704880499E-2</v>
      </c>
      <c r="I11" s="77">
        <f t="shared" si="2"/>
        <v>7.1225631704880499E-2</v>
      </c>
      <c r="J11" s="76">
        <f>分析係数表!G14</f>
        <v>0.16000812567713976</v>
      </c>
      <c r="K11" s="78">
        <f t="shared" si="3"/>
        <v>1.1396679829268189E-2</v>
      </c>
      <c r="L11" s="79"/>
      <c r="M11" s="80"/>
      <c r="N11" s="81">
        <f>分析係数表!H14</f>
        <v>1.1744765647395416E-3</v>
      </c>
      <c r="O11" s="82">
        <f t="shared" si="4"/>
        <v>1.6762053307028568E-2</v>
      </c>
      <c r="P11" s="76">
        <f>分析係数表!C14</f>
        <v>0.14745822605886216</v>
      </c>
      <c r="Q11" s="82">
        <f t="shared" si="5"/>
        <v>2.4717026457585166E-3</v>
      </c>
      <c r="R11" s="83">
        <v>1.906944185533432E-2</v>
      </c>
      <c r="S11" s="84">
        <f t="shared" si="6"/>
        <v>9.0295073560214822E-2</v>
      </c>
      <c r="T11" s="85">
        <f>分析係数表!F14</f>
        <v>0.30031148429035753</v>
      </c>
      <c r="U11" s="86">
        <f t="shared" si="7"/>
        <v>2.711664756497513E-2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投入係数表!Q12</f>
        <v>4.5148530675030467E-3</v>
      </c>
      <c r="E12" s="77">
        <f t="shared" si="0"/>
        <v>0.45148530675030468</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0.11934025867527805</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投入係数表!Q13</f>
        <v>1.2785424615937831E-3</v>
      </c>
      <c r="E13" s="77">
        <f t="shared" si="0"/>
        <v>0.12785424615937832</v>
      </c>
      <c r="F13" s="76">
        <f>分析係数表!C16</f>
        <v>2.2508198350392528E-2</v>
      </c>
      <c r="G13" s="77">
        <f t="shared" si="1"/>
        <v>2.8777687324951992E-3</v>
      </c>
      <c r="H13" s="77">
        <v>7.7628548520949142E-3</v>
      </c>
      <c r="I13" s="77">
        <f t="shared" si="2"/>
        <v>7.7628548520949142E-3</v>
      </c>
      <c r="J13" s="76">
        <f>分析係数表!G16</f>
        <v>3.3165829145728645E-2</v>
      </c>
      <c r="K13" s="78">
        <f t="shared" si="3"/>
        <v>2.5746151770767052E-4</v>
      </c>
      <c r="L13" s="79"/>
      <c r="M13" s="80"/>
      <c r="N13" s="81">
        <f>分析係数表!H16</f>
        <v>1.6828134001653172E-2</v>
      </c>
      <c r="O13" s="82">
        <f t="shared" si="4"/>
        <v>0.24017003630556455</v>
      </c>
      <c r="P13" s="76">
        <f>分析係数表!C16</f>
        <v>2.2508198350392528E-2</v>
      </c>
      <c r="Q13" s="82">
        <f t="shared" si="5"/>
        <v>5.4057948149866218E-3</v>
      </c>
      <c r="R13" s="83">
        <v>7.3991916580518112E-3</v>
      </c>
      <c r="S13" s="84">
        <f t="shared" si="6"/>
        <v>1.5162046510146725E-2</v>
      </c>
      <c r="T13" s="85">
        <f>分析係数表!F16</f>
        <v>0.28743718592964823</v>
      </c>
      <c r="U13" s="86">
        <f t="shared" si="7"/>
        <v>4.3581359818110187E-3</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投入係数表!Q14</f>
        <v>1.3584513654433946E-2</v>
      </c>
      <c r="E14" s="77">
        <f t="shared" si="0"/>
        <v>1.3584513654433945</v>
      </c>
      <c r="F14" s="76">
        <f>分析係数表!C17</f>
        <v>3.7433661865049261E-2</v>
      </c>
      <c r="G14" s="77">
        <f t="shared" si="1"/>
        <v>5.0851809074122498E-2</v>
      </c>
      <c r="H14" s="77">
        <v>7.270508304083452E-2</v>
      </c>
      <c r="I14" s="77">
        <f t="shared" si="2"/>
        <v>7.270508304083452E-2</v>
      </c>
      <c r="J14" s="76">
        <f>分析係数表!G17</f>
        <v>0.23414289082763498</v>
      </c>
      <c r="K14" s="78">
        <f t="shared" si="3"/>
        <v>1.7023378321044252E-2</v>
      </c>
      <c r="L14" s="79"/>
      <c r="M14" s="80"/>
      <c r="N14" s="81">
        <f>分析係数表!H17</f>
        <v>3.0252512461419003E-3</v>
      </c>
      <c r="O14" s="82">
        <f t="shared" si="4"/>
        <v>4.3176189442511982E-2</v>
      </c>
      <c r="P14" s="76">
        <f>分析係数表!C17</f>
        <v>3.7433661865049261E-2</v>
      </c>
      <c r="Q14" s="82">
        <f t="shared" si="5"/>
        <v>1.6162428762123034E-3</v>
      </c>
      <c r="R14" s="83">
        <v>9.0854564992781002E-3</v>
      </c>
      <c r="S14" s="84">
        <f t="shared" si="6"/>
        <v>8.1790539540112617E-2</v>
      </c>
      <c r="T14" s="85">
        <f>分析係数表!F17</f>
        <v>0.39289082763499172</v>
      </c>
      <c r="U14" s="86">
        <f t="shared" si="7"/>
        <v>3.213475277262736E-2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投入係数表!Q15</f>
        <v>6.6524162454801522E-3</v>
      </c>
      <c r="E15" s="77">
        <f t="shared" si="0"/>
        <v>0.66524162454801528</v>
      </c>
      <c r="F15" s="76">
        <f>分析係数表!C18</f>
        <v>0.10097309673726385</v>
      </c>
      <c r="G15" s="77">
        <f t="shared" si="1"/>
        <v>6.7171506909141296E-2</v>
      </c>
      <c r="H15" s="77">
        <v>7.8218844142828356E-2</v>
      </c>
      <c r="I15" s="77">
        <f t="shared" si="2"/>
        <v>7.8218844142828356E-2</v>
      </c>
      <c r="J15" s="76">
        <f>分析係数表!G18</f>
        <v>0.21571562207670719</v>
      </c>
      <c r="K15" s="78">
        <f t="shared" si="3"/>
        <v>1.6873026622391225E-2</v>
      </c>
      <c r="L15" s="79"/>
      <c r="M15" s="80"/>
      <c r="N15" s="81">
        <f>分析係数表!H18</f>
        <v>4.4529917146522908E-4</v>
      </c>
      <c r="O15" s="82">
        <f t="shared" si="4"/>
        <v>6.3552808747027751E-3</v>
      </c>
      <c r="P15" s="76">
        <f>分析係数表!C18</f>
        <v>0.10097309673726385</v>
      </c>
      <c r="Q15" s="82">
        <f t="shared" si="5"/>
        <v>6.4171239055384611E-4</v>
      </c>
      <c r="R15" s="83">
        <v>2.4672358815996404E-3</v>
      </c>
      <c r="S15" s="84">
        <f t="shared" si="6"/>
        <v>8.0686080024427995E-2</v>
      </c>
      <c r="T15" s="85">
        <f>分析係数表!F18</f>
        <v>0.45949485500467729</v>
      </c>
      <c r="U15" s="86">
        <f t="shared" si="7"/>
        <v>3.7074838641720329E-2</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投入係数表!Q16</f>
        <v>0.1193839023513195</v>
      </c>
      <c r="E16" s="77">
        <f t="shared" si="0"/>
        <v>11.93839023513195</v>
      </c>
      <c r="F16" s="76">
        <f>分析係数表!C19</f>
        <v>3.134831743474864E-2</v>
      </c>
      <c r="G16" s="77">
        <f t="shared" si="1"/>
        <v>0.37424844675081981</v>
      </c>
      <c r="H16" s="77">
        <v>0.74653867700400289</v>
      </c>
      <c r="I16" s="77">
        <f t="shared" si="2"/>
        <v>0.74653867700400289</v>
      </c>
      <c r="J16" s="76">
        <f>分析係数表!G19</f>
        <v>5.7606822099247029E-2</v>
      </c>
      <c r="K16" s="78">
        <f t="shared" si="3"/>
        <v>4.3005720756376833E-2</v>
      </c>
      <c r="L16" s="79"/>
      <c r="M16" s="80"/>
      <c r="N16" s="81">
        <f>分析係数表!H19</f>
        <v>-1.1410791268796496E-4</v>
      </c>
      <c r="O16" s="82">
        <f t="shared" si="4"/>
        <v>-1.6285407241425863E-3</v>
      </c>
      <c r="P16" s="76">
        <f>分析係数表!C19</f>
        <v>3.134831743474864E-2</v>
      </c>
      <c r="Q16" s="82">
        <f t="shared" si="5"/>
        <v>-5.1052011575837218E-5</v>
      </c>
      <c r="R16" s="83">
        <v>4.8978321204285616E-3</v>
      </c>
      <c r="S16" s="84">
        <f t="shared" si="6"/>
        <v>0.7514365091244315</v>
      </c>
      <c r="T16" s="85">
        <f>分析係数表!F19</f>
        <v>0.23995282590946204</v>
      </c>
      <c r="U16" s="86">
        <f t="shared" si="7"/>
        <v>0.18030931385594859</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投入係数表!Q17</f>
        <v>3.9135385660347202E-2</v>
      </c>
      <c r="E17" s="77">
        <f t="shared" si="0"/>
        <v>3.9135385660347204</v>
      </c>
      <c r="F17" s="76">
        <f>分析係数表!C20</f>
        <v>9.3978580907996712E-2</v>
      </c>
      <c r="G17" s="77">
        <f t="shared" si="1"/>
        <v>0.36778880076465942</v>
      </c>
      <c r="H17" s="77">
        <v>0.4836958687860764</v>
      </c>
      <c r="I17" s="77">
        <f t="shared" si="2"/>
        <v>0.4836958687860764</v>
      </c>
      <c r="J17" s="76">
        <f>分析係数表!G20</f>
        <v>0.1000543404428746</v>
      </c>
      <c r="K17" s="78">
        <f t="shared" si="3"/>
        <v>4.8395871126334089E-2</v>
      </c>
      <c r="L17" s="79"/>
      <c r="M17" s="80"/>
      <c r="N17" s="81">
        <f>分析係数表!H20</f>
        <v>5.5523240442070755E-4</v>
      </c>
      <c r="O17" s="82">
        <f t="shared" si="4"/>
        <v>7.9242408406450231E-3</v>
      </c>
      <c r="P17" s="76">
        <f>分析係数表!C20</f>
        <v>9.3978580907996712E-2</v>
      </c>
      <c r="Q17" s="82">
        <f t="shared" si="5"/>
        <v>7.4470890897701016E-4</v>
      </c>
      <c r="R17" s="83">
        <v>4.0190903944851758E-3</v>
      </c>
      <c r="S17" s="84">
        <f t="shared" si="6"/>
        <v>0.48771495918056157</v>
      </c>
      <c r="T17" s="85">
        <f>分析係数表!F20</f>
        <v>0.22286374133949191</v>
      </c>
      <c r="U17" s="86">
        <f t="shared" si="7"/>
        <v>0.10869398051021753</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投入係数表!Q18</f>
        <v>3.7237549193918931E-2</v>
      </c>
      <c r="E18" s="77">
        <f t="shared" si="0"/>
        <v>3.7237549193918933</v>
      </c>
      <c r="F18" s="76">
        <f>分析係数表!C21</f>
        <v>0.58730312732447199</v>
      </c>
      <c r="G18" s="77">
        <f t="shared" si="1"/>
        <v>2.186972909548746</v>
      </c>
      <c r="H18" s="77">
        <v>2.2356736674893138</v>
      </c>
      <c r="I18" s="77">
        <f t="shared" si="2"/>
        <v>2.2356736674893138</v>
      </c>
      <c r="J18" s="76">
        <f>分析係数表!G21</f>
        <v>0.28517251912946945</v>
      </c>
      <c r="K18" s="78">
        <f t="shared" si="3"/>
        <v>0.63755269170934747</v>
      </c>
      <c r="L18" s="79"/>
      <c r="M18" s="80"/>
      <c r="N18" s="81">
        <f>分析係数表!H21</f>
        <v>9.2956202043366571E-4</v>
      </c>
      <c r="O18" s="82">
        <f t="shared" si="4"/>
        <v>1.3266648825942043E-2</v>
      </c>
      <c r="P18" s="76">
        <f>分析係数表!C21</f>
        <v>0.58730312732447199</v>
      </c>
      <c r="Q18" s="82">
        <f t="shared" si="5"/>
        <v>7.7915443445912965E-3</v>
      </c>
      <c r="R18" s="83">
        <v>1.1313537964190457E-2</v>
      </c>
      <c r="S18" s="84">
        <f t="shared" si="6"/>
        <v>2.2469872054535043</v>
      </c>
      <c r="T18" s="85">
        <f>分析係数表!F21</f>
        <v>0.42587749688936571</v>
      </c>
      <c r="U18" s="86">
        <f t="shared" si="7"/>
        <v>0.95694128660096933</v>
      </c>
      <c r="V18" s="87">
        <f>分析係数表!D21</f>
        <v>3.1732194878443115E-2</v>
      </c>
      <c r="W18" s="167">
        <f t="shared" si="8"/>
        <v>0</v>
      </c>
      <c r="X18" s="76">
        <f>分析係数表!E21</f>
        <v>3.0689107937146562E-2</v>
      </c>
      <c r="Y18" s="166">
        <f t="shared" si="9"/>
        <v>0</v>
      </c>
    </row>
    <row r="19" spans="1:25" x14ac:dyDescent="0.2">
      <c r="A19" s="6" t="s">
        <v>7</v>
      </c>
      <c r="B19" s="5" t="s">
        <v>269</v>
      </c>
      <c r="C19" s="75">
        <f>最終需要_まとめ!C20</f>
        <v>100</v>
      </c>
      <c r="D19" s="76">
        <f>投入係数表!Q19</f>
        <v>0.16375332121381625</v>
      </c>
      <c r="E19" s="77">
        <f t="shared" si="0"/>
        <v>16.375332121381625</v>
      </c>
      <c r="F19" s="76">
        <f>分析係数表!C22</f>
        <v>5.627746538770495E-2</v>
      </c>
      <c r="G19" s="77">
        <f t="shared" si="1"/>
        <v>0.92156218667322742</v>
      </c>
      <c r="H19" s="77">
        <v>0.93682011371862961</v>
      </c>
      <c r="I19" s="77">
        <f t="shared" si="2"/>
        <v>100.93682011371862</v>
      </c>
      <c r="J19" s="76">
        <f>分析係数表!G22</f>
        <v>0.19467293380336859</v>
      </c>
      <c r="K19" s="78">
        <f t="shared" si="3"/>
        <v>19.649666900320469</v>
      </c>
      <c r="L19" s="79"/>
      <c r="M19" s="80"/>
      <c r="N19" s="81">
        <f>分析係数表!H22</f>
        <v>4.3138357235694069E-5</v>
      </c>
      <c r="O19" s="82">
        <f t="shared" si="4"/>
        <v>6.1566783473683139E-4</v>
      </c>
      <c r="P19" s="76">
        <f>分析係数表!C22</f>
        <v>5.627746538770495E-2</v>
      </c>
      <c r="Q19" s="82">
        <f t="shared" si="5"/>
        <v>3.4648225259725279E-5</v>
      </c>
      <c r="R19" s="83">
        <v>7.3605941142337015E-4</v>
      </c>
      <c r="S19" s="84">
        <f t="shared" si="6"/>
        <v>100.93755617313005</v>
      </c>
      <c r="T19" s="85">
        <f>分析係数表!F22</f>
        <v>0.41304347826086957</v>
      </c>
      <c r="U19" s="86">
        <f t="shared" si="7"/>
        <v>41.691599288901543</v>
      </c>
      <c r="V19" s="87">
        <f>分析係数表!D22</f>
        <v>1.7561039300169733E-2</v>
      </c>
      <c r="W19" s="167">
        <f t="shared" si="8"/>
        <v>2</v>
      </c>
      <c r="X19" s="76">
        <f>分析係数表!E22</f>
        <v>1.6190103146624887E-2</v>
      </c>
      <c r="Y19" s="166">
        <f t="shared" si="9"/>
        <v>2</v>
      </c>
    </row>
    <row r="20" spans="1:25" x14ac:dyDescent="0.2">
      <c r="A20" s="6" t="s">
        <v>8</v>
      </c>
      <c r="B20" s="5" t="s">
        <v>270</v>
      </c>
      <c r="C20" s="90"/>
      <c r="D20" s="76">
        <f>投入係数表!Q20</f>
        <v>5.0542381684879241E-3</v>
      </c>
      <c r="E20" s="77">
        <f t="shared" si="0"/>
        <v>0.50542381684879245</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3.5748454920203111E-4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投入係数表!Q21</f>
        <v>2.7568571828115946E-3</v>
      </c>
      <c r="E21" s="77">
        <f t="shared" si="0"/>
        <v>0.27568571828115945</v>
      </c>
      <c r="F21" s="76">
        <f>分析係数表!C24</f>
        <v>0.81842301633363734</v>
      </c>
      <c r="G21" s="77">
        <f t="shared" si="1"/>
        <v>0.22562753711577191</v>
      </c>
      <c r="H21" s="77">
        <v>0.24468492082970988</v>
      </c>
      <c r="I21" s="77">
        <f t="shared" si="2"/>
        <v>0.24468492082970988</v>
      </c>
      <c r="J21" s="76">
        <f>分析係数表!G24</f>
        <v>0.20829256360078277</v>
      </c>
      <c r="K21" s="78">
        <f t="shared" si="3"/>
        <v>5.0966049434074845E-2</v>
      </c>
      <c r="L21" s="79"/>
      <c r="M21" s="80"/>
      <c r="N21" s="81">
        <f>分析係数表!H24</f>
        <v>3.3536593850975067E-4</v>
      </c>
      <c r="O21" s="82">
        <f t="shared" si="4"/>
        <v>4.7863209087605279E-3</v>
      </c>
      <c r="P21" s="76">
        <f>分析係数表!C24</f>
        <v>0.81842301633363734</v>
      </c>
      <c r="Q21" s="82">
        <f t="shared" si="5"/>
        <v>3.9172351952885473E-3</v>
      </c>
      <c r="R21" s="83">
        <v>1.083254159431519E-2</v>
      </c>
      <c r="S21" s="84">
        <f t="shared" si="6"/>
        <v>0.25551746242402507</v>
      </c>
      <c r="T21" s="85">
        <f>分析係数表!F24</f>
        <v>0.39236790606653621</v>
      </c>
      <c r="U21" s="86">
        <f t="shared" si="7"/>
        <v>0.10025685169474956</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投入係数表!Q22</f>
        <v>7.831072577261922E-3</v>
      </c>
      <c r="E22" s="77">
        <f t="shared" si="0"/>
        <v>0.78310725772619216</v>
      </c>
      <c r="F22" s="76">
        <f>分析係数表!C25</f>
        <v>9.2155281649579646E-3</v>
      </c>
      <c r="G22" s="77">
        <f t="shared" si="1"/>
        <v>7.2167469897587199E-3</v>
      </c>
      <c r="H22" s="77">
        <v>1.0378871296476367E-2</v>
      </c>
      <c r="I22" s="77">
        <f t="shared" si="2"/>
        <v>1.0378871296476367E-2</v>
      </c>
      <c r="J22" s="76">
        <f>分析係数表!G25</f>
        <v>0.19733079122974262</v>
      </c>
      <c r="K22" s="78">
        <f t="shared" si="3"/>
        <v>2.0480708850053463E-3</v>
      </c>
      <c r="L22" s="79"/>
      <c r="M22" s="80"/>
      <c r="N22" s="81">
        <f>分析係数表!H25</f>
        <v>5.1487716700667114E-4</v>
      </c>
      <c r="O22" s="82">
        <f t="shared" si="4"/>
        <v>7.3482935113750843E-3</v>
      </c>
      <c r="P22" s="76">
        <f>分析係数表!C25</f>
        <v>9.2155281649579646E-3</v>
      </c>
      <c r="Q22" s="82">
        <f t="shared" si="5"/>
        <v>6.7718405818454949E-5</v>
      </c>
      <c r="R22" s="83">
        <v>6.6508664238441601E-4</v>
      </c>
      <c r="S22" s="84">
        <f t="shared" si="6"/>
        <v>1.1043957938860783E-2</v>
      </c>
      <c r="T22" s="85">
        <f>分析係数表!F25</f>
        <v>0.3508102955195424</v>
      </c>
      <c r="U22" s="86">
        <f t="shared" si="7"/>
        <v>3.8743341482371475E-3</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投入係数表!Q23</f>
        <v>2.44321473520187E-2</v>
      </c>
      <c r="E23" s="77">
        <f t="shared" si="0"/>
        <v>2.4432147352018698</v>
      </c>
      <c r="F23" s="76">
        <f>分析係数表!C26</f>
        <v>0.13136940169326161</v>
      </c>
      <c r="G23" s="77">
        <f t="shared" si="1"/>
        <v>0.32096365797163023</v>
      </c>
      <c r="H23" s="77">
        <v>0.36672398543470508</v>
      </c>
      <c r="I23" s="77">
        <f t="shared" si="2"/>
        <v>0.36672398543470508</v>
      </c>
      <c r="J23" s="76">
        <f>分析係数表!G26</f>
        <v>0.19642020029831664</v>
      </c>
      <c r="K23" s="78">
        <f t="shared" si="3"/>
        <v>7.2031998673281722E-2</v>
      </c>
      <c r="L23" s="79"/>
      <c r="M23" s="80"/>
      <c r="N23" s="81">
        <f>分析係数表!H26</f>
        <v>1.0429741531662163E-2</v>
      </c>
      <c r="O23" s="82">
        <f t="shared" si="4"/>
        <v>0.14885259423717909</v>
      </c>
      <c r="P23" s="76">
        <f>分析係数表!C26</f>
        <v>0.13136940169326161</v>
      </c>
      <c r="Q23" s="82">
        <f t="shared" si="5"/>
        <v>1.9554676245428056E-2</v>
      </c>
      <c r="R23" s="83">
        <v>2.5791624965557269E-2</v>
      </c>
      <c r="S23" s="84">
        <f t="shared" si="6"/>
        <v>0.39251561040026234</v>
      </c>
      <c r="T23" s="85">
        <f>分析係数表!F26</f>
        <v>0.33488173875985511</v>
      </c>
      <c r="U23" s="86">
        <f t="shared" si="7"/>
        <v>0.13144631010122571</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投入係数表!Q24</f>
        <v>7.990890384961144E-4</v>
      </c>
      <c r="E24" s="77">
        <f t="shared" si="0"/>
        <v>7.990890384961144E-2</v>
      </c>
      <c r="F24" s="76">
        <f>分析係数表!C27</f>
        <v>0.16712141882673948</v>
      </c>
      <c r="G24" s="77">
        <f t="shared" si="1"/>
        <v>1.3354489388236569E-2</v>
      </c>
      <c r="H24" s="77">
        <v>1.9158596589150648E-2</v>
      </c>
      <c r="I24" s="77">
        <f t="shared" si="2"/>
        <v>1.9158596589150648E-2</v>
      </c>
      <c r="J24" s="76">
        <f>分析係数表!G27</f>
        <v>0.17095740894530786</v>
      </c>
      <c r="K24" s="78">
        <f t="shared" si="3"/>
        <v>3.2753040319096079E-3</v>
      </c>
      <c r="L24" s="79"/>
      <c r="M24" s="80"/>
      <c r="N24" s="81">
        <f>分析係数表!H27</f>
        <v>1.1119955247433267E-2</v>
      </c>
      <c r="O24" s="82">
        <f t="shared" si="4"/>
        <v>0.15870327959296837</v>
      </c>
      <c r="P24" s="76">
        <f>分析係数表!C27</f>
        <v>0.16712141882673948</v>
      </c>
      <c r="Q24" s="82">
        <f t="shared" si="5"/>
        <v>2.6522717258033603E-2</v>
      </c>
      <c r="R24" s="83">
        <v>2.9685709077514555E-2</v>
      </c>
      <c r="S24" s="84">
        <f t="shared" si="6"/>
        <v>4.88443056666652E-2</v>
      </c>
      <c r="T24" s="85">
        <f>分析係数表!F27</f>
        <v>0.3222209040218294</v>
      </c>
      <c r="U24" s="86">
        <f t="shared" si="7"/>
        <v>1.5738656328231425E-2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投入係数表!Q25</f>
        <v>0</v>
      </c>
      <c r="E25" s="77">
        <f t="shared" si="0"/>
        <v>0</v>
      </c>
      <c r="F25" s="76">
        <f>分析係数表!C28</f>
        <v>0.25171335744498258</v>
      </c>
      <c r="G25" s="77">
        <f t="shared" si="1"/>
        <v>0</v>
      </c>
      <c r="H25" s="77">
        <v>1.5885996172592873E-2</v>
      </c>
      <c r="I25" s="77">
        <f t="shared" si="2"/>
        <v>1.5885996172592873E-2</v>
      </c>
      <c r="J25" s="76">
        <f>分析係数表!G28</f>
        <v>0.12482787671548065</v>
      </c>
      <c r="K25" s="78">
        <f t="shared" si="3"/>
        <v>1.9830151717350206E-3</v>
      </c>
      <c r="L25" s="79"/>
      <c r="M25" s="80"/>
      <c r="N25" s="81">
        <f>分析係数表!H28</f>
        <v>2.0288943499884502E-2</v>
      </c>
      <c r="O25" s="82">
        <f t="shared" si="4"/>
        <v>0.28956248485364522</v>
      </c>
      <c r="P25" s="76">
        <f>分析係数表!C28</f>
        <v>0.25171335744498258</v>
      </c>
      <c r="Q25" s="82">
        <f t="shared" si="5"/>
        <v>7.2886745252622953E-2</v>
      </c>
      <c r="R25" s="83">
        <v>8.3475555953274036E-2</v>
      </c>
      <c r="S25" s="84">
        <f t="shared" si="6"/>
        <v>9.9361552125866906E-2</v>
      </c>
      <c r="T25" s="85">
        <f>分析係数表!F28</f>
        <v>0.21349304958212537</v>
      </c>
      <c r="U25" s="86">
        <f t="shared" si="7"/>
        <v>2.1213000774564637E-2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投入係数表!Q26</f>
        <v>1.3384741394809917E-3</v>
      </c>
      <c r="E26" s="77">
        <f t="shared" si="0"/>
        <v>0.13384741394809918</v>
      </c>
      <c r="F26" s="76">
        <f>分析係数表!C29</f>
        <v>0.56088407005838192</v>
      </c>
      <c r="G26" s="77">
        <f t="shared" si="1"/>
        <v>7.5072882301998906E-2</v>
      </c>
      <c r="H26" s="77">
        <v>9.586889976825877E-2</v>
      </c>
      <c r="I26" s="77">
        <f t="shared" si="2"/>
        <v>9.586889976825877E-2</v>
      </c>
      <c r="J26" s="76">
        <f>分析係数表!G29</f>
        <v>0.25897778967085899</v>
      </c>
      <c r="K26" s="78">
        <f t="shared" si="3"/>
        <v>2.4827915760160781E-2</v>
      </c>
      <c r="L26" s="79"/>
      <c r="M26" s="80"/>
      <c r="N26" s="81">
        <f>分析係数表!H29</f>
        <v>1.0175086067980484E-2</v>
      </c>
      <c r="O26" s="82">
        <f t="shared" si="4"/>
        <v>0.14521816798695841</v>
      </c>
      <c r="P26" s="76">
        <f>分析係数表!C29</f>
        <v>0.56088407005838192</v>
      </c>
      <c r="Q26" s="82">
        <f t="shared" si="5"/>
        <v>8.1450557106947055E-2</v>
      </c>
      <c r="R26" s="83">
        <v>9.3238445366732689E-2</v>
      </c>
      <c r="S26" s="84">
        <f t="shared" si="6"/>
        <v>0.18910734513499144</v>
      </c>
      <c r="T26" s="85">
        <f>分析係数表!F29</f>
        <v>0.37605030773347603</v>
      </c>
      <c r="U26" s="86">
        <f t="shared" si="7"/>
        <v>7.1113875332674201E-2</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投入係数表!Q27</f>
        <v>1.738018658729049E-3</v>
      </c>
      <c r="E27" s="77">
        <f t="shared" si="0"/>
        <v>0.17380186587290489</v>
      </c>
      <c r="F27" s="76">
        <f>分析係数表!C30</f>
        <v>1</v>
      </c>
      <c r="G27" s="77">
        <f t="shared" si="1"/>
        <v>0.17380186587290489</v>
      </c>
      <c r="H27" s="77">
        <v>0.21335033784890059</v>
      </c>
      <c r="I27" s="77">
        <f t="shared" si="2"/>
        <v>0.21335033784890059</v>
      </c>
      <c r="J27" s="76">
        <f>分析係数表!G30</f>
        <v>0.3445256772071732</v>
      </c>
      <c r="K27" s="78">
        <f t="shared" si="3"/>
        <v>7.3504669629771674E-2</v>
      </c>
      <c r="L27" s="79"/>
      <c r="M27" s="80"/>
      <c r="N27" s="81">
        <f>分析係数表!H30</f>
        <v>0</v>
      </c>
      <c r="O27" s="82">
        <f t="shared" si="4"/>
        <v>0</v>
      </c>
      <c r="P27" s="76">
        <f>分析係数表!C30</f>
        <v>1</v>
      </c>
      <c r="Q27" s="82">
        <f t="shared" si="5"/>
        <v>0</v>
      </c>
      <c r="R27" s="83">
        <v>4.1671567853142674E-2</v>
      </c>
      <c r="S27" s="84">
        <f t="shared" si="6"/>
        <v>0.25502190570204325</v>
      </c>
      <c r="T27" s="85">
        <f>分析係数表!F30</f>
        <v>0.44052354392124621</v>
      </c>
      <c r="U27" s="86">
        <f t="shared" si="7"/>
        <v>0.11234315367741396</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投入係数表!Q28</f>
        <v>1.3984058173682002E-2</v>
      </c>
      <c r="E28" s="77">
        <f t="shared" si="0"/>
        <v>1.3984058173682001</v>
      </c>
      <c r="F28" s="76">
        <f>分析係数表!C31</f>
        <v>4.9143958408031541E-2</v>
      </c>
      <c r="G28" s="77">
        <f t="shared" si="1"/>
        <v>6.8723197326292174E-2</v>
      </c>
      <c r="H28" s="77">
        <v>0.11288704808585999</v>
      </c>
      <c r="I28" s="77">
        <f t="shared" si="2"/>
        <v>0.11288704808585999</v>
      </c>
      <c r="J28" s="76">
        <f>分析係数表!G31</f>
        <v>7.032875572201415E-2</v>
      </c>
      <c r="K28" s="78">
        <f t="shared" si="3"/>
        <v>7.9392056290097119E-3</v>
      </c>
      <c r="L28" s="79"/>
      <c r="M28" s="80"/>
      <c r="N28" s="81">
        <f>分析係数表!H31</f>
        <v>2.2706083064994196E-2</v>
      </c>
      <c r="O28" s="82">
        <f t="shared" si="4"/>
        <v>0.32405974385164121</v>
      </c>
      <c r="P28" s="76">
        <f>分析係数表!C31</f>
        <v>4.9143958408031541E-2</v>
      </c>
      <c r="Q28" s="82">
        <f t="shared" si="5"/>
        <v>1.5925578573562412E-2</v>
      </c>
      <c r="R28" s="83">
        <v>3.6821868560748046E-2</v>
      </c>
      <c r="S28" s="84">
        <f t="shared" si="6"/>
        <v>0.14970891664660804</v>
      </c>
      <c r="T28" s="85">
        <f>分析係数表!F31</f>
        <v>0.30087390761548066</v>
      </c>
      <c r="U28" s="86">
        <f t="shared" si="7"/>
        <v>4.504350675634524E-2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投入係数表!Q29</f>
        <v>6.1929400483448865E-4</v>
      </c>
      <c r="E29" s="77">
        <f t="shared" si="0"/>
        <v>6.1929400483448867E-2</v>
      </c>
      <c r="F29" s="76">
        <f>分析係数表!C32</f>
        <v>0.85369684730169415</v>
      </c>
      <c r="G29" s="77">
        <f t="shared" si="1"/>
        <v>5.2868933948004314E-2</v>
      </c>
      <c r="H29" s="77">
        <v>7.4940743401572585E-2</v>
      </c>
      <c r="I29" s="77">
        <f t="shared" si="2"/>
        <v>7.4940743401572585E-2</v>
      </c>
      <c r="J29" s="76">
        <f>分析係数表!G32</f>
        <v>0.14032110690510377</v>
      </c>
      <c r="K29" s="78">
        <f t="shared" si="3"/>
        <v>1.0515768066400017E-2</v>
      </c>
      <c r="L29" s="79"/>
      <c r="M29" s="80"/>
      <c r="N29" s="81">
        <f>分析係数表!H32</f>
        <v>6.3455131933795143E-3</v>
      </c>
      <c r="O29" s="82">
        <f t="shared" si="4"/>
        <v>9.0562752464514548E-2</v>
      </c>
      <c r="P29" s="76">
        <f>分析係数表!C32</f>
        <v>0.85369684730169415</v>
      </c>
      <c r="Q29" s="82">
        <f t="shared" si="5"/>
        <v>7.7313136261919796E-2</v>
      </c>
      <c r="R29" s="83">
        <v>0.1082717866941838</v>
      </c>
      <c r="S29" s="84">
        <f t="shared" si="6"/>
        <v>0.18321253009575639</v>
      </c>
      <c r="T29" s="85">
        <f>分析係数表!F32</f>
        <v>0.48296567027803161</v>
      </c>
      <c r="U29" s="86">
        <f t="shared" si="7"/>
        <v>8.8485362401031026E-2</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投入係数表!Q30</f>
        <v>2.7968116347364006E-4</v>
      </c>
      <c r="E30" s="77">
        <f t="shared" si="0"/>
        <v>2.7968116347364007E-2</v>
      </c>
      <c r="F30" s="76">
        <f>分析係数表!C33</f>
        <v>0.68456011928968419</v>
      </c>
      <c r="G30" s="77">
        <f t="shared" si="1"/>
        <v>1.9145857063059272E-2</v>
      </c>
      <c r="H30" s="77">
        <v>4.0263656053781884E-2</v>
      </c>
      <c r="I30" s="77">
        <f t="shared" si="2"/>
        <v>4.0263656053781884E-2</v>
      </c>
      <c r="J30" s="76">
        <f>分析係数表!G33</f>
        <v>0.50750988142292486</v>
      </c>
      <c r="K30" s="78">
        <f t="shared" si="3"/>
        <v>2.0434203309508275E-2</v>
      </c>
      <c r="L30" s="79"/>
      <c r="M30" s="80"/>
      <c r="N30" s="81">
        <f>分析係数表!H33</f>
        <v>9.6295945829355794E-4</v>
      </c>
      <c r="O30" s="82">
        <f t="shared" si="4"/>
        <v>1.3743294891544753E-2</v>
      </c>
      <c r="P30" s="76">
        <f>分析係数表!C33</f>
        <v>0.68456011928968419</v>
      </c>
      <c r="Q30" s="82">
        <f t="shared" si="5"/>
        <v>9.408111590389184E-3</v>
      </c>
      <c r="R30" s="83">
        <v>3.6543796123015532E-2</v>
      </c>
      <c r="S30" s="84">
        <f t="shared" si="6"/>
        <v>7.6807452176797408E-2</v>
      </c>
      <c r="T30" s="85">
        <f>分析係数表!F33</f>
        <v>0.6454545454545455</v>
      </c>
      <c r="U30" s="86">
        <f t="shared" si="7"/>
        <v>4.9575719132296511E-2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投入係数表!Q31</f>
        <v>4.5268394030804883E-2</v>
      </c>
      <c r="E31" s="77">
        <f t="shared" si="0"/>
        <v>4.5268394030804879</v>
      </c>
      <c r="F31" s="76">
        <f>分析係数表!C34</f>
        <v>0.36407371382002685</v>
      </c>
      <c r="G31" s="77">
        <f t="shared" si="1"/>
        <v>1.6481032333463468</v>
      </c>
      <c r="H31" s="77">
        <v>1.809996665271558</v>
      </c>
      <c r="I31" s="77">
        <f t="shared" si="2"/>
        <v>1.809996665271558</v>
      </c>
      <c r="J31" s="76">
        <f>分析係数表!G34</f>
        <v>0.42480723749571397</v>
      </c>
      <c r="K31" s="78">
        <f t="shared" si="3"/>
        <v>0.76889968325046509</v>
      </c>
      <c r="L31" s="79"/>
      <c r="M31" s="80"/>
      <c r="N31" s="81">
        <f>分析係数表!H34</f>
        <v>0.15914714076185121</v>
      </c>
      <c r="O31" s="82">
        <f t="shared" si="4"/>
        <v>2.2713376641133052</v>
      </c>
      <c r="P31" s="76">
        <f>分析係数表!C34</f>
        <v>0.36407371382002685</v>
      </c>
      <c r="Q31" s="82">
        <f t="shared" si="5"/>
        <v>0.82693433871303568</v>
      </c>
      <c r="R31" s="83">
        <v>0.90776963758872709</v>
      </c>
      <c r="S31" s="84">
        <f t="shared" si="6"/>
        <v>2.717766302860285</v>
      </c>
      <c r="T31" s="85">
        <f>分析係数表!F34</f>
        <v>0.69957183425501801</v>
      </c>
      <c r="U31" s="86">
        <f t="shared" si="7"/>
        <v>1.9012727575684483</v>
      </c>
      <c r="V31" s="87">
        <f>分析係数表!D34</f>
        <v>0.16978925805118647</v>
      </c>
      <c r="W31" s="167">
        <f t="shared" si="8"/>
        <v>0</v>
      </c>
      <c r="X31" s="76">
        <f>分析係数表!E34</f>
        <v>0.12666496689847989</v>
      </c>
      <c r="Y31" s="166">
        <f t="shared" si="9"/>
        <v>0</v>
      </c>
    </row>
    <row r="32" spans="1:25" x14ac:dyDescent="0.2">
      <c r="A32" s="6" t="s">
        <v>20</v>
      </c>
      <c r="B32" s="5" t="s">
        <v>37</v>
      </c>
      <c r="C32" s="90"/>
      <c r="D32" s="76">
        <f>投入係数表!Q32</f>
        <v>6.1330083704576781E-3</v>
      </c>
      <c r="E32" s="77">
        <f t="shared" si="0"/>
        <v>0.61330083704576777</v>
      </c>
      <c r="F32" s="76">
        <f>分析係数表!C35</f>
        <v>0.73929442777419441</v>
      </c>
      <c r="G32" s="77">
        <f t="shared" si="1"/>
        <v>0.45340989137718535</v>
      </c>
      <c r="H32" s="77">
        <v>0.54960954784536575</v>
      </c>
      <c r="I32" s="77">
        <f t="shared" si="2"/>
        <v>0.54960954784536575</v>
      </c>
      <c r="J32" s="76">
        <f>分析係数表!G35</f>
        <v>0.31372688477951638</v>
      </c>
      <c r="K32" s="78">
        <f t="shared" si="3"/>
        <v>0.17242729129060516</v>
      </c>
      <c r="L32" s="79"/>
      <c r="M32" s="80"/>
      <c r="N32" s="81">
        <f>分析係数表!H35</f>
        <v>5.9491969307754605E-2</v>
      </c>
      <c r="O32" s="82">
        <f t="shared" si="4"/>
        <v>0.84906552486029074</v>
      </c>
      <c r="P32" s="76">
        <f>分析係数表!C35</f>
        <v>0.73929442777419441</v>
      </c>
      <c r="Q32" s="82">
        <f t="shared" si="5"/>
        <v>0.62770941134438463</v>
      </c>
      <c r="R32" s="83">
        <v>0.78471319982387067</v>
      </c>
      <c r="S32" s="84">
        <f t="shared" si="6"/>
        <v>1.3343227476692365</v>
      </c>
      <c r="T32" s="85">
        <f>分析係数表!F35</f>
        <v>0.64366998577524892</v>
      </c>
      <c r="U32" s="86">
        <f t="shared" si="7"/>
        <v>0.85886350401184852</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投入係数表!Q33</f>
        <v>1.877859240465869E-3</v>
      </c>
      <c r="E33" s="77">
        <f t="shared" si="0"/>
        <v>0.18778592404658689</v>
      </c>
      <c r="F33" s="76">
        <f>分析係数表!C36</f>
        <v>0.90530305621882723</v>
      </c>
      <c r="G33" s="77">
        <f t="shared" si="1"/>
        <v>0.17000317095425169</v>
      </c>
      <c r="H33" s="77">
        <v>0.2956565501455849</v>
      </c>
      <c r="I33" s="77">
        <f t="shared" si="2"/>
        <v>0.2956565501455849</v>
      </c>
      <c r="J33" s="76">
        <f>分析係数表!G36</f>
        <v>4.4048921884705258E-2</v>
      </c>
      <c r="K33" s="78">
        <f t="shared" si="3"/>
        <v>1.3023352282064311E-2</v>
      </c>
      <c r="L33" s="79"/>
      <c r="M33" s="80"/>
      <c r="N33" s="81">
        <f>分析係数表!H36</f>
        <v>0.18238619127269287</v>
      </c>
      <c r="O33" s="82">
        <f t="shared" si="4"/>
        <v>2.6030038847618564</v>
      </c>
      <c r="P33" s="76">
        <f>分析係数表!C36</f>
        <v>0.90530305621882723</v>
      </c>
      <c r="Q33" s="82">
        <f t="shared" si="5"/>
        <v>2.3565073722243888</v>
      </c>
      <c r="R33" s="83">
        <v>2.5283265068494756</v>
      </c>
      <c r="S33" s="84">
        <f t="shared" si="6"/>
        <v>2.8239830569950604</v>
      </c>
      <c r="T33" s="85">
        <f>分析係数表!F36</f>
        <v>0.85493507645893108</v>
      </c>
      <c r="U33" s="86">
        <f t="shared" si="7"/>
        <v>2.4143221707507978</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投入係数表!Q34</f>
        <v>1.5941826317997482E-2</v>
      </c>
      <c r="E34" s="77">
        <f t="shared" si="0"/>
        <v>1.5941826317997481</v>
      </c>
      <c r="F34" s="76">
        <f>分析係数表!C37</f>
        <v>0.39043485315593052</v>
      </c>
      <c r="G34" s="77">
        <f t="shared" si="1"/>
        <v>0.6224244617504695</v>
      </c>
      <c r="H34" s="77">
        <v>0.83612630274958444</v>
      </c>
      <c r="I34" s="77">
        <f t="shared" si="2"/>
        <v>0.83612630274958444</v>
      </c>
      <c r="J34" s="76">
        <f>分析係数表!G37</f>
        <v>0.31799768518518517</v>
      </c>
      <c r="K34" s="78">
        <f t="shared" si="3"/>
        <v>0.26588622879681517</v>
      </c>
      <c r="L34" s="79"/>
      <c r="M34" s="80"/>
      <c r="N34" s="81">
        <f>分析係数表!H37</f>
        <v>4.8270430186830832E-2</v>
      </c>
      <c r="O34" s="82">
        <f t="shared" si="4"/>
        <v>0.68891244681778085</v>
      </c>
      <c r="P34" s="76">
        <f>分析係数表!C37</f>
        <v>0.39043485315593052</v>
      </c>
      <c r="Q34" s="82">
        <f t="shared" si="5"/>
        <v>0.26897543001059304</v>
      </c>
      <c r="R34" s="83">
        <v>0.37237073232780132</v>
      </c>
      <c r="S34" s="84">
        <f t="shared" si="6"/>
        <v>1.2084970350773858</v>
      </c>
      <c r="T34" s="85">
        <f>分析係数表!F37</f>
        <v>0.6715988005050505</v>
      </c>
      <c r="U34" s="86">
        <f t="shared" si="7"/>
        <v>0.81162515917188227</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投入係数表!Q35</f>
        <v>6.7722796012545695E-3</v>
      </c>
      <c r="E35" s="77">
        <f t="shared" si="0"/>
        <v>0.67722796012545694</v>
      </c>
      <c r="F35" s="76">
        <f>分析係数表!C38</f>
        <v>9.9890182932115712E-2</v>
      </c>
      <c r="G35" s="77">
        <f t="shared" si="1"/>
        <v>6.764842482367546E-2</v>
      </c>
      <c r="H35" s="77">
        <v>0.11271756231169525</v>
      </c>
      <c r="I35" s="77">
        <f t="shared" si="2"/>
        <v>0.11271756231169525</v>
      </c>
      <c r="J35" s="76">
        <f>分析係数表!G38</f>
        <v>0.1768186564566655</v>
      </c>
      <c r="K35" s="78">
        <f t="shared" si="3"/>
        <v>1.9930567927024429E-2</v>
      </c>
      <c r="L35" s="79"/>
      <c r="M35" s="80"/>
      <c r="N35" s="81">
        <f>分析係数表!H38</f>
        <v>4.3813263792446058E-2</v>
      </c>
      <c r="O35" s="82">
        <f t="shared" si="4"/>
        <v>0.62530005731255278</v>
      </c>
      <c r="P35" s="76">
        <f>分析係数表!C38</f>
        <v>9.9890182932115712E-2</v>
      </c>
      <c r="Q35" s="82">
        <f t="shared" si="5"/>
        <v>6.2461337112413334E-2</v>
      </c>
      <c r="R35" s="83">
        <v>9.4744442803565532E-2</v>
      </c>
      <c r="S35" s="84">
        <f t="shared" si="6"/>
        <v>0.20746200511526078</v>
      </c>
      <c r="T35" s="85">
        <f>分析係数表!F38</f>
        <v>0.48230653208028773</v>
      </c>
      <c r="U35" s="86">
        <f t="shared" si="7"/>
        <v>0.10006028022556435</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投入係数表!Q36</f>
        <v>0</v>
      </c>
      <c r="E36" s="77">
        <f t="shared" si="0"/>
        <v>0</v>
      </c>
      <c r="F36" s="76">
        <f>分析係数表!C39</f>
        <v>1</v>
      </c>
      <c r="G36" s="77">
        <f t="shared" si="1"/>
        <v>0</v>
      </c>
      <c r="H36" s="77">
        <v>0.11873630419855941</v>
      </c>
      <c r="I36" s="77">
        <f t="shared" si="2"/>
        <v>0.11873630419855941</v>
      </c>
      <c r="J36" s="76">
        <f>分析係数表!G39</f>
        <v>0.35294936281039385</v>
      </c>
      <c r="K36" s="78">
        <f t="shared" si="3"/>
        <v>4.1907902909342633E-2</v>
      </c>
      <c r="L36" s="79"/>
      <c r="M36" s="80"/>
      <c r="N36" s="81">
        <f>分析係数表!H39</f>
        <v>3.8393137939767719E-3</v>
      </c>
      <c r="O36" s="82">
        <f t="shared" si="4"/>
        <v>5.4794437291577992E-2</v>
      </c>
      <c r="P36" s="76">
        <f>分析係数表!C39</f>
        <v>1</v>
      </c>
      <c r="Q36" s="82">
        <f t="shared" si="5"/>
        <v>5.4794437291577992E-2</v>
      </c>
      <c r="R36" s="83">
        <v>0.10088965271675099</v>
      </c>
      <c r="S36" s="84">
        <f t="shared" si="6"/>
        <v>0.21962595691531039</v>
      </c>
      <c r="T36" s="85">
        <f>分析係数表!F39</f>
        <v>0.70369192230461841</v>
      </c>
      <c r="U36" s="86">
        <f t="shared" si="7"/>
        <v>0.15454901180972608</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投入係数表!Q37</f>
        <v>9.98861298120143E-5</v>
      </c>
      <c r="E37" s="77">
        <f t="shared" si="0"/>
        <v>9.98861298120143E-3</v>
      </c>
      <c r="F37" s="76">
        <f>分析係数表!C40</f>
        <v>0.8889202180509681</v>
      </c>
      <c r="G37" s="77">
        <f t="shared" si="1"/>
        <v>8.8790800292763063E-3</v>
      </c>
      <c r="H37" s="77">
        <v>1.216724359619851E-2</v>
      </c>
      <c r="I37" s="77">
        <f t="shared" si="2"/>
        <v>1.216724359619851E-2</v>
      </c>
      <c r="J37" s="76">
        <f>分析係数表!G40</f>
        <v>0.50284888634442904</v>
      </c>
      <c r="K37" s="78">
        <f t="shared" si="3"/>
        <v>6.1182848922298064E-3</v>
      </c>
      <c r="L37" s="79"/>
      <c r="M37" s="80"/>
      <c r="N37" s="81">
        <f>分析係数表!H40</f>
        <v>3.2672435146350355E-2</v>
      </c>
      <c r="O37" s="82">
        <f t="shared" si="4"/>
        <v>0.46629887392858271</v>
      </c>
      <c r="P37" s="76">
        <f>分析係数表!C40</f>
        <v>0.8889202180509681</v>
      </c>
      <c r="Q37" s="82">
        <f t="shared" si="5"/>
        <v>0.41450249668951661</v>
      </c>
      <c r="R37" s="83">
        <v>0.41592796589759512</v>
      </c>
      <c r="S37" s="84">
        <f t="shared" si="6"/>
        <v>0.42809520949379365</v>
      </c>
      <c r="T37" s="85">
        <f>分析係数表!F40</f>
        <v>0.69927210272348084</v>
      </c>
      <c r="U37" s="86">
        <f t="shared" si="7"/>
        <v>0.2993550373085741</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投入係数表!Q38</f>
        <v>0</v>
      </c>
      <c r="E38" s="77">
        <f t="shared" si="0"/>
        <v>0</v>
      </c>
      <c r="F38" s="76">
        <f>分析係数表!C41</f>
        <v>0.75714913369882897</v>
      </c>
      <c r="G38" s="77">
        <f t="shared" si="1"/>
        <v>0</v>
      </c>
      <c r="H38" s="77">
        <v>2.2114637936488895E-3</v>
      </c>
      <c r="I38" s="77">
        <f t="shared" si="2"/>
        <v>2.2114637936488895E-3</v>
      </c>
      <c r="J38" s="76">
        <f>分析係数表!G41</f>
        <v>0.44130306930439894</v>
      </c>
      <c r="K38" s="78">
        <f t="shared" si="3"/>
        <v>9.7592575979280494E-4</v>
      </c>
      <c r="L38" s="79"/>
      <c r="M38" s="80"/>
      <c r="N38" s="81">
        <f>分析係数表!H41</f>
        <v>5.4373811955726131E-2</v>
      </c>
      <c r="O38" s="82">
        <f t="shared" si="4"/>
        <v>0.77601951530667579</v>
      </c>
      <c r="P38" s="76">
        <f>分析係数表!C41</f>
        <v>0.75714913369882897</v>
      </c>
      <c r="Q38" s="82">
        <f t="shared" si="5"/>
        <v>0.5875625037478347</v>
      </c>
      <c r="R38" s="83">
        <v>0.59861671833729924</v>
      </c>
      <c r="S38" s="84">
        <f t="shared" si="6"/>
        <v>0.60082818213094813</v>
      </c>
      <c r="T38" s="85">
        <f>分析係数表!F41</f>
        <v>0.54632084075586207</v>
      </c>
      <c r="U38" s="86">
        <f t="shared" si="7"/>
        <v>0.32824495761159578</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投入係数表!Q39</f>
        <v>2.1974948558643147E-3</v>
      </c>
      <c r="E39" s="77">
        <f>$C$19*D39</f>
        <v>0.21974948558643148</v>
      </c>
      <c r="F39" s="76">
        <f>分析係数表!C42</f>
        <v>1</v>
      </c>
      <c r="G39" s="77">
        <f>E39*F39</f>
        <v>0.21974948558643148</v>
      </c>
      <c r="H39" s="77">
        <v>0.22642513182043328</v>
      </c>
      <c r="I39" s="77">
        <f>C39+H39</f>
        <v>0.22642513182043328</v>
      </c>
      <c r="J39" s="76">
        <f>分析係数表!G42</f>
        <v>0.48521641371557056</v>
      </c>
      <c r="K39" s="78">
        <f>I39*J39</f>
        <v>0.10986519043698595</v>
      </c>
      <c r="L39" s="79"/>
      <c r="M39" s="80"/>
      <c r="N39" s="81">
        <f>分析係数表!H42</f>
        <v>1.2455852761828956E-2</v>
      </c>
      <c r="O39" s="82">
        <f t="shared" si="4"/>
        <v>0.17776912221707672</v>
      </c>
      <c r="P39" s="76">
        <f>分析係数表!C42</f>
        <v>1</v>
      </c>
      <c r="Q39" s="82">
        <f>O39*P39</f>
        <v>0.17776912221707672</v>
      </c>
      <c r="R39" s="83">
        <v>0.18229441201926602</v>
      </c>
      <c r="S39" s="84">
        <f>I39+R39</f>
        <v>0.40871954383969933</v>
      </c>
      <c r="T39" s="85">
        <f>分析係数表!F42</f>
        <v>0.55716694772344011</v>
      </c>
      <c r="U39" s="86">
        <f>S39*T39</f>
        <v>0.22772502071608205</v>
      </c>
      <c r="V39" s="87">
        <f>分析係数表!D42</f>
        <v>5.0590219224283306E-2</v>
      </c>
      <c r="W39" s="167">
        <f>ROUND(S39*V39,0)</f>
        <v>0</v>
      </c>
      <c r="X39" s="76">
        <f>分析係数表!E42</f>
        <v>4.4912872400224846E-2</v>
      </c>
      <c r="Y39" s="166">
        <f>ROUND(S39*X39,0)</f>
        <v>0</v>
      </c>
    </row>
    <row r="40" spans="1:25" x14ac:dyDescent="0.2">
      <c r="A40" s="6" t="s">
        <v>195</v>
      </c>
      <c r="B40" s="5" t="s">
        <v>41</v>
      </c>
      <c r="C40" s="90"/>
      <c r="D40" s="76">
        <f>投入係数表!Q40</f>
        <v>3.6778072996783664E-2</v>
      </c>
      <c r="E40" s="77">
        <f>$C$19*D40</f>
        <v>3.6778072996783666</v>
      </c>
      <c r="F40" s="76">
        <f>分析係数表!C43</f>
        <v>0.37563090462016302</v>
      </c>
      <c r="G40" s="77">
        <f>E40*F40</f>
        <v>1.3814980829968238</v>
      </c>
      <c r="H40" s="77">
        <v>1.8372409466657877</v>
      </c>
      <c r="I40" s="77">
        <f>C40+H40</f>
        <v>1.8372409466657877</v>
      </c>
      <c r="J40" s="76">
        <f>分析係数表!G43</f>
        <v>0.35396646305878693</v>
      </c>
      <c r="K40" s="78">
        <f>I40*J40</f>
        <v>0.65032167967806631</v>
      </c>
      <c r="L40" s="79"/>
      <c r="M40" s="80"/>
      <c r="N40" s="81">
        <f>分析係数表!H43</f>
        <v>3.4431366873638014E-2</v>
      </c>
      <c r="O40" s="82">
        <f t="shared" si="4"/>
        <v>0.49140223338365874</v>
      </c>
      <c r="P40" s="76">
        <f>分析係数表!C43</f>
        <v>0.37563090462016302</v>
      </c>
      <c r="Q40" s="82">
        <f>O40*P40</f>
        <v>0.18458586545827221</v>
      </c>
      <c r="R40" s="83">
        <v>0.47554019108743184</v>
      </c>
      <c r="S40" s="84">
        <f>I40+R40</f>
        <v>2.3127811377532197</v>
      </c>
      <c r="T40" s="85">
        <f>分析係数表!F43</f>
        <v>0.58646850562191188</v>
      </c>
      <c r="U40" s="86">
        <f>S40*T40</f>
        <v>1.356373297688676</v>
      </c>
      <c r="V40" s="87">
        <f>分析係数表!D43</f>
        <v>0.19606660701085477</v>
      </c>
      <c r="W40" s="167">
        <f>ROUND(S40*V40,0)</f>
        <v>0</v>
      </c>
      <c r="X40" s="76">
        <f>分析係数表!E43</f>
        <v>0.16095397424425165</v>
      </c>
      <c r="Y40" s="166">
        <f>ROUND(S40*X40,0)</f>
        <v>0</v>
      </c>
    </row>
    <row r="41" spans="1:25" x14ac:dyDescent="0.2">
      <c r="A41" s="6" t="s">
        <v>341</v>
      </c>
      <c r="B41" s="5" t="s">
        <v>42</v>
      </c>
      <c r="C41" s="90"/>
      <c r="D41" s="76">
        <f>投入係数表!Q41</f>
        <v>1.1986335577441717E-4</v>
      </c>
      <c r="E41" s="77">
        <f>$C$19*D41</f>
        <v>1.1986335577441717E-2</v>
      </c>
      <c r="F41" s="76">
        <f>分析係数表!C44</f>
        <v>0.44504076889746724</v>
      </c>
      <c r="G41" s="77">
        <f>E41*F41</f>
        <v>5.3344080016477285E-3</v>
      </c>
      <c r="H41" s="77">
        <v>9.8364803971268851E-3</v>
      </c>
      <c r="I41" s="77">
        <f>C41+H41</f>
        <v>9.8364803971268851E-3</v>
      </c>
      <c r="J41" s="76">
        <f>分析係数表!G44</f>
        <v>0.26866955824807881</v>
      </c>
      <c r="K41" s="78">
        <f>I41*J41</f>
        <v>2.642762843011967E-3</v>
      </c>
      <c r="L41" s="79"/>
      <c r="M41" s="80"/>
      <c r="N41" s="81">
        <f>分析係数表!H44</f>
        <v>0.11433334539351923</v>
      </c>
      <c r="O41" s="82">
        <f t="shared" si="4"/>
        <v>1.6317580850854045</v>
      </c>
      <c r="P41" s="76">
        <f>分析係数表!C44</f>
        <v>0.44504076889746724</v>
      </c>
      <c r="Q41" s="82">
        <f>O41*P41</f>
        <v>0.72619887284106721</v>
      </c>
      <c r="R41" s="83">
        <v>0.73965501557766011</v>
      </c>
      <c r="S41" s="84">
        <f>I41+R41</f>
        <v>0.74949149597478704</v>
      </c>
      <c r="T41" s="85">
        <f>分析係数表!F44</f>
        <v>0.50678893027202865</v>
      </c>
      <c r="U41" s="86">
        <f>S41*T41</f>
        <v>0.37983399349304481</v>
      </c>
      <c r="V41" s="87">
        <f>分析係数表!D44</f>
        <v>0.1775140257413606</v>
      </c>
      <c r="W41" s="167">
        <f>ROUND(S41*V41,0)</f>
        <v>0</v>
      </c>
      <c r="X41" s="76">
        <f>分析係数表!E44</f>
        <v>0.13360991938145303</v>
      </c>
      <c r="Y41" s="166">
        <f>ROUND(S41*X41,0)</f>
        <v>0</v>
      </c>
    </row>
    <row r="42" spans="1:25" x14ac:dyDescent="0.2">
      <c r="A42" s="6" t="s">
        <v>342</v>
      </c>
      <c r="B42" s="5" t="s">
        <v>279</v>
      </c>
      <c r="C42" s="90"/>
      <c r="D42" s="76">
        <f>投入係数表!Q42</f>
        <v>1.1187246538945602E-3</v>
      </c>
      <c r="E42" s="77">
        <f>$C$19*D42</f>
        <v>0.11187246538945603</v>
      </c>
      <c r="F42" s="76">
        <f>分析係数表!C45</f>
        <v>1</v>
      </c>
      <c r="G42" s="77">
        <f>E42*F42</f>
        <v>0.11187246538945603</v>
      </c>
      <c r="H42" s="77">
        <v>0.13913605127013123</v>
      </c>
      <c r="I42" s="77">
        <f>C42+H42</f>
        <v>0.13913605127013123</v>
      </c>
      <c r="J42" s="76">
        <f>分析係数表!G45</f>
        <v>0</v>
      </c>
      <c r="K42" s="78">
        <f>I42*J42</f>
        <v>0</v>
      </c>
      <c r="L42" s="79"/>
      <c r="M42" s="80"/>
      <c r="N42" s="81">
        <f>分析係数表!H45</f>
        <v>0</v>
      </c>
      <c r="O42" s="82">
        <f t="shared" si="4"/>
        <v>0</v>
      </c>
      <c r="P42" s="76">
        <f>分析係数表!C45</f>
        <v>1</v>
      </c>
      <c r="Q42" s="82">
        <f>O42*P42</f>
        <v>0</v>
      </c>
      <c r="R42" s="83">
        <v>2.3332559648769916E-2</v>
      </c>
      <c r="S42" s="84">
        <f>I42+R42</f>
        <v>0.16246861091890114</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投入係数表!Q43</f>
        <v>8.4104121301716052E-3</v>
      </c>
      <c r="E43" s="77">
        <f>$C$19*D43</f>
        <v>0.8410412130171605</v>
      </c>
      <c r="F43" s="76">
        <f>分析係数表!C46</f>
        <v>0.71666280596092968</v>
      </c>
      <c r="G43" s="77">
        <f>E43*F43</f>
        <v>0.60274295564966218</v>
      </c>
      <c r="H43" s="77">
        <v>0.62609434903740768</v>
      </c>
      <c r="I43" s="77">
        <f>C43+H43</f>
        <v>0.62609434903740768</v>
      </c>
      <c r="J43" s="76">
        <f>分析係数表!G46</f>
        <v>9.2985756517065307E-3</v>
      </c>
      <c r="K43" s="78">
        <f>I43*J43</f>
        <v>5.821785669630289E-3</v>
      </c>
      <c r="L43" s="79"/>
      <c r="M43" s="80"/>
      <c r="N43" s="81">
        <f>分析係数表!H46</f>
        <v>2.2386024285503563E-2</v>
      </c>
      <c r="O43" s="82">
        <f t="shared" si="4"/>
        <v>0.31949188572294857</v>
      </c>
      <c r="P43" s="76">
        <f>分析係数表!C46</f>
        <v>0.71666280596092968</v>
      </c>
      <c r="Q43" s="82">
        <f>O43*P43</f>
        <v>0.228967951303957</v>
      </c>
      <c r="R43" s="83">
        <v>0.24305922346295247</v>
      </c>
      <c r="S43" s="84">
        <f>I43+R43</f>
        <v>0.86915357250036018</v>
      </c>
      <c r="T43" s="85">
        <f>分析係数表!F46</f>
        <v>0.31357162053211501</v>
      </c>
      <c r="U43" s="86">
        <f>S43*T43</f>
        <v>0.27254189422021508</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92">
        <f>投入係数表!Q44</f>
        <v>0.57196795652955634</v>
      </c>
      <c r="E44" s="91">
        <f>SUM(E5:E43)</f>
        <v>57.196795652955629</v>
      </c>
      <c r="F44" s="92">
        <f>分析係数表!C47</f>
        <v>0.41481989128497887</v>
      </c>
      <c r="G44" s="91">
        <f>SUM(G5:G43)</f>
        <v>10.244695952909579</v>
      </c>
      <c r="H44" s="91">
        <f>SUM(H5:H43)</f>
        <v>12.404697292234783</v>
      </c>
      <c r="I44" s="91">
        <f>SUM(I5:I43)</f>
        <v>112.40469729223479</v>
      </c>
      <c r="J44" s="92">
        <f>分析係数表!G47</f>
        <v>0.25026351860519069</v>
      </c>
      <c r="K44" s="93">
        <f>SUM(K5:K43)</f>
        <v>22.750162219134356</v>
      </c>
      <c r="L44" s="94">
        <f>最終需要_まとめ!$L$33</f>
        <v>0.62733333333333341</v>
      </c>
      <c r="M44" s="91">
        <f>K44*L44</f>
        <v>14.271935098803622</v>
      </c>
      <c r="N44" s="95">
        <f>分析係数表!H47</f>
        <v>1</v>
      </c>
      <c r="O44" s="96">
        <f>SUM(O5:O43)</f>
        <v>14.271935098803622</v>
      </c>
      <c r="P44" s="92">
        <f>分析係数表!C47</f>
        <v>0.41481989128497887</v>
      </c>
      <c r="Q44" s="96">
        <f>SUM(Q5:Q43)</f>
        <v>6.9068854210392754</v>
      </c>
      <c r="R44" s="91">
        <f>SUM(R5:R43)</f>
        <v>8.0606134151812672</v>
      </c>
      <c r="S44" s="97">
        <f>SUM(S5:S43)</f>
        <v>120.46531070741604</v>
      </c>
      <c r="T44" s="98">
        <f>分析係数表!F47</f>
        <v>0.49143989098878627</v>
      </c>
      <c r="U44" s="99">
        <f>SUM(U5:U43)</f>
        <v>52.814079794409174</v>
      </c>
      <c r="V44" s="100">
        <f>分析係数表!D47</f>
        <v>6.5635274131309693E-2</v>
      </c>
      <c r="W44" s="164">
        <f>SUM(W5:W43)</f>
        <v>2</v>
      </c>
      <c r="X44" s="92">
        <f>分析係数表!E47</f>
        <v>5.6703562149805216E-2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298</v>
      </c>
      <c r="S2" s="3" t="s">
        <v>153</v>
      </c>
      <c r="U2" s="64" t="s">
        <v>210</v>
      </c>
      <c r="W2" s="3" t="s">
        <v>130</v>
      </c>
      <c r="Y2" s="3" t="s">
        <v>154</v>
      </c>
    </row>
    <row r="3" spans="1:25" ht="44" x14ac:dyDescent="0.2">
      <c r="B3" s="65"/>
      <c r="C3" s="66" t="s">
        <v>228</v>
      </c>
      <c r="D3" s="66" t="s">
        <v>312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投入係数表!R5</f>
        <v>0</v>
      </c>
      <c r="E5" s="77">
        <f t="shared" ref="E5:E38" si="0">$C$20*D5</f>
        <v>0</v>
      </c>
      <c r="F5" s="76">
        <f>分析係数表!C8</f>
        <v>4.9243777539597522E-2</v>
      </c>
      <c r="G5" s="77">
        <f t="shared" ref="G5:G38" si="1">E5*F5</f>
        <v>0</v>
      </c>
      <c r="H5" s="77">
        <f t="array" ref="H5:H43">MMULT(逆行列係数!C5:AO43,'16'!G5:G43)</f>
        <v>2.0008523911749293E-5</v>
      </c>
      <c r="I5" s="77">
        <f t="shared" ref="I5:I38" si="2">C5+H5</f>
        <v>2.0008523911749293E-5</v>
      </c>
      <c r="J5" s="76">
        <f>分析係数表!G8</f>
        <v>0.12057971014492753</v>
      </c>
      <c r="K5" s="78">
        <f t="shared" ref="K5:K38" si="3">I5*J5</f>
        <v>2.4126220137065814E-6</v>
      </c>
      <c r="L5" s="79" t="s">
        <v>184</v>
      </c>
      <c r="M5" s="80" t="s">
        <v>184</v>
      </c>
      <c r="N5" s="81">
        <f>分析係数表!H8</f>
        <v>1.1023937613586077E-2</v>
      </c>
      <c r="O5" s="82">
        <f t="shared" ref="O5:O43" si="4">$M$44*N5</f>
        <v>0.16926803629264986</v>
      </c>
      <c r="P5" s="76">
        <f>分析係数表!C8</f>
        <v>4.9243777539597522E-2</v>
      </c>
      <c r="Q5" s="82">
        <f t="shared" ref="Q5:Q38" si="5">O5*P5</f>
        <v>8.3353975237597695E-3</v>
      </c>
      <c r="R5" s="83">
        <f t="array" ref="R5:R43">MMULT(逆行列係数!C5:AO43,'16'!Q5:Q43)</f>
        <v>8.7157500443944737E-3</v>
      </c>
      <c r="S5" s="84">
        <f t="shared" ref="S5:S38" si="6">I5+R5</f>
        <v>8.735758568306223E-3</v>
      </c>
      <c r="T5" s="85">
        <f>分析係数表!F8</f>
        <v>0.45391304347826089</v>
      </c>
      <c r="U5" s="86">
        <f t="shared" ref="U5:U38" si="7">S5*T5</f>
        <v>3.9652747588311728E-3</v>
      </c>
      <c r="V5" s="87">
        <f>分析係数表!D8</f>
        <v>0.46202898550724636</v>
      </c>
      <c r="W5" s="167">
        <f t="shared" ref="W5:W38" si="8">ROUND(S5*V5,0)</f>
        <v>0</v>
      </c>
      <c r="X5" s="76">
        <f>分析係数表!E8</f>
        <v>0.31362318840579712</v>
      </c>
      <c r="Y5" s="166">
        <f t="shared" ref="Y5:Y38" si="9">ROUND(S5*X5,0)</f>
        <v>0</v>
      </c>
    </row>
    <row r="6" spans="1:25" x14ac:dyDescent="0.2">
      <c r="A6" s="6" t="s">
        <v>220</v>
      </c>
      <c r="B6" s="5" t="s">
        <v>266</v>
      </c>
      <c r="C6" s="90"/>
      <c r="D6" s="76">
        <f>投入係数表!R6</f>
        <v>0</v>
      </c>
      <c r="E6" s="77">
        <f t="shared" si="0"/>
        <v>0</v>
      </c>
      <c r="F6" s="76">
        <f>分析係数表!C9</f>
        <v>0.18610421836228286</v>
      </c>
      <c r="G6" s="77">
        <f t="shared" si="1"/>
        <v>0</v>
      </c>
      <c r="H6" s="77">
        <v>7.3926680850473683E-6</v>
      </c>
      <c r="I6" s="77">
        <f t="shared" si="2"/>
        <v>7.3926680850473683E-6</v>
      </c>
      <c r="J6" s="76">
        <f>分析係数表!G9</f>
        <v>0.24223602484472051</v>
      </c>
      <c r="K6" s="78">
        <f t="shared" si="3"/>
        <v>1.7907705299183067E-6</v>
      </c>
      <c r="L6" s="79"/>
      <c r="M6" s="80"/>
      <c r="N6" s="81">
        <f>分析係数表!H9</f>
        <v>5.8167204272645549E-4</v>
      </c>
      <c r="O6" s="82">
        <f t="shared" si="4"/>
        <v>8.9313354166028341E-3</v>
      </c>
      <c r="P6" s="76">
        <f>分析係数表!C9</f>
        <v>0.18610421836228286</v>
      </c>
      <c r="Q6" s="82">
        <f t="shared" si="5"/>
        <v>1.6621591966382444E-3</v>
      </c>
      <c r="R6" s="83">
        <v>1.7010808875389534E-3</v>
      </c>
      <c r="S6" s="84">
        <f t="shared" si="6"/>
        <v>1.7084735556240007E-3</v>
      </c>
      <c r="T6" s="85">
        <f>分析係数表!F9</f>
        <v>0.65217391304347827</v>
      </c>
      <c r="U6" s="86">
        <f t="shared" si="7"/>
        <v>1.1142218841026091E-3</v>
      </c>
      <c r="V6" s="87">
        <f>分析係数表!D9</f>
        <v>0.15527950310559005</v>
      </c>
      <c r="W6" s="167">
        <f t="shared" si="8"/>
        <v>0</v>
      </c>
      <c r="X6" s="76">
        <f>分析係数表!E9</f>
        <v>0</v>
      </c>
      <c r="Y6" s="166">
        <f t="shared" si="9"/>
        <v>0</v>
      </c>
    </row>
    <row r="7" spans="1:25" x14ac:dyDescent="0.2">
      <c r="A7" s="6" t="s">
        <v>221</v>
      </c>
      <c r="B7" s="5" t="s">
        <v>267</v>
      </c>
      <c r="C7" s="90"/>
      <c r="D7" s="76">
        <f>投入係数表!R7</f>
        <v>0</v>
      </c>
      <c r="E7" s="77">
        <f t="shared" si="0"/>
        <v>0</v>
      </c>
      <c r="F7" s="76">
        <f>分析係数表!C10</f>
        <v>1</v>
      </c>
      <c r="G7" s="77">
        <f t="shared" si="1"/>
        <v>0</v>
      </c>
      <c r="H7" s="77">
        <v>8.5714807931921716E-6</v>
      </c>
      <c r="I7" s="77">
        <f t="shared" si="2"/>
        <v>8.5714807931921716E-6</v>
      </c>
      <c r="J7" s="76">
        <f>分析係数表!G10</f>
        <v>0.17902522283330172</v>
      </c>
      <c r="K7" s="78">
        <f t="shared" si="3"/>
        <v>1.5345112590125943E-6</v>
      </c>
      <c r="L7" s="79"/>
      <c r="M7" s="80"/>
      <c r="N7" s="81">
        <f>分析係数表!H10</f>
        <v>1.093766089911469E-3</v>
      </c>
      <c r="O7" s="82">
        <f t="shared" si="4"/>
        <v>1.6794329276195761E-2</v>
      </c>
      <c r="P7" s="76">
        <f>分析係数表!C10</f>
        <v>1</v>
      </c>
      <c r="Q7" s="82">
        <f t="shared" si="5"/>
        <v>1.6794329276195761E-2</v>
      </c>
      <c r="R7" s="83">
        <v>1.6842589224634642E-2</v>
      </c>
      <c r="S7" s="84">
        <f t="shared" si="6"/>
        <v>1.6851160705427835E-2</v>
      </c>
      <c r="T7" s="85">
        <f>分析係数表!F10</f>
        <v>0.51792148681964723</v>
      </c>
      <c r="U7" s="86">
        <f t="shared" si="7"/>
        <v>8.7275782071919994E-3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投入係数表!R8</f>
        <v>5.5459272097053729E-5</v>
      </c>
      <c r="E8" s="77">
        <f t="shared" si="0"/>
        <v>5.5459272097053728E-3</v>
      </c>
      <c r="F8" s="76">
        <f>分析係数表!C11</f>
        <v>6.160954948016939E-3</v>
      </c>
      <c r="G8" s="77">
        <f t="shared" si="1"/>
        <v>3.4168207683976091E-5</v>
      </c>
      <c r="H8" s="77">
        <v>1.2915850387514316E-3</v>
      </c>
      <c r="I8" s="77">
        <f t="shared" si="2"/>
        <v>1.2915850387514316E-3</v>
      </c>
      <c r="J8" s="76">
        <f>分析係数表!G11</f>
        <v>0.34042553191489361</v>
      </c>
      <c r="K8" s="78">
        <f t="shared" si="3"/>
        <v>4.3968852383027455E-4</v>
      </c>
      <c r="L8" s="79"/>
      <c r="M8" s="80"/>
      <c r="N8" s="81">
        <f>分析係数表!H11</f>
        <v>-1.9481838751603774E-5</v>
      </c>
      <c r="O8" s="82">
        <f t="shared" si="4"/>
        <v>-2.9913563596277432E-4</v>
      </c>
      <c r="P8" s="76">
        <f>分析係数表!C11</f>
        <v>6.160954948016939E-3</v>
      </c>
      <c r="Q8" s="82">
        <f t="shared" si="5"/>
        <v>-1.8429611765130482E-6</v>
      </c>
      <c r="R8" s="83">
        <v>2.1074793551625106E-4</v>
      </c>
      <c r="S8" s="84">
        <f t="shared" si="6"/>
        <v>1.5023329742676827E-3</v>
      </c>
      <c r="T8" s="85">
        <f>分析係数表!F11</f>
        <v>0.5957446808510638</v>
      </c>
      <c r="U8" s="86">
        <f t="shared" si="7"/>
        <v>8.9500687828713004E-4</v>
      </c>
      <c r="V8" s="87">
        <f>分析係数表!D11</f>
        <v>0.10638297872340426</v>
      </c>
      <c r="W8" s="167">
        <f t="shared" si="8"/>
        <v>0</v>
      </c>
      <c r="X8" s="76">
        <f>分析係数表!E11</f>
        <v>0</v>
      </c>
      <c r="Y8" s="166">
        <f t="shared" si="9"/>
        <v>0</v>
      </c>
    </row>
    <row r="9" spans="1:25" x14ac:dyDescent="0.2">
      <c r="A9" s="6" t="s">
        <v>223</v>
      </c>
      <c r="B9" s="5" t="s">
        <v>191</v>
      </c>
      <c r="C9" s="90"/>
      <c r="D9" s="76">
        <f>投入係数表!R9</f>
        <v>0</v>
      </c>
      <c r="E9" s="77">
        <f t="shared" si="0"/>
        <v>0</v>
      </c>
      <c r="F9" s="76">
        <f>分析係数表!C12</f>
        <v>3.0196065121225524E-2</v>
      </c>
      <c r="G9" s="77">
        <f t="shared" si="1"/>
        <v>0</v>
      </c>
      <c r="H9" s="77">
        <v>7.5091086281802236E-5</v>
      </c>
      <c r="I9" s="77">
        <f t="shared" si="2"/>
        <v>7.5091086281802236E-5</v>
      </c>
      <c r="J9" s="76">
        <f>分析係数表!G12</f>
        <v>0.12354134956874682</v>
      </c>
      <c r="K9" s="78">
        <f t="shared" si="3"/>
        <v>9.276854139837059E-6</v>
      </c>
      <c r="L9" s="79"/>
      <c r="M9" s="80"/>
      <c r="N9" s="81">
        <f>分析係数表!H12</f>
        <v>9.1223709954384669E-2</v>
      </c>
      <c r="O9" s="82">
        <f t="shared" si="4"/>
        <v>1.4007026153956907</v>
      </c>
      <c r="P9" s="76">
        <f>分析係数表!C12</f>
        <v>3.0196065121225524E-2</v>
      </c>
      <c r="Q9" s="82">
        <f t="shared" si="5"/>
        <v>4.2295707389959185E-2</v>
      </c>
      <c r="R9" s="83">
        <v>4.5029093964599635E-2</v>
      </c>
      <c r="S9" s="84">
        <f t="shared" si="6"/>
        <v>4.5104185050881436E-2</v>
      </c>
      <c r="T9" s="85">
        <f>分析係数表!F12</f>
        <v>0.42790922927909231</v>
      </c>
      <c r="U9" s="86">
        <f t="shared" si="7"/>
        <v>1.9300497062384233E-2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投入係数表!R10</f>
        <v>1.3864818024263432E-3</v>
      </c>
      <c r="E10" s="77">
        <f t="shared" si="0"/>
        <v>0.13864818024263431</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0.2202279285620225</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投入係数表!R11</f>
        <v>1.1646447140381282E-3</v>
      </c>
      <c r="E11" s="77">
        <f t="shared" si="0"/>
        <v>0.11646447140381282</v>
      </c>
      <c r="F11" s="76">
        <f>分析係数表!C14</f>
        <v>0.14745822605886216</v>
      </c>
      <c r="G11" s="77">
        <f t="shared" si="1"/>
        <v>1.7173644352089318E-2</v>
      </c>
      <c r="H11" s="77">
        <v>6.6486653812798988E-2</v>
      </c>
      <c r="I11" s="77">
        <f t="shared" si="2"/>
        <v>6.6486653812798988E-2</v>
      </c>
      <c r="J11" s="76">
        <f>分析係数表!G14</f>
        <v>0.16000812567713976</v>
      </c>
      <c r="K11" s="78">
        <f t="shared" si="3"/>
        <v>1.0638404859130824E-2</v>
      </c>
      <c r="L11" s="79"/>
      <c r="M11" s="80"/>
      <c r="N11" s="81">
        <f>分析係数表!H14</f>
        <v>1.1744765647395416E-3</v>
      </c>
      <c r="O11" s="82">
        <f t="shared" si="4"/>
        <v>1.8033605482327252E-2</v>
      </c>
      <c r="P11" s="76">
        <f>分析係数表!C14</f>
        <v>0.14745822605886216</v>
      </c>
      <c r="Q11" s="82">
        <f t="shared" si="5"/>
        <v>2.659203473869348E-3</v>
      </c>
      <c r="R11" s="83">
        <v>2.0516030159806225E-2</v>
      </c>
      <c r="S11" s="84">
        <f t="shared" si="6"/>
        <v>8.7002683972605216E-2</v>
      </c>
      <c r="T11" s="85">
        <f>分析係数表!F14</f>
        <v>0.30031148429035753</v>
      </c>
      <c r="U11" s="86">
        <f t="shared" si="7"/>
        <v>2.6127905161057972E-2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投入係数表!R12</f>
        <v>4.1317157712305024E-3</v>
      </c>
      <c r="E12" s="77">
        <f t="shared" si="0"/>
        <v>0.41317157712305025</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0.12839328832145078</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投入係数表!R13</f>
        <v>1.0537261698440208E-3</v>
      </c>
      <c r="E13" s="77">
        <f t="shared" si="0"/>
        <v>0.10537261698440209</v>
      </c>
      <c r="F13" s="76">
        <f>分析係数表!C16</f>
        <v>2.2508198350392528E-2</v>
      </c>
      <c r="G13" s="77">
        <f t="shared" si="1"/>
        <v>2.3717477637848626E-3</v>
      </c>
      <c r="H13" s="77">
        <v>6.4800141261927915E-3</v>
      </c>
      <c r="I13" s="77">
        <f t="shared" si="2"/>
        <v>6.4800141261927915E-3</v>
      </c>
      <c r="J13" s="76">
        <f>分析係数表!G16</f>
        <v>3.3165829145728645E-2</v>
      </c>
      <c r="K13" s="78">
        <f t="shared" si="3"/>
        <v>2.1491504137121823E-4</v>
      </c>
      <c r="L13" s="79"/>
      <c r="M13" s="80"/>
      <c r="N13" s="81">
        <f>分析係数表!H16</f>
        <v>1.6828134001653172E-2</v>
      </c>
      <c r="O13" s="82">
        <f t="shared" si="4"/>
        <v>0.25838908897841639</v>
      </c>
      <c r="P13" s="76">
        <f>分析係数表!C16</f>
        <v>2.2508198350392528E-2</v>
      </c>
      <c r="Q13" s="82">
        <f t="shared" si="5"/>
        <v>5.8158728663034202E-3</v>
      </c>
      <c r="R13" s="83">
        <v>7.9604867497636688E-3</v>
      </c>
      <c r="S13" s="84">
        <f t="shared" si="6"/>
        <v>1.444050087595646E-2</v>
      </c>
      <c r="T13" s="85">
        <f>分析係数表!F16</f>
        <v>0.28743718592964823</v>
      </c>
      <c r="U13" s="86">
        <f t="shared" si="7"/>
        <v>4.1507369351995449E-3</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投入係数表!R14</f>
        <v>2.1227036395147315E-2</v>
      </c>
      <c r="E14" s="77">
        <f t="shared" si="0"/>
        <v>2.1227036395147314</v>
      </c>
      <c r="F14" s="76">
        <f>分析係数表!C17</f>
        <v>3.7433661865049261E-2</v>
      </c>
      <c r="G14" s="77">
        <f t="shared" si="1"/>
        <v>7.9460570281303877E-2</v>
      </c>
      <c r="H14" s="77">
        <v>0.10199010713174109</v>
      </c>
      <c r="I14" s="77">
        <f t="shared" si="2"/>
        <v>0.10199010713174109</v>
      </c>
      <c r="J14" s="76">
        <f>分析係数表!G17</f>
        <v>0.23414289082763498</v>
      </c>
      <c r="K14" s="78">
        <f t="shared" si="3"/>
        <v>2.388025851964605E-2</v>
      </c>
      <c r="L14" s="79"/>
      <c r="M14" s="80"/>
      <c r="N14" s="81">
        <f>分析係数表!H17</f>
        <v>3.0252512461419003E-3</v>
      </c>
      <c r="O14" s="82">
        <f t="shared" si="4"/>
        <v>4.6451490898790818E-2</v>
      </c>
      <c r="P14" s="76">
        <f>分析係数表!C17</f>
        <v>3.7433661865049261E-2</v>
      </c>
      <c r="Q14" s="82">
        <f t="shared" si="5"/>
        <v>1.7388494034327486E-3</v>
      </c>
      <c r="R14" s="83">
        <v>9.7746699126726507E-3</v>
      </c>
      <c r="S14" s="84">
        <f t="shared" si="6"/>
        <v>0.11176477704441373</v>
      </c>
      <c r="T14" s="85">
        <f>分析係数表!F17</f>
        <v>0.39289082763499172</v>
      </c>
      <c r="U14" s="86">
        <f t="shared" si="7"/>
        <v>4.3911355753420034E-2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投入係数表!R15</f>
        <v>4.533795493934142E-3</v>
      </c>
      <c r="E15" s="77">
        <f t="shared" si="0"/>
        <v>0.45337954939341418</v>
      </c>
      <c r="F15" s="76">
        <f>分析係数表!C18</f>
        <v>0.10097309673726385</v>
      </c>
      <c r="G15" s="77">
        <f t="shared" si="1"/>
        <v>4.5779137099598299E-2</v>
      </c>
      <c r="H15" s="77">
        <v>5.5675488967487675E-2</v>
      </c>
      <c r="I15" s="77">
        <f t="shared" si="2"/>
        <v>5.5675488967487675E-2</v>
      </c>
      <c r="J15" s="76">
        <f>分析係数表!G18</f>
        <v>0.21571562207670719</v>
      </c>
      <c r="K15" s="78">
        <f t="shared" si="3"/>
        <v>1.2010072737046452E-2</v>
      </c>
      <c r="L15" s="79"/>
      <c r="M15" s="80"/>
      <c r="N15" s="81">
        <f>分析係数表!H18</f>
        <v>4.4529917146522908E-4</v>
      </c>
      <c r="O15" s="82">
        <f t="shared" si="4"/>
        <v>6.8373859648634128E-3</v>
      </c>
      <c r="P15" s="76">
        <f>分析係数表!C18</f>
        <v>0.10097309673726385</v>
      </c>
      <c r="Q15" s="82">
        <f t="shared" si="5"/>
        <v>6.9039203446016352E-4</v>
      </c>
      <c r="R15" s="83">
        <v>2.6543978655618021E-3</v>
      </c>
      <c r="S15" s="84">
        <f t="shared" si="6"/>
        <v>5.8329886833049474E-2</v>
      </c>
      <c r="T15" s="85">
        <f>分析係数表!F18</f>
        <v>0.45949485500467729</v>
      </c>
      <c r="U15" s="86">
        <f t="shared" si="7"/>
        <v>2.6802282892791303E-2</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投入係数表!R16</f>
        <v>9.555632582322357E-2</v>
      </c>
      <c r="E16" s="77">
        <f t="shared" si="0"/>
        <v>9.5556325823223567</v>
      </c>
      <c r="F16" s="76">
        <f>分析係数表!C19</f>
        <v>3.134831743474864E-2</v>
      </c>
      <c r="G16" s="77">
        <f t="shared" si="1"/>
        <v>0.29955300348046809</v>
      </c>
      <c r="H16" s="77">
        <v>0.59970199764650833</v>
      </c>
      <c r="I16" s="77">
        <f t="shared" si="2"/>
        <v>0.59970199764650833</v>
      </c>
      <c r="J16" s="76">
        <f>分析係数表!G19</f>
        <v>5.7606822099247029E-2</v>
      </c>
      <c r="K16" s="78">
        <f t="shared" si="3"/>
        <v>3.4546926290985464E-2</v>
      </c>
      <c r="L16" s="79"/>
      <c r="M16" s="80"/>
      <c r="N16" s="81">
        <f>分析係数表!H19</f>
        <v>-1.1410791268796496E-4</v>
      </c>
      <c r="O16" s="82">
        <f t="shared" si="4"/>
        <v>-1.7520801534962496E-3</v>
      </c>
      <c r="P16" s="76">
        <f>分析係数表!C19</f>
        <v>3.134831743474864E-2</v>
      </c>
      <c r="Q16" s="82">
        <f t="shared" si="5"/>
        <v>-5.4924764822923558E-5</v>
      </c>
      <c r="R16" s="83">
        <v>5.2693766426242551E-3</v>
      </c>
      <c r="S16" s="84">
        <f t="shared" si="6"/>
        <v>0.60497137428913261</v>
      </c>
      <c r="T16" s="85">
        <f>分析係数表!F19</f>
        <v>0.23995282590946204</v>
      </c>
      <c r="U16" s="86">
        <f t="shared" si="7"/>
        <v>0.14516459085500824</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投入係数表!R17</f>
        <v>2.0173310225303293E-2</v>
      </c>
      <c r="E17" s="77">
        <f t="shared" si="0"/>
        <v>2.0173310225303291</v>
      </c>
      <c r="F17" s="76">
        <f>分析係数表!C20</f>
        <v>9.3978580907996712E-2</v>
      </c>
      <c r="G17" s="77">
        <f t="shared" si="1"/>
        <v>0.18958590671907827</v>
      </c>
      <c r="H17" s="77">
        <v>0.27349881218544897</v>
      </c>
      <c r="I17" s="77">
        <f t="shared" si="2"/>
        <v>0.27349881218544897</v>
      </c>
      <c r="J17" s="76">
        <f>分析係数表!G20</f>
        <v>0.1000543404428746</v>
      </c>
      <c r="K17" s="78">
        <f t="shared" si="3"/>
        <v>2.7364743265124732E-2</v>
      </c>
      <c r="L17" s="79"/>
      <c r="M17" s="80"/>
      <c r="N17" s="81">
        <f>分析係数表!H20</f>
        <v>5.5523240442070755E-4</v>
      </c>
      <c r="O17" s="82">
        <f t="shared" si="4"/>
        <v>8.5253656249390693E-3</v>
      </c>
      <c r="P17" s="76">
        <f>分析係数表!C20</f>
        <v>9.3978580907996712E-2</v>
      </c>
      <c r="Q17" s="82">
        <f t="shared" si="5"/>
        <v>8.0120176315359032E-4</v>
      </c>
      <c r="R17" s="83">
        <v>4.323974470452574E-3</v>
      </c>
      <c r="S17" s="84">
        <f t="shared" si="6"/>
        <v>0.27782278665590154</v>
      </c>
      <c r="T17" s="85">
        <f>分析係数表!F20</f>
        <v>0.22286374133949191</v>
      </c>
      <c r="U17" s="86">
        <f t="shared" si="7"/>
        <v>6.1916625663497683E-2</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投入係数表!R18</f>
        <v>3.3691507798960137E-2</v>
      </c>
      <c r="E18" s="77">
        <f t="shared" si="0"/>
        <v>3.3691507798960139</v>
      </c>
      <c r="F18" s="76">
        <f>分析係数表!C21</f>
        <v>0.58730312732447199</v>
      </c>
      <c r="G18" s="77">
        <f t="shared" si="1"/>
        <v>1.9787127894606127</v>
      </c>
      <c r="H18" s="77">
        <v>2.0209478144132738</v>
      </c>
      <c r="I18" s="77">
        <f t="shared" si="2"/>
        <v>2.0209478144132738</v>
      </c>
      <c r="J18" s="76">
        <f>分析係数表!G21</f>
        <v>0.28517251912946945</v>
      </c>
      <c r="K18" s="78">
        <f t="shared" si="3"/>
        <v>0.57631877926542874</v>
      </c>
      <c r="L18" s="79"/>
      <c r="M18" s="80"/>
      <c r="N18" s="81">
        <f>分析係数表!H21</f>
        <v>9.2956202043366571E-4</v>
      </c>
      <c r="O18" s="82">
        <f t="shared" si="4"/>
        <v>1.4273043201652375E-2</v>
      </c>
      <c r="P18" s="76">
        <f>分析係数表!C21</f>
        <v>0.58730312732447199</v>
      </c>
      <c r="Q18" s="82">
        <f t="shared" si="5"/>
        <v>8.3826029087677341E-3</v>
      </c>
      <c r="R18" s="83">
        <v>1.21717713527371E-2</v>
      </c>
      <c r="S18" s="84">
        <f t="shared" si="6"/>
        <v>2.0331195857660109</v>
      </c>
      <c r="T18" s="85">
        <f>分析係数表!F21</f>
        <v>0.42587749688936571</v>
      </c>
      <c r="U18" s="86">
        <f t="shared" si="7"/>
        <v>0.86585988006277281</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投入係数表!R19</f>
        <v>4.1025996533795496E-2</v>
      </c>
      <c r="E19" s="77">
        <f t="shared" si="0"/>
        <v>4.1025996533795492</v>
      </c>
      <c r="F19" s="76">
        <f>分析係数表!C22</f>
        <v>5.627746538770495E-2</v>
      </c>
      <c r="G19" s="77">
        <f t="shared" si="1"/>
        <v>0.23088390999267791</v>
      </c>
      <c r="H19" s="77">
        <v>0.23694051064338542</v>
      </c>
      <c r="I19" s="77">
        <f t="shared" si="2"/>
        <v>0.23694051064338542</v>
      </c>
      <c r="J19" s="76">
        <f>分析係数表!G22</f>
        <v>0.19467293380336859</v>
      </c>
      <c r="K19" s="78">
        <f t="shared" si="3"/>
        <v>4.6125904343816117E-2</v>
      </c>
      <c r="L19" s="79"/>
      <c r="M19" s="80"/>
      <c r="N19" s="81">
        <f>分析係数表!H22</f>
        <v>4.3138357235694069E-5</v>
      </c>
      <c r="O19" s="82">
        <f t="shared" si="4"/>
        <v>6.6237176534614316E-4</v>
      </c>
      <c r="P19" s="76">
        <f>分析係数表!C22</f>
        <v>5.627746538770495E-2</v>
      </c>
      <c r="Q19" s="82">
        <f t="shared" si="5"/>
        <v>3.7276604098060597E-5</v>
      </c>
      <c r="R19" s="83">
        <v>7.918961235851194E-4</v>
      </c>
      <c r="S19" s="84">
        <f t="shared" si="6"/>
        <v>0.23773240676697055</v>
      </c>
      <c r="T19" s="85">
        <f>分析係数表!F22</f>
        <v>0.41304347826086957</v>
      </c>
      <c r="U19" s="86">
        <f t="shared" si="7"/>
        <v>9.8193820186357403E-2</v>
      </c>
      <c r="V19" s="87">
        <f>分析係数表!D22</f>
        <v>1.7561039300169733E-2</v>
      </c>
      <c r="W19" s="167">
        <f t="shared" si="8"/>
        <v>0</v>
      </c>
      <c r="X19" s="76">
        <f>分析係数表!E22</f>
        <v>1.6190103146624887E-2</v>
      </c>
      <c r="Y19" s="166">
        <f t="shared" si="9"/>
        <v>0</v>
      </c>
    </row>
    <row r="20" spans="1:25" x14ac:dyDescent="0.2">
      <c r="A20" s="6" t="s">
        <v>8</v>
      </c>
      <c r="B20" s="5" t="s">
        <v>270</v>
      </c>
      <c r="C20" s="75">
        <f>最終需要_まとめ!C21</f>
        <v>100</v>
      </c>
      <c r="D20" s="76">
        <f>投入係数表!R20</f>
        <v>0.15254072790294626</v>
      </c>
      <c r="E20" s="77">
        <f t="shared" si="0"/>
        <v>15.254072790294625</v>
      </c>
      <c r="F20" s="76">
        <f>分析係数表!C23</f>
        <v>0</v>
      </c>
      <c r="G20" s="77">
        <f t="shared" si="1"/>
        <v>0</v>
      </c>
      <c r="H20" s="77">
        <v>0</v>
      </c>
      <c r="I20" s="77">
        <f t="shared" si="2"/>
        <v>100</v>
      </c>
      <c r="J20" s="76">
        <f>分析係数表!G23</f>
        <v>0.21585320256550375</v>
      </c>
      <c r="K20" s="78">
        <f t="shared" si="3"/>
        <v>21.585320256550375</v>
      </c>
      <c r="L20" s="79"/>
      <c r="M20" s="80"/>
      <c r="N20" s="81">
        <f>分析係数表!H23</f>
        <v>2.5048078394919135E-5</v>
      </c>
      <c r="O20" s="82">
        <f t="shared" si="4"/>
        <v>3.8460296052356699E-4</v>
      </c>
      <c r="P20" s="76">
        <f>分析係数表!C23</f>
        <v>0</v>
      </c>
      <c r="Q20" s="82">
        <f t="shared" si="5"/>
        <v>0</v>
      </c>
      <c r="R20" s="83">
        <v>0</v>
      </c>
      <c r="S20" s="84">
        <f t="shared" si="6"/>
        <v>100</v>
      </c>
      <c r="T20" s="85">
        <f>分析係数表!F23</f>
        <v>0.44111133480974429</v>
      </c>
      <c r="U20" s="86">
        <f t="shared" si="7"/>
        <v>44.111133480974431</v>
      </c>
      <c r="V20" s="87">
        <f>分析係数表!D23</f>
        <v>2.2822054128677844E-2</v>
      </c>
      <c r="W20" s="167">
        <f t="shared" si="8"/>
        <v>2</v>
      </c>
      <c r="X20" s="76">
        <f>分析係数表!E23</f>
        <v>2.3934155905164563E-2</v>
      </c>
      <c r="Y20" s="166">
        <f t="shared" si="9"/>
        <v>2</v>
      </c>
    </row>
    <row r="21" spans="1:25" x14ac:dyDescent="0.2">
      <c r="A21" s="6" t="s">
        <v>9</v>
      </c>
      <c r="B21" s="5" t="s">
        <v>271</v>
      </c>
      <c r="C21" s="90"/>
      <c r="D21" s="76">
        <f>投入係数表!R21</f>
        <v>5.795493934142114E-3</v>
      </c>
      <c r="E21" s="77">
        <f t="shared" si="0"/>
        <v>0.57954939341421141</v>
      </c>
      <c r="F21" s="76">
        <f>分析係数表!C24</f>
        <v>0.81842301633363734</v>
      </c>
      <c r="G21" s="77">
        <f t="shared" si="1"/>
        <v>0.47431656267238875</v>
      </c>
      <c r="H21" s="77">
        <v>0.50143564011438246</v>
      </c>
      <c r="I21" s="77">
        <f t="shared" si="2"/>
        <v>0.50143564011438246</v>
      </c>
      <c r="J21" s="76">
        <f>分析係数表!G24</f>
        <v>0.20829256360078277</v>
      </c>
      <c r="K21" s="78">
        <f t="shared" si="3"/>
        <v>0.10444531496022423</v>
      </c>
      <c r="L21" s="79"/>
      <c r="M21" s="80"/>
      <c r="N21" s="81">
        <f>分析係数表!H24</f>
        <v>3.3536593850975067E-4</v>
      </c>
      <c r="O21" s="82">
        <f t="shared" si="4"/>
        <v>5.149406304787758E-3</v>
      </c>
      <c r="P21" s="76">
        <f>分析係数表!C24</f>
        <v>0.81842301633363734</v>
      </c>
      <c r="Q21" s="82">
        <f t="shared" si="5"/>
        <v>4.2143926402918464E-3</v>
      </c>
      <c r="R21" s="83">
        <v>1.1654287091478669E-2</v>
      </c>
      <c r="S21" s="84">
        <f t="shared" si="6"/>
        <v>0.51308992720586111</v>
      </c>
      <c r="T21" s="85">
        <f>分析係数表!F24</f>
        <v>0.39236790606653621</v>
      </c>
      <c r="U21" s="86">
        <f t="shared" si="7"/>
        <v>0.20132002036159521</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投入係数表!R22</f>
        <v>9.8717504332755633E-3</v>
      </c>
      <c r="E22" s="77">
        <f t="shared" si="0"/>
        <v>0.98717504332755635</v>
      </c>
      <c r="F22" s="76">
        <f>分析係数表!C25</f>
        <v>9.2155281649579646E-3</v>
      </c>
      <c r="G22" s="77">
        <f t="shared" si="1"/>
        <v>9.0973394155286942E-3</v>
      </c>
      <c r="H22" s="77">
        <v>1.2669998525669666E-2</v>
      </c>
      <c r="I22" s="77">
        <f t="shared" si="2"/>
        <v>1.2669998525669666E-2</v>
      </c>
      <c r="J22" s="76">
        <f>分析係数表!G25</f>
        <v>0.19733079122974262</v>
      </c>
      <c r="K22" s="78">
        <f t="shared" si="3"/>
        <v>2.5001808339500677E-3</v>
      </c>
      <c r="L22" s="79"/>
      <c r="M22" s="80"/>
      <c r="N22" s="81">
        <f>分析係数表!H25</f>
        <v>5.1487716700667114E-4</v>
      </c>
      <c r="O22" s="82">
        <f t="shared" si="4"/>
        <v>7.9057275218733219E-3</v>
      </c>
      <c r="P22" s="76">
        <f>分析係数表!C25</f>
        <v>9.2155281649579646E-3</v>
      </c>
      <c r="Q22" s="82">
        <f t="shared" si="5"/>
        <v>7.2855454642306935E-5</v>
      </c>
      <c r="R22" s="83">
        <v>7.1553943306557858E-4</v>
      </c>
      <c r="S22" s="84">
        <f t="shared" si="6"/>
        <v>1.3385537958735245E-2</v>
      </c>
      <c r="T22" s="85">
        <f>分析係数表!F25</f>
        <v>0.3508102955195424</v>
      </c>
      <c r="U22" s="86">
        <f t="shared" si="7"/>
        <v>4.6957845269919637E-3</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投入係数表!R23</f>
        <v>2.3694974003466204E-2</v>
      </c>
      <c r="E23" s="77">
        <f t="shared" si="0"/>
        <v>2.3694974003466203</v>
      </c>
      <c r="F23" s="76">
        <f>分析係数表!C26</f>
        <v>0.13136940169326161</v>
      </c>
      <c r="G23" s="77">
        <f t="shared" si="1"/>
        <v>0.31127945579727428</v>
      </c>
      <c r="H23" s="77">
        <v>0.34904073271332048</v>
      </c>
      <c r="I23" s="77">
        <f t="shared" si="2"/>
        <v>0.34904073271332048</v>
      </c>
      <c r="J23" s="76">
        <f>分析係数表!G26</f>
        <v>0.19642020029831664</v>
      </c>
      <c r="K23" s="78">
        <f t="shared" si="3"/>
        <v>6.8558650631821608E-2</v>
      </c>
      <c r="L23" s="79"/>
      <c r="M23" s="80"/>
      <c r="N23" s="81">
        <f>分析係数表!H26</f>
        <v>1.0429741531662163E-2</v>
      </c>
      <c r="O23" s="82">
        <f t="shared" si="4"/>
        <v>0.16014439939578526</v>
      </c>
      <c r="P23" s="76">
        <f>分析係数表!C26</f>
        <v>0.13136940169326161</v>
      </c>
      <c r="Q23" s="82">
        <f t="shared" si="5"/>
        <v>2.1038073933151036E-2</v>
      </c>
      <c r="R23" s="83">
        <v>2.7748151187538119E-2</v>
      </c>
      <c r="S23" s="84">
        <f t="shared" si="6"/>
        <v>0.37678888390085857</v>
      </c>
      <c r="T23" s="85">
        <f>分析係数表!F26</f>
        <v>0.33488173875985511</v>
      </c>
      <c r="U23" s="86">
        <f t="shared" si="7"/>
        <v>0.12617971658610469</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投入係数表!R24</f>
        <v>1.9410745233968804E-4</v>
      </c>
      <c r="E24" s="77">
        <f t="shared" si="0"/>
        <v>1.9410745233968803E-2</v>
      </c>
      <c r="F24" s="76">
        <f>分析係数表!C27</f>
        <v>0.16712141882673948</v>
      </c>
      <c r="G24" s="77">
        <f t="shared" si="1"/>
        <v>3.2439512839852374E-3</v>
      </c>
      <c r="H24" s="77">
        <v>7.7124088062850244E-3</v>
      </c>
      <c r="I24" s="77">
        <f t="shared" si="2"/>
        <v>7.7124088062850244E-3</v>
      </c>
      <c r="J24" s="76">
        <f>分析係数表!G27</f>
        <v>0.17095740894530786</v>
      </c>
      <c r="K24" s="78">
        <f t="shared" si="3"/>
        <v>1.3184934262494626E-3</v>
      </c>
      <c r="L24" s="79"/>
      <c r="M24" s="80"/>
      <c r="N24" s="81">
        <f>分析係数表!H27</f>
        <v>1.1119955247433267E-2</v>
      </c>
      <c r="O24" s="82">
        <f t="shared" si="4"/>
        <v>0.17074234764132354</v>
      </c>
      <c r="P24" s="76">
        <f>分析係数表!C27</f>
        <v>0.16712141882673948</v>
      </c>
      <c r="Q24" s="82">
        <f t="shared" si="5"/>
        <v>2.8534703391626386E-2</v>
      </c>
      <c r="R24" s="83">
        <v>3.1937636527057368E-2</v>
      </c>
      <c r="S24" s="84">
        <f t="shared" si="6"/>
        <v>3.965004533334239E-2</v>
      </c>
      <c r="T24" s="85">
        <f>分析係数表!F27</f>
        <v>0.3222209040218294</v>
      </c>
      <c r="U24" s="86">
        <f t="shared" si="7"/>
        <v>1.2776073451816103E-2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投入係数表!R25</f>
        <v>5.4072790294627381E-4</v>
      </c>
      <c r="E25" s="77">
        <f t="shared" si="0"/>
        <v>5.4072790294627381E-2</v>
      </c>
      <c r="F25" s="76">
        <f>分析係数表!C28</f>
        <v>0.25171335744498258</v>
      </c>
      <c r="G25" s="77">
        <f t="shared" si="1"/>
        <v>1.3610843591479127E-2</v>
      </c>
      <c r="H25" s="77">
        <v>2.8309294970820357E-2</v>
      </c>
      <c r="I25" s="77">
        <f t="shared" si="2"/>
        <v>2.8309294970820357E-2</v>
      </c>
      <c r="J25" s="76">
        <f>分析係数表!G28</f>
        <v>0.12482787671548065</v>
      </c>
      <c r="K25" s="78">
        <f t="shared" si="3"/>
        <v>3.5337891825197401E-3</v>
      </c>
      <c r="L25" s="79"/>
      <c r="M25" s="80"/>
      <c r="N25" s="81">
        <f>分析係数表!H28</f>
        <v>2.0288943499884502E-2</v>
      </c>
      <c r="O25" s="82">
        <f t="shared" si="4"/>
        <v>0.31152839802408927</v>
      </c>
      <c r="P25" s="76">
        <f>分析係数表!C28</f>
        <v>0.25171335744498258</v>
      </c>
      <c r="Q25" s="82">
        <f t="shared" si="5"/>
        <v>7.8415859006100389E-2</v>
      </c>
      <c r="R25" s="83">
        <v>8.9807926028254353E-2</v>
      </c>
      <c r="S25" s="84">
        <f t="shared" si="6"/>
        <v>0.11811722099907471</v>
      </c>
      <c r="T25" s="85">
        <f>分析係数表!F28</f>
        <v>0.21349304958212537</v>
      </c>
      <c r="U25" s="86">
        <f t="shared" si="7"/>
        <v>2.5217205719258316E-2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投入係数表!R26</f>
        <v>3.1195840554592721E-3</v>
      </c>
      <c r="E26" s="77">
        <f t="shared" si="0"/>
        <v>0.31195840554592719</v>
      </c>
      <c r="F26" s="76">
        <f>分析係数表!C29</f>
        <v>0.56088407005838192</v>
      </c>
      <c r="G26" s="77">
        <f t="shared" si="1"/>
        <v>0.17497250019152294</v>
      </c>
      <c r="H26" s="77">
        <v>0.19369131748865434</v>
      </c>
      <c r="I26" s="77">
        <f t="shared" si="2"/>
        <v>0.19369131748865434</v>
      </c>
      <c r="J26" s="76">
        <f>分析係数表!G29</f>
        <v>0.25897778967085899</v>
      </c>
      <c r="K26" s="78">
        <f t="shared" si="3"/>
        <v>5.0161749281648293E-2</v>
      </c>
      <c r="L26" s="79"/>
      <c r="M26" s="80"/>
      <c r="N26" s="81">
        <f>分析係数表!H29</f>
        <v>1.0175086067980484E-2</v>
      </c>
      <c r="O26" s="82">
        <f t="shared" si="4"/>
        <v>0.15623426929712897</v>
      </c>
      <c r="P26" s="76">
        <f>分析係数表!C29</f>
        <v>0.56088407005838192</v>
      </c>
      <c r="Q26" s="82">
        <f t="shared" si="5"/>
        <v>8.7629312845970989E-2</v>
      </c>
      <c r="R26" s="83">
        <v>0.10031141822130675</v>
      </c>
      <c r="S26" s="84">
        <f t="shared" si="6"/>
        <v>0.2940027357099611</v>
      </c>
      <c r="T26" s="85">
        <f>分析係数表!F29</f>
        <v>0.37605030773347603</v>
      </c>
      <c r="U26" s="86">
        <f t="shared" si="7"/>
        <v>0.1105598192382147</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投入係数表!R27</f>
        <v>1.6776429809358753E-3</v>
      </c>
      <c r="E27" s="77">
        <f t="shared" si="0"/>
        <v>0.16776429809358753</v>
      </c>
      <c r="F27" s="76">
        <f>分析係数表!C30</f>
        <v>1</v>
      </c>
      <c r="G27" s="77">
        <f t="shared" si="1"/>
        <v>0.16776429809358753</v>
      </c>
      <c r="H27" s="77">
        <v>0.20191058557303912</v>
      </c>
      <c r="I27" s="77">
        <f t="shared" si="2"/>
        <v>0.20191058557303912</v>
      </c>
      <c r="J27" s="76">
        <f>分析係数表!G30</f>
        <v>0.3445256772071732</v>
      </c>
      <c r="K27" s="78">
        <f t="shared" si="3"/>
        <v>6.9563381229848203E-2</v>
      </c>
      <c r="L27" s="79"/>
      <c r="M27" s="80"/>
      <c r="N27" s="81">
        <f>分析係数表!H30</f>
        <v>0</v>
      </c>
      <c r="O27" s="82">
        <f t="shared" si="4"/>
        <v>0</v>
      </c>
      <c r="P27" s="76">
        <f>分析係数表!C30</f>
        <v>1</v>
      </c>
      <c r="Q27" s="82">
        <f t="shared" si="5"/>
        <v>0</v>
      </c>
      <c r="R27" s="83">
        <v>4.4832730258559418E-2</v>
      </c>
      <c r="S27" s="84">
        <f t="shared" si="6"/>
        <v>0.24674331583159853</v>
      </c>
      <c r="T27" s="85">
        <f>分析係数表!F30</f>
        <v>0.44052354392124621</v>
      </c>
      <c r="U27" s="86">
        <f t="shared" si="7"/>
        <v>0.10869623992901511</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投入係数表!R28</f>
        <v>1.0883882149046793E-2</v>
      </c>
      <c r="E28" s="77">
        <f t="shared" si="0"/>
        <v>1.0883882149046793</v>
      </c>
      <c r="F28" s="76">
        <f>分析係数表!C31</f>
        <v>4.9143958408031541E-2</v>
      </c>
      <c r="G28" s="77">
        <f t="shared" si="1"/>
        <v>5.3487705165067255E-2</v>
      </c>
      <c r="H28" s="77">
        <v>9.0502326718205572E-2</v>
      </c>
      <c r="I28" s="77">
        <f t="shared" si="2"/>
        <v>9.0502326718205572E-2</v>
      </c>
      <c r="J28" s="76">
        <f>分析係数表!G31</f>
        <v>7.032875572201415E-2</v>
      </c>
      <c r="K28" s="78">
        <f t="shared" si="3"/>
        <v>6.364916028038594E-3</v>
      </c>
      <c r="L28" s="79"/>
      <c r="M28" s="80"/>
      <c r="N28" s="81">
        <f>分析係数表!H31</f>
        <v>2.2706083064994196E-2</v>
      </c>
      <c r="O28" s="82">
        <f t="shared" si="4"/>
        <v>0.34864258371461343</v>
      </c>
      <c r="P28" s="76">
        <f>分析係数表!C31</f>
        <v>4.9143958408031541E-2</v>
      </c>
      <c r="Q28" s="82">
        <f t="shared" si="5"/>
        <v>1.7133676633339617E-2</v>
      </c>
      <c r="R28" s="83">
        <v>3.9615137750946154E-2</v>
      </c>
      <c r="S28" s="84">
        <f t="shared" si="6"/>
        <v>0.13011746446915173</v>
      </c>
      <c r="T28" s="85">
        <f>分析係数表!F31</f>
        <v>0.30087390761548066</v>
      </c>
      <c r="U28" s="86">
        <f t="shared" si="7"/>
        <v>3.9148949983852148E-2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投入係数表!R29</f>
        <v>5.4072790294627381E-4</v>
      </c>
      <c r="E29" s="77">
        <f t="shared" si="0"/>
        <v>5.4072790294627381E-2</v>
      </c>
      <c r="F29" s="76">
        <f>分析係数表!C32</f>
        <v>0.85369684730169415</v>
      </c>
      <c r="G29" s="77">
        <f t="shared" si="1"/>
        <v>4.6161770599329043E-2</v>
      </c>
      <c r="H29" s="77">
        <v>6.5332551908556649E-2</v>
      </c>
      <c r="I29" s="77">
        <f t="shared" si="2"/>
        <v>6.5332551908556649E-2</v>
      </c>
      <c r="J29" s="76">
        <f>分析係数表!G32</f>
        <v>0.14032110690510377</v>
      </c>
      <c r="K29" s="78">
        <f t="shared" si="3"/>
        <v>9.1675360007438186E-3</v>
      </c>
      <c r="L29" s="79"/>
      <c r="M29" s="80"/>
      <c r="N29" s="81">
        <f>分析係数表!H32</f>
        <v>6.3455131933795143E-3</v>
      </c>
      <c r="O29" s="82">
        <f t="shared" si="4"/>
        <v>9.7432749999303639E-2</v>
      </c>
      <c r="P29" s="76">
        <f>分析係数表!C32</f>
        <v>0.85369684730169415</v>
      </c>
      <c r="Q29" s="82">
        <f t="shared" si="5"/>
        <v>8.3178031498339661E-2</v>
      </c>
      <c r="R29" s="83">
        <v>0.11648517340598577</v>
      </c>
      <c r="S29" s="84">
        <f t="shared" si="6"/>
        <v>0.18181772531454243</v>
      </c>
      <c r="T29" s="85">
        <f>分析係数表!F32</f>
        <v>0.48296567027803161</v>
      </c>
      <c r="U29" s="86">
        <f t="shared" si="7"/>
        <v>8.7811719574965016E-2</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投入係数表!R30</f>
        <v>2.7729636048526865E-5</v>
      </c>
      <c r="E30" s="77">
        <f t="shared" si="0"/>
        <v>2.7729636048526864E-3</v>
      </c>
      <c r="F30" s="76">
        <f>分析係数表!C33</f>
        <v>0.68456011928968419</v>
      </c>
      <c r="G30" s="77">
        <f t="shared" si="1"/>
        <v>1.8982602961239077E-3</v>
      </c>
      <c r="H30" s="77">
        <v>2.0232347241155163E-2</v>
      </c>
      <c r="I30" s="77">
        <f t="shared" si="2"/>
        <v>2.0232347241155163E-2</v>
      </c>
      <c r="J30" s="76">
        <f>分析係数表!G33</f>
        <v>0.50750988142292486</v>
      </c>
      <c r="K30" s="78">
        <f t="shared" si="3"/>
        <v>1.0268116149266098E-2</v>
      </c>
      <c r="L30" s="79"/>
      <c r="M30" s="80"/>
      <c r="N30" s="81">
        <f>分析係数表!H33</f>
        <v>9.6295945829355794E-4</v>
      </c>
      <c r="O30" s="82">
        <f t="shared" si="4"/>
        <v>1.4785847149017131E-2</v>
      </c>
      <c r="P30" s="76">
        <f>分析係数表!C33</f>
        <v>0.68456011928968419</v>
      </c>
      <c r="Q30" s="82">
        <f t="shared" si="5"/>
        <v>1.0121801288130205E-2</v>
      </c>
      <c r="R30" s="83">
        <v>3.9315971023235391E-2</v>
      </c>
      <c r="S30" s="84">
        <f t="shared" si="6"/>
        <v>5.9548318264390554E-2</v>
      </c>
      <c r="T30" s="85">
        <f>分析係数表!F33</f>
        <v>0.6454545454545455</v>
      </c>
      <c r="U30" s="86">
        <f t="shared" si="7"/>
        <v>3.8435732697924815E-2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投入係数表!R31</f>
        <v>4.148353552859619E-2</v>
      </c>
      <c r="E31" s="77">
        <f t="shared" si="0"/>
        <v>4.1483535528596187</v>
      </c>
      <c r="F31" s="76">
        <f>分析係数表!C34</f>
        <v>0.36407371382002685</v>
      </c>
      <c r="G31" s="77">
        <f t="shared" si="1"/>
        <v>1.5103064842281044</v>
      </c>
      <c r="H31" s="77">
        <v>1.6523125737571733</v>
      </c>
      <c r="I31" s="77">
        <f t="shared" si="2"/>
        <v>1.6523125737571733</v>
      </c>
      <c r="J31" s="76">
        <f>分析係数表!G34</f>
        <v>0.42480723749571397</v>
      </c>
      <c r="K31" s="78">
        <f t="shared" si="3"/>
        <v>0.70191433993721797</v>
      </c>
      <c r="L31" s="79"/>
      <c r="M31" s="80"/>
      <c r="N31" s="81">
        <f>分析係数表!H34</f>
        <v>0.15914714076185121</v>
      </c>
      <c r="O31" s="82">
        <f t="shared" si="4"/>
        <v>2.4436390101799033</v>
      </c>
      <c r="P31" s="76">
        <f>分析係数表!C34</f>
        <v>0.36407371382002685</v>
      </c>
      <c r="Q31" s="82">
        <f t="shared" si="5"/>
        <v>0.88966472967169175</v>
      </c>
      <c r="R31" s="83">
        <v>0.97663211142789763</v>
      </c>
      <c r="S31" s="84">
        <f t="shared" si="6"/>
        <v>2.6289446851850711</v>
      </c>
      <c r="T31" s="85">
        <f>分析係数表!F34</f>
        <v>0.69957183425501801</v>
      </c>
      <c r="U31" s="86">
        <f t="shared" si="7"/>
        <v>1.839135655569901</v>
      </c>
      <c r="V31" s="87">
        <f>分析係数表!D34</f>
        <v>0.16978925805118647</v>
      </c>
      <c r="W31" s="167">
        <f t="shared" si="8"/>
        <v>0</v>
      </c>
      <c r="X31" s="76">
        <f>分析係数表!E34</f>
        <v>0.12666496689847989</v>
      </c>
      <c r="Y31" s="166">
        <f t="shared" si="9"/>
        <v>0</v>
      </c>
    </row>
    <row r="32" spans="1:25" x14ac:dyDescent="0.2">
      <c r="A32" s="6" t="s">
        <v>20</v>
      </c>
      <c r="B32" s="5" t="s">
        <v>37</v>
      </c>
      <c r="C32" s="90"/>
      <c r="D32" s="76">
        <f>投入係数表!R32</f>
        <v>6.4748700173310227E-3</v>
      </c>
      <c r="E32" s="77">
        <f t="shared" si="0"/>
        <v>0.64748700173310225</v>
      </c>
      <c r="F32" s="76">
        <f>分析係数表!C35</f>
        <v>0.73929442777419441</v>
      </c>
      <c r="G32" s="77">
        <f t="shared" si="1"/>
        <v>0.47868353243750267</v>
      </c>
      <c r="H32" s="77">
        <v>0.56553030410192617</v>
      </c>
      <c r="I32" s="77">
        <f t="shared" si="2"/>
        <v>0.56553030410192617</v>
      </c>
      <c r="J32" s="76">
        <f>分析係数表!G35</f>
        <v>0.31372688477951638</v>
      </c>
      <c r="K32" s="78">
        <f t="shared" si="3"/>
        <v>0.17742206055430984</v>
      </c>
      <c r="L32" s="79"/>
      <c r="M32" s="80"/>
      <c r="N32" s="81">
        <f>分析係数表!H35</f>
        <v>5.9491969307754605E-2</v>
      </c>
      <c r="O32" s="82">
        <f t="shared" si="4"/>
        <v>0.91347476490575197</v>
      </c>
      <c r="P32" s="76">
        <f>分析係数表!C35</f>
        <v>0.73929442777419441</v>
      </c>
      <c r="Q32" s="82">
        <f t="shared" si="5"/>
        <v>0.67532680360716468</v>
      </c>
      <c r="R32" s="83">
        <v>0.84424073848187264</v>
      </c>
      <c r="S32" s="84">
        <f t="shared" si="6"/>
        <v>1.4097710425837988</v>
      </c>
      <c r="T32" s="85">
        <f>分析係数表!F35</f>
        <v>0.64366998577524892</v>
      </c>
      <c r="U32" s="86">
        <f t="shared" si="7"/>
        <v>0.9074273069262716</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投入係数表!R33</f>
        <v>1.6499133448873483E-3</v>
      </c>
      <c r="E33" s="77">
        <f t="shared" si="0"/>
        <v>0.16499133448873482</v>
      </c>
      <c r="F33" s="76">
        <f>分析係数表!C36</f>
        <v>0.90530305621882723</v>
      </c>
      <c r="G33" s="77">
        <f t="shared" si="1"/>
        <v>0.14936715936227443</v>
      </c>
      <c r="H33" s="77">
        <v>0.2615255334166588</v>
      </c>
      <c r="I33" s="77">
        <f t="shared" si="2"/>
        <v>0.2615255334166588</v>
      </c>
      <c r="J33" s="76">
        <f>分析係数表!G36</f>
        <v>4.4048921884705258E-2</v>
      </c>
      <c r="K33" s="78">
        <f t="shared" si="3"/>
        <v>1.1519917792326279E-2</v>
      </c>
      <c r="L33" s="79"/>
      <c r="M33" s="80"/>
      <c r="N33" s="81">
        <f>分析係数表!H36</f>
        <v>0.18238619127269287</v>
      </c>
      <c r="O33" s="82">
        <f t="shared" si="4"/>
        <v>2.8004650902212131</v>
      </c>
      <c r="P33" s="76">
        <f>分析係数表!C36</f>
        <v>0.90530305621882723</v>
      </c>
      <c r="Q33" s="82">
        <f t="shared" si="5"/>
        <v>2.5352696050113979</v>
      </c>
      <c r="R33" s="83">
        <v>2.7201227629979807</v>
      </c>
      <c r="S33" s="84">
        <f t="shared" si="6"/>
        <v>2.9816482964146394</v>
      </c>
      <c r="T33" s="85">
        <f>分析係数表!F36</f>
        <v>0.85493507645893108</v>
      </c>
      <c r="U33" s="86">
        <f t="shared" si="7"/>
        <v>2.5491157142688912</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投入係数表!R34</f>
        <v>1.3698440207972271E-2</v>
      </c>
      <c r="E34" s="77">
        <f t="shared" si="0"/>
        <v>1.3698440207972271</v>
      </c>
      <c r="F34" s="76">
        <f>分析係数表!C37</f>
        <v>0.39043485315593052</v>
      </c>
      <c r="G34" s="77">
        <f t="shared" si="1"/>
        <v>0.53483484910649481</v>
      </c>
      <c r="H34" s="77">
        <v>0.72685840374809607</v>
      </c>
      <c r="I34" s="77">
        <f t="shared" si="2"/>
        <v>0.72685840374809607</v>
      </c>
      <c r="J34" s="76">
        <f>分析係数表!G37</f>
        <v>0.31799768518518517</v>
      </c>
      <c r="K34" s="78">
        <f t="shared" si="3"/>
        <v>0.23113928984929327</v>
      </c>
      <c r="L34" s="79"/>
      <c r="M34" s="80"/>
      <c r="N34" s="81">
        <f>分析係数表!H37</f>
        <v>4.8270430186830832E-2</v>
      </c>
      <c r="O34" s="82">
        <f t="shared" si="4"/>
        <v>0.74117263859119398</v>
      </c>
      <c r="P34" s="76">
        <f>分析係数表!C37</f>
        <v>0.39043485315593052</v>
      </c>
      <c r="Q34" s="82">
        <f t="shared" si="5"/>
        <v>0.2893796303115464</v>
      </c>
      <c r="R34" s="83">
        <v>0.40061839423628831</v>
      </c>
      <c r="S34" s="84">
        <f t="shared" si="6"/>
        <v>1.1274767979843845</v>
      </c>
      <c r="T34" s="85">
        <f>分析係数表!F37</f>
        <v>0.6715988005050505</v>
      </c>
      <c r="U34" s="86">
        <f t="shared" si="7"/>
        <v>0.75721206512358774</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投入係数表!R35</f>
        <v>9.7192374350086649E-3</v>
      </c>
      <c r="E35" s="77">
        <f t="shared" si="0"/>
        <v>0.97192374350086652</v>
      </c>
      <c r="F35" s="76">
        <f>分析係数表!C38</f>
        <v>9.9890182932115712E-2</v>
      </c>
      <c r="G35" s="77">
        <f t="shared" si="1"/>
        <v>9.7085640534368273E-2</v>
      </c>
      <c r="H35" s="77">
        <v>0.13790376037018609</v>
      </c>
      <c r="I35" s="77">
        <f t="shared" si="2"/>
        <v>0.13790376037018609</v>
      </c>
      <c r="J35" s="76">
        <f>分析係数表!G38</f>
        <v>0.1768186564566655</v>
      </c>
      <c r="K35" s="78">
        <f t="shared" si="3"/>
        <v>2.4383957628978256E-2</v>
      </c>
      <c r="L35" s="79"/>
      <c r="M35" s="80"/>
      <c r="N35" s="81">
        <f>分析係数表!H38</f>
        <v>4.3813263792446058E-2</v>
      </c>
      <c r="O35" s="82">
        <f t="shared" si="4"/>
        <v>0.67273467844913926</v>
      </c>
      <c r="P35" s="76">
        <f>分析係数表!C38</f>
        <v>9.9890182932115712E-2</v>
      </c>
      <c r="Q35" s="82">
        <f t="shared" si="5"/>
        <v>6.7199590095062559E-2</v>
      </c>
      <c r="R35" s="83">
        <v>0.10193165907937946</v>
      </c>
      <c r="S35" s="84">
        <f t="shared" si="6"/>
        <v>0.23983541944956555</v>
      </c>
      <c r="T35" s="85">
        <f>分析係数表!F38</f>
        <v>0.48230653208028773</v>
      </c>
      <c r="U35" s="86">
        <f t="shared" si="7"/>
        <v>0.11567418942474116</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投入係数表!R36</f>
        <v>0</v>
      </c>
      <c r="E36" s="77">
        <f t="shared" si="0"/>
        <v>0</v>
      </c>
      <c r="F36" s="76">
        <f>分析係数表!C39</f>
        <v>1</v>
      </c>
      <c r="G36" s="77">
        <f t="shared" si="1"/>
        <v>0</v>
      </c>
      <c r="H36" s="77">
        <v>9.7335017436249671E-2</v>
      </c>
      <c r="I36" s="77">
        <f t="shared" si="2"/>
        <v>9.7335017436249671E-2</v>
      </c>
      <c r="J36" s="76">
        <f>分析係数表!G39</f>
        <v>0.35294936281039385</v>
      </c>
      <c r="K36" s="78">
        <f t="shared" si="3"/>
        <v>3.4354332383262895E-2</v>
      </c>
      <c r="L36" s="79"/>
      <c r="M36" s="80"/>
      <c r="N36" s="81">
        <f>分析係数表!H39</f>
        <v>3.8393137939767719E-3</v>
      </c>
      <c r="O36" s="82">
        <f t="shared" si="4"/>
        <v>5.8951087115806738E-2</v>
      </c>
      <c r="P36" s="76">
        <f>分析係数表!C39</f>
        <v>1</v>
      </c>
      <c r="Q36" s="82">
        <f t="shared" si="5"/>
        <v>5.8951087115806738E-2</v>
      </c>
      <c r="R36" s="83">
        <v>0.1085430383150011</v>
      </c>
      <c r="S36" s="84">
        <f t="shared" si="6"/>
        <v>0.20587805575125079</v>
      </c>
      <c r="T36" s="85">
        <f>分析係数表!F39</f>
        <v>0.70369192230461841</v>
      </c>
      <c r="U36" s="86">
        <f t="shared" si="7"/>
        <v>0.14487472481193506</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投入係数表!R37</f>
        <v>8.318890814558059E-5</v>
      </c>
      <c r="E37" s="77">
        <f t="shared" si="0"/>
        <v>8.3188908145580588E-3</v>
      </c>
      <c r="F37" s="76">
        <f>分析係数表!C40</f>
        <v>0.8889202180509681</v>
      </c>
      <c r="G37" s="77">
        <f t="shared" si="1"/>
        <v>7.3948302368191457E-3</v>
      </c>
      <c r="H37" s="77">
        <v>1.0384908578045735E-2</v>
      </c>
      <c r="I37" s="77">
        <f t="shared" si="2"/>
        <v>1.0384908578045735E-2</v>
      </c>
      <c r="J37" s="76">
        <f>分析係数表!G40</f>
        <v>0.50284888634442904</v>
      </c>
      <c r="K37" s="78">
        <f t="shared" si="3"/>
        <v>5.222039713259006E-3</v>
      </c>
      <c r="L37" s="79"/>
      <c r="M37" s="80"/>
      <c r="N37" s="81">
        <f>分析係数表!H40</f>
        <v>3.2672435146350355E-2</v>
      </c>
      <c r="O37" s="82">
        <f t="shared" si="4"/>
        <v>0.50167182834071278</v>
      </c>
      <c r="P37" s="76">
        <f>分析係数表!C40</f>
        <v>0.8889202180509681</v>
      </c>
      <c r="Q37" s="82">
        <f t="shared" si="5"/>
        <v>0.44594623103865422</v>
      </c>
      <c r="R37" s="83">
        <v>0.44747983487911663</v>
      </c>
      <c r="S37" s="84">
        <f t="shared" si="6"/>
        <v>0.45786474345716238</v>
      </c>
      <c r="T37" s="85">
        <f>分析係数表!F40</f>
        <v>0.69927210272348084</v>
      </c>
      <c r="U37" s="86">
        <f t="shared" si="7"/>
        <v>0.32017204192023707</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投入係数表!R38</f>
        <v>0</v>
      </c>
      <c r="E38" s="77">
        <f t="shared" si="0"/>
        <v>0</v>
      </c>
      <c r="F38" s="76">
        <f>分析係数表!C41</f>
        <v>0.75714913369882897</v>
      </c>
      <c r="G38" s="77">
        <f t="shared" si="1"/>
        <v>0</v>
      </c>
      <c r="H38" s="77">
        <v>1.9016740810320208E-3</v>
      </c>
      <c r="I38" s="77">
        <f t="shared" si="2"/>
        <v>1.9016740810320208E-3</v>
      </c>
      <c r="J38" s="76">
        <f>分析係数表!G41</f>
        <v>0.44130306930439894</v>
      </c>
      <c r="K38" s="78">
        <f t="shared" si="3"/>
        <v>8.3921460877605302E-4</v>
      </c>
      <c r="L38" s="79"/>
      <c r="M38" s="80"/>
      <c r="N38" s="81">
        <f>分析係数表!H41</f>
        <v>5.4373811955726131E-2</v>
      </c>
      <c r="O38" s="82">
        <f t="shared" si="4"/>
        <v>0.83488755997210318</v>
      </c>
      <c r="P38" s="76">
        <f>分析係数表!C41</f>
        <v>0.75714913369882897</v>
      </c>
      <c r="Q38" s="82">
        <f t="shared" si="5"/>
        <v>0.63213439276880701</v>
      </c>
      <c r="R38" s="83">
        <v>0.64402716874153332</v>
      </c>
      <c r="S38" s="84">
        <f t="shared" si="6"/>
        <v>0.64592884282256535</v>
      </c>
      <c r="T38" s="85">
        <f>分析係数表!F41</f>
        <v>0.54632084075586207</v>
      </c>
      <c r="U38" s="86">
        <f t="shared" si="7"/>
        <v>0.35288438847928499</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投入係数表!R39</f>
        <v>1.6776429809358753E-3</v>
      </c>
      <c r="E39" s="77">
        <f>$C$20*D39</f>
        <v>0.16776429809358753</v>
      </c>
      <c r="F39" s="76">
        <f>分析係数表!C42</f>
        <v>1</v>
      </c>
      <c r="G39" s="77">
        <f>E39*F39</f>
        <v>0.16776429809358753</v>
      </c>
      <c r="H39" s="77">
        <v>0.1732737295319012</v>
      </c>
      <c r="I39" s="77">
        <f>C39+H39</f>
        <v>0.1732737295319012</v>
      </c>
      <c r="J39" s="76">
        <f>分析係数表!G42</f>
        <v>0.48521641371557056</v>
      </c>
      <c r="K39" s="78">
        <f>I39*J39</f>
        <v>8.4075257634590853E-2</v>
      </c>
      <c r="L39" s="79"/>
      <c r="M39" s="80"/>
      <c r="N39" s="81">
        <f>分析係数表!H42</f>
        <v>1.2455852761828956E-2</v>
      </c>
      <c r="O39" s="82">
        <f t="shared" si="4"/>
        <v>0.1912545055359138</v>
      </c>
      <c r="P39" s="76">
        <f>分析係数表!C42</f>
        <v>1</v>
      </c>
      <c r="Q39" s="82">
        <f>O39*P39</f>
        <v>0.1912545055359138</v>
      </c>
      <c r="R39" s="83">
        <v>0.19612307918205904</v>
      </c>
      <c r="S39" s="84">
        <f>I39+R39</f>
        <v>0.36939680871396025</v>
      </c>
      <c r="T39" s="85">
        <f>分析係数表!F42</f>
        <v>0.55716694772344011</v>
      </c>
      <c r="U39" s="86">
        <f>S39*T39</f>
        <v>0.20581569240993669</v>
      </c>
      <c r="V39" s="87">
        <f>分析係数表!D42</f>
        <v>5.0590219224283306E-2</v>
      </c>
      <c r="W39" s="167">
        <f>ROUND(S39*V39,0)</f>
        <v>0</v>
      </c>
      <c r="X39" s="76">
        <f>分析係数表!E42</f>
        <v>4.4912872400224846E-2</v>
      </c>
      <c r="Y39" s="166">
        <f>ROUND(S39*X39,0)</f>
        <v>0</v>
      </c>
    </row>
    <row r="40" spans="1:25" x14ac:dyDescent="0.2">
      <c r="A40" s="6" t="s">
        <v>195</v>
      </c>
      <c r="B40" s="5" t="s">
        <v>41</v>
      </c>
      <c r="C40" s="90"/>
      <c r="D40" s="76">
        <f>投入係数表!R40</f>
        <v>3.1057192374350086E-2</v>
      </c>
      <c r="E40" s="77">
        <f>$C$20*D40</f>
        <v>3.1057192374350087</v>
      </c>
      <c r="F40" s="76">
        <f>分析係数表!C43</f>
        <v>0.37563090462016302</v>
      </c>
      <c r="G40" s="77">
        <f>E40*F40</f>
        <v>1.1666041266539551</v>
      </c>
      <c r="H40" s="77">
        <v>1.5676832863741159</v>
      </c>
      <c r="I40" s="77">
        <f>C40+H40</f>
        <v>1.5676832863741159</v>
      </c>
      <c r="J40" s="76">
        <f>分析係数表!G43</f>
        <v>0.35396646305878693</v>
      </c>
      <c r="K40" s="78">
        <f>I40*J40</f>
        <v>0.55490730807422117</v>
      </c>
      <c r="L40" s="79"/>
      <c r="M40" s="80"/>
      <c r="N40" s="81">
        <f>分析係数表!H43</f>
        <v>3.4431366873638014E-2</v>
      </c>
      <c r="O40" s="82">
        <f t="shared" si="4"/>
        <v>0.52867950290192323</v>
      </c>
      <c r="P40" s="76">
        <f>分析係数表!C43</f>
        <v>0.37563090462016302</v>
      </c>
      <c r="Q40" s="82">
        <f>O40*P40</f>
        <v>0.19858835992918752</v>
      </c>
      <c r="R40" s="83">
        <v>0.51161418234276479</v>
      </c>
      <c r="S40" s="84">
        <f>I40+R40</f>
        <v>2.0792974687168808</v>
      </c>
      <c r="T40" s="85">
        <f>分析係数表!F43</f>
        <v>0.58646850562191188</v>
      </c>
      <c r="U40" s="86">
        <f>S40*T40</f>
        <v>1.2194424792218133</v>
      </c>
      <c r="V40" s="87">
        <f>分析係数表!D43</f>
        <v>0.19606660701085477</v>
      </c>
      <c r="W40" s="167">
        <f>ROUND(S40*V40,0)</f>
        <v>0</v>
      </c>
      <c r="X40" s="76">
        <f>分析係数表!E43</f>
        <v>0.16095397424425165</v>
      </c>
      <c r="Y40" s="166">
        <f>ROUND(S40*X40,0)</f>
        <v>0</v>
      </c>
    </row>
    <row r="41" spans="1:25" x14ac:dyDescent="0.2">
      <c r="A41" s="6" t="s">
        <v>341</v>
      </c>
      <c r="B41" s="5" t="s">
        <v>42</v>
      </c>
      <c r="C41" s="90"/>
      <c r="D41" s="76">
        <f>投入係数表!R41</f>
        <v>1.2478336221837089E-4</v>
      </c>
      <c r="E41" s="77">
        <f>$C$20*D41</f>
        <v>1.2478336221837088E-2</v>
      </c>
      <c r="F41" s="76">
        <f>分析係数表!C44</f>
        <v>0.44504076889746724</v>
      </c>
      <c r="G41" s="77">
        <f>E41*F41</f>
        <v>5.5533683467274943E-3</v>
      </c>
      <c r="H41" s="77">
        <v>9.8966607338401933E-3</v>
      </c>
      <c r="I41" s="77">
        <f>C41+H41</f>
        <v>9.8966607338401933E-3</v>
      </c>
      <c r="J41" s="76">
        <f>分析係数表!G44</f>
        <v>0.26866955824807881</v>
      </c>
      <c r="K41" s="78">
        <f>I41*J41</f>
        <v>2.6589314674919521E-3</v>
      </c>
      <c r="L41" s="79"/>
      <c r="M41" s="80"/>
      <c r="N41" s="81">
        <f>分析係数表!H44</f>
        <v>0.11433334539351923</v>
      </c>
      <c r="O41" s="82">
        <f t="shared" si="4"/>
        <v>1.7555415801409617</v>
      </c>
      <c r="P41" s="76">
        <f>分析係数表!C44</f>
        <v>0.44504076889746724</v>
      </c>
      <c r="Q41" s="82">
        <f>O41*P41</f>
        <v>0.78128757465740817</v>
      </c>
      <c r="R41" s="83">
        <v>0.79576448658345778</v>
      </c>
      <c r="S41" s="84">
        <f>I41+R41</f>
        <v>0.80566114731729799</v>
      </c>
      <c r="T41" s="85">
        <f>分析係数表!F44</f>
        <v>0.50678893027202865</v>
      </c>
      <c r="U41" s="86">
        <f>S41*T41</f>
        <v>0.40830015101066874</v>
      </c>
      <c r="V41" s="87">
        <f>分析係数表!D44</f>
        <v>0.1775140257413606</v>
      </c>
      <c r="W41" s="167">
        <f>ROUND(S41*V41,0)</f>
        <v>0</v>
      </c>
      <c r="X41" s="76">
        <f>分析係数表!E44</f>
        <v>0.13360991938145303</v>
      </c>
      <c r="Y41" s="166">
        <f>ROUND(S41*X41,0)</f>
        <v>0</v>
      </c>
    </row>
    <row r="42" spans="1:25" x14ac:dyDescent="0.2">
      <c r="A42" s="6" t="s">
        <v>342</v>
      </c>
      <c r="B42" s="5" t="s">
        <v>279</v>
      </c>
      <c r="C42" s="90"/>
      <c r="D42" s="76">
        <f>投入係数表!R42</f>
        <v>1.5251299826689775E-3</v>
      </c>
      <c r="E42" s="77">
        <f>$C$20*D42</f>
        <v>0.15251299826689774</v>
      </c>
      <c r="F42" s="76">
        <f>分析係数表!C45</f>
        <v>1</v>
      </c>
      <c r="G42" s="77">
        <f>E42*F42</f>
        <v>0.15251299826689774</v>
      </c>
      <c r="H42" s="77">
        <v>0.17705808568647252</v>
      </c>
      <c r="I42" s="77">
        <f>C42+H42</f>
        <v>0.17705808568647252</v>
      </c>
      <c r="J42" s="76">
        <f>分析係数表!G45</f>
        <v>0</v>
      </c>
      <c r="K42" s="78">
        <f>I42*J42</f>
        <v>0</v>
      </c>
      <c r="L42" s="79"/>
      <c r="M42" s="80"/>
      <c r="N42" s="81">
        <f>分析係数表!H45</f>
        <v>0</v>
      </c>
      <c r="O42" s="82">
        <f t="shared" si="4"/>
        <v>0</v>
      </c>
      <c r="P42" s="76">
        <f>分析係数表!C45</f>
        <v>1</v>
      </c>
      <c r="Q42" s="82">
        <f>O42*P42</f>
        <v>0</v>
      </c>
      <c r="R42" s="83">
        <v>2.5102543697456785E-2</v>
      </c>
      <c r="S42" s="84">
        <f>I42+R42</f>
        <v>0.20216062938392931</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投入係数表!R43</f>
        <v>6.8908145580589258E-3</v>
      </c>
      <c r="E43" s="77">
        <f>$C$20*D43</f>
        <v>0.68908145580589253</v>
      </c>
      <c r="F43" s="76">
        <f>分析係数表!C46</f>
        <v>0.71666280596092968</v>
      </c>
      <c r="G43" s="77">
        <f>E43*F43</f>
        <v>0.49383904965349329</v>
      </c>
      <c r="H43" s="77">
        <v>0.51324575740864986</v>
      </c>
      <c r="I43" s="77">
        <f>C43+H43</f>
        <v>0.51324575740864986</v>
      </c>
      <c r="J43" s="76">
        <f>分析係数表!G46</f>
        <v>9.2985756517065307E-3</v>
      </c>
      <c r="K43" s="78">
        <f>I43*J43</f>
        <v>4.7724545031817486E-3</v>
      </c>
      <c r="L43" s="79"/>
      <c r="M43" s="80"/>
      <c r="N43" s="81">
        <f>分析係数表!H46</f>
        <v>2.2386024285503563E-2</v>
      </c>
      <c r="O43" s="82">
        <f t="shared" si="4"/>
        <v>0.34372821255236791</v>
      </c>
      <c r="P43" s="76">
        <f>分析係数表!C46</f>
        <v>0.71666280596092968</v>
      </c>
      <c r="Q43" s="82">
        <f>O43*P43</f>
        <v>0.24633722529571483</v>
      </c>
      <c r="R43" s="83">
        <v>0.2614974469108598</v>
      </c>
      <c r="S43" s="84">
        <f>I43+R43</f>
        <v>0.77474320431950972</v>
      </c>
      <c r="T43" s="85">
        <f>分析係数表!F46</f>
        <v>0.31357162053211501</v>
      </c>
      <c r="U43" s="86">
        <f>S43*T43</f>
        <v>0.24293748207471216</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92">
        <f>投入係数表!R44</f>
        <v>0.54727209705372615</v>
      </c>
      <c r="E44" s="91">
        <f>SUM(E5:E43)</f>
        <v>54.727209705372609</v>
      </c>
      <c r="F44" s="92">
        <f>分析係数表!C47</f>
        <v>0.41481989128497887</v>
      </c>
      <c r="G44" s="91">
        <f>SUM(G5:G43)</f>
        <v>8.8633339013838093</v>
      </c>
      <c r="H44" s="91">
        <f>SUM(H5:H43)</f>
        <v>10.728870947009094</v>
      </c>
      <c r="I44" s="91">
        <f>SUM(I6:I43)</f>
        <v>110.72885093848521</v>
      </c>
      <c r="J44" s="92">
        <f>分析係数表!G47</f>
        <v>0.25026351860519069</v>
      </c>
      <c r="K44" s="93">
        <f>SUM(K5:K43)</f>
        <v>24.475966196025915</v>
      </c>
      <c r="L44" s="94">
        <f>最終需要_まとめ!$L$33</f>
        <v>0.62733333333333341</v>
      </c>
      <c r="M44" s="91">
        <f>K44*L44</f>
        <v>15.354589460306926</v>
      </c>
      <c r="N44" s="95">
        <f>分析係数表!H47</f>
        <v>1</v>
      </c>
      <c r="O44" s="96">
        <f>SUM(O5:O43)</f>
        <v>15.354589460306926</v>
      </c>
      <c r="P44" s="92">
        <f>分析係数表!C47</f>
        <v>0.41481989128497887</v>
      </c>
      <c r="Q44" s="96">
        <f>SUM(Q5:Q43)</f>
        <v>7.4308346664445857</v>
      </c>
      <c r="R44" s="91">
        <f>SUM(R5:R43)</f>
        <v>8.672083283136983</v>
      </c>
      <c r="S44" s="97">
        <f>SUM(S5:S43)</f>
        <v>119.40095423014608</v>
      </c>
      <c r="T44" s="98">
        <f>分析係数表!F47</f>
        <v>0.49143989098878627</v>
      </c>
      <c r="U44" s="99">
        <f>SUM(U5:U43)</f>
        <v>55.235096410587055</v>
      </c>
      <c r="V44" s="100">
        <f>分析係数表!D47</f>
        <v>6.5635274131309693E-2</v>
      </c>
      <c r="W44" s="164">
        <f>SUM(W5:W43)</f>
        <v>2</v>
      </c>
      <c r="X44" s="92">
        <f>分析係数表!E47</f>
        <v>5.6703562149805216E-2</v>
      </c>
      <c r="Y44" s="165">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297</v>
      </c>
      <c r="S2" s="3" t="s">
        <v>153</v>
      </c>
      <c r="U2" s="64" t="s">
        <v>210</v>
      </c>
      <c r="W2" s="3" t="s">
        <v>130</v>
      </c>
      <c r="Y2" s="3" t="s">
        <v>154</v>
      </c>
    </row>
    <row r="3" spans="1:25" ht="44" x14ac:dyDescent="0.2">
      <c r="B3" s="65"/>
      <c r="C3" s="66" t="s">
        <v>228</v>
      </c>
      <c r="D3" s="66" t="s">
        <v>313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投入係数表!S5</f>
        <v>0</v>
      </c>
      <c r="E5" s="77">
        <f t="shared" ref="E5:E38" si="0">$C$21*D5</f>
        <v>0</v>
      </c>
      <c r="F5" s="76">
        <f>分析係数表!C8</f>
        <v>4.9243777539597522E-2</v>
      </c>
      <c r="G5" s="77">
        <f t="shared" ref="G5:G38" si="1">E5*F5</f>
        <v>0</v>
      </c>
      <c r="H5" s="77">
        <f t="array" ref="H5:H43">MMULT(逆行列係数!C5:AO43,'17'!G5:G43)</f>
        <v>2.6876334408329182E-5</v>
      </c>
      <c r="I5" s="77">
        <f t="shared" ref="I5:I38" si="2">C5+H5</f>
        <v>2.6876334408329182E-5</v>
      </c>
      <c r="J5" s="76">
        <f>分析係数表!G8</f>
        <v>0.12057971014492753</v>
      </c>
      <c r="K5" s="78">
        <f t="shared" ref="K5:K38" si="3">I5*J5</f>
        <v>3.2407406127144754E-6</v>
      </c>
      <c r="L5" s="79" t="s">
        <v>184</v>
      </c>
      <c r="M5" s="80" t="s">
        <v>184</v>
      </c>
      <c r="N5" s="81">
        <f>分析係数表!H8</f>
        <v>1.1023937613586077E-2</v>
      </c>
      <c r="O5" s="82">
        <f t="shared" ref="O5:O43" si="4">$M$44*N5</f>
        <v>0.17903606968828159</v>
      </c>
      <c r="P5" s="76">
        <f>分析係数表!C8</f>
        <v>4.9243777539597522E-2</v>
      </c>
      <c r="Q5" s="82">
        <f t="shared" ref="Q5:Q38" si="5">O5*P5</f>
        <v>8.8164123872936182E-3</v>
      </c>
      <c r="R5" s="83">
        <f t="array" ref="R5:R43">MMULT(逆行列係数!C5:AO43,'17'!Q5:Q43)</f>
        <v>9.2187140969485631E-3</v>
      </c>
      <c r="S5" s="84">
        <f t="shared" ref="S5:S38" si="6">I5+R5</f>
        <v>9.2455904313568926E-3</v>
      </c>
      <c r="T5" s="85">
        <f>分析係数表!F8</f>
        <v>0.45391304347826089</v>
      </c>
      <c r="U5" s="86">
        <f t="shared" ref="U5:U38" si="7">S5*T5</f>
        <v>4.1966940914506942E-3</v>
      </c>
      <c r="V5" s="87">
        <f>分析係数表!D8</f>
        <v>0.46202898550724636</v>
      </c>
      <c r="W5" s="88">
        <f t="shared" ref="W5:W38" si="8">ROUND(S5*V5,0)</f>
        <v>0</v>
      </c>
      <c r="X5" s="76">
        <f>分析係数表!E8</f>
        <v>0.31362318840579712</v>
      </c>
      <c r="Y5" s="89">
        <f t="shared" ref="Y5:Y38" si="9">ROUND(S5*X5,0)</f>
        <v>0</v>
      </c>
    </row>
    <row r="6" spans="1:25" x14ac:dyDescent="0.2">
      <c r="A6" s="6" t="s">
        <v>220</v>
      </c>
      <c r="B6" s="5" t="s">
        <v>266</v>
      </c>
      <c r="C6" s="90"/>
      <c r="D6" s="76">
        <f>投入係数表!S6</f>
        <v>0</v>
      </c>
      <c r="E6" s="77">
        <f t="shared" si="0"/>
        <v>0</v>
      </c>
      <c r="F6" s="76">
        <f>分析係数表!C9</f>
        <v>0.18610421836228286</v>
      </c>
      <c r="G6" s="77">
        <f t="shared" si="1"/>
        <v>0</v>
      </c>
      <c r="H6" s="77">
        <v>1.590381843756188E-5</v>
      </c>
      <c r="I6" s="77">
        <f t="shared" si="2"/>
        <v>1.590381843756188E-5</v>
      </c>
      <c r="J6" s="76">
        <f>分析係数表!G9</f>
        <v>0.24223602484472051</v>
      </c>
      <c r="K6" s="78">
        <f t="shared" si="3"/>
        <v>3.8524777581671636E-6</v>
      </c>
      <c r="L6" s="79"/>
      <c r="M6" s="80"/>
      <c r="N6" s="81">
        <f>分析係数表!H9</f>
        <v>5.8167204272645549E-4</v>
      </c>
      <c r="O6" s="82">
        <f t="shared" si="4"/>
        <v>9.4467403597199833E-3</v>
      </c>
      <c r="P6" s="76">
        <f>分析係数表!C9</f>
        <v>0.18610421836228286</v>
      </c>
      <c r="Q6" s="82">
        <f t="shared" si="5"/>
        <v>1.7580782307171183E-3</v>
      </c>
      <c r="R6" s="83">
        <v>1.7992459946795795E-3</v>
      </c>
      <c r="S6" s="84">
        <f t="shared" si="6"/>
        <v>1.8151498131171414E-3</v>
      </c>
      <c r="T6" s="85">
        <f>分析係数表!F9</f>
        <v>0.65217391304347827</v>
      </c>
      <c r="U6" s="86">
        <f t="shared" si="7"/>
        <v>1.1837933563807444E-3</v>
      </c>
      <c r="V6" s="87">
        <f>分析係数表!D9</f>
        <v>0.15527950310559005</v>
      </c>
      <c r="W6" s="88">
        <f t="shared" si="8"/>
        <v>0</v>
      </c>
      <c r="X6" s="76">
        <f>分析係数表!E9</f>
        <v>0</v>
      </c>
      <c r="Y6" s="89">
        <f t="shared" si="9"/>
        <v>0</v>
      </c>
    </row>
    <row r="7" spans="1:25" x14ac:dyDescent="0.2">
      <c r="A7" s="6" t="s">
        <v>221</v>
      </c>
      <c r="B7" s="5" t="s">
        <v>267</v>
      </c>
      <c r="C7" s="90"/>
      <c r="D7" s="76">
        <f>投入係数表!S7</f>
        <v>0</v>
      </c>
      <c r="E7" s="77">
        <f t="shared" si="0"/>
        <v>0</v>
      </c>
      <c r="F7" s="76">
        <f>分析係数表!C10</f>
        <v>1</v>
      </c>
      <c r="G7" s="77">
        <f t="shared" si="1"/>
        <v>0</v>
      </c>
      <c r="H7" s="77">
        <v>1.8736369521130601E-5</v>
      </c>
      <c r="I7" s="77">
        <f t="shared" si="2"/>
        <v>1.8736369521130601E-5</v>
      </c>
      <c r="J7" s="76">
        <f>分析係数表!G10</f>
        <v>0.17902522283330172</v>
      </c>
      <c r="K7" s="78">
        <f t="shared" si="3"/>
        <v>3.3542827286074885E-6</v>
      </c>
      <c r="L7" s="79"/>
      <c r="M7" s="80"/>
      <c r="N7" s="81">
        <f>分析係数表!H10</f>
        <v>1.093766089911469E-3</v>
      </c>
      <c r="O7" s="82">
        <f t="shared" si="4"/>
        <v>1.7763487853444757E-2</v>
      </c>
      <c r="P7" s="76">
        <f>分析係数表!C10</f>
        <v>1</v>
      </c>
      <c r="Q7" s="82">
        <f t="shared" si="5"/>
        <v>1.7763487853444757E-2</v>
      </c>
      <c r="R7" s="83">
        <v>1.7814532762342492E-2</v>
      </c>
      <c r="S7" s="84">
        <f t="shared" si="6"/>
        <v>1.7833269131863623E-2</v>
      </c>
      <c r="T7" s="85">
        <f>分析係数表!F10</f>
        <v>0.51792148681964723</v>
      </c>
      <c r="U7" s="86">
        <f t="shared" si="7"/>
        <v>9.2362332636297274E-3</v>
      </c>
      <c r="V7" s="87">
        <f>分析係数表!D10</f>
        <v>0.10677033946520008</v>
      </c>
      <c r="W7" s="88">
        <f t="shared" si="8"/>
        <v>0</v>
      </c>
      <c r="X7" s="76">
        <f>分析係数表!E10</f>
        <v>8.173715152664518E-2</v>
      </c>
      <c r="Y7" s="89">
        <f t="shared" si="9"/>
        <v>0</v>
      </c>
    </row>
    <row r="8" spans="1:25" x14ac:dyDescent="0.2">
      <c r="A8" s="6" t="s">
        <v>222</v>
      </c>
      <c r="B8" s="5" t="s">
        <v>27</v>
      </c>
      <c r="C8" s="90"/>
      <c r="D8" s="76">
        <f>投入係数表!S8</f>
        <v>7.8957757599684169E-5</v>
      </c>
      <c r="E8" s="77">
        <f t="shared" si="0"/>
        <v>7.895775759968417E-3</v>
      </c>
      <c r="F8" s="76">
        <f>分析係数表!C11</f>
        <v>6.160954948016939E-3</v>
      </c>
      <c r="G8" s="77">
        <f t="shared" si="1"/>
        <v>4.8645518736809623E-5</v>
      </c>
      <c r="H8" s="77">
        <v>1.9092801551772595E-3</v>
      </c>
      <c r="I8" s="77">
        <f t="shared" si="2"/>
        <v>1.9092801551772595E-3</v>
      </c>
      <c r="J8" s="76">
        <f>分析係数表!G11</f>
        <v>0.34042553191489361</v>
      </c>
      <c r="K8" s="78">
        <f t="shared" si="3"/>
        <v>6.4996771240076912E-4</v>
      </c>
      <c r="L8" s="79"/>
      <c r="M8" s="80"/>
      <c r="N8" s="81">
        <f>分析係数表!H11</f>
        <v>-1.9481838751603774E-5</v>
      </c>
      <c r="O8" s="82">
        <f t="shared" si="4"/>
        <v>-3.1639800247865976E-4</v>
      </c>
      <c r="P8" s="76">
        <f>分析係数表!C11</f>
        <v>6.160954948016939E-3</v>
      </c>
      <c r="Q8" s="82">
        <f t="shared" si="5"/>
        <v>-1.9493138389135747E-6</v>
      </c>
      <c r="R8" s="83">
        <v>2.2290966975309213E-4</v>
      </c>
      <c r="S8" s="84">
        <f t="shared" si="6"/>
        <v>2.1321898249303515E-3</v>
      </c>
      <c r="T8" s="85">
        <f>分析係数表!F11</f>
        <v>0.5957446808510638</v>
      </c>
      <c r="U8" s="86">
        <f t="shared" si="7"/>
        <v>1.2702407467670178E-3</v>
      </c>
      <c r="V8" s="87">
        <f>分析係数表!D11</f>
        <v>0.10638297872340426</v>
      </c>
      <c r="W8" s="88">
        <f t="shared" si="8"/>
        <v>0</v>
      </c>
      <c r="X8" s="76">
        <f>分析係数表!E11</f>
        <v>0</v>
      </c>
      <c r="Y8" s="89">
        <f t="shared" si="9"/>
        <v>0</v>
      </c>
    </row>
    <row r="9" spans="1:25" x14ac:dyDescent="0.2">
      <c r="A9" s="6" t="s">
        <v>223</v>
      </c>
      <c r="B9" s="5" t="s">
        <v>191</v>
      </c>
      <c r="C9" s="90"/>
      <c r="D9" s="76">
        <f>投入係数表!S9</f>
        <v>0</v>
      </c>
      <c r="E9" s="77">
        <f t="shared" si="0"/>
        <v>0</v>
      </c>
      <c r="F9" s="76">
        <f>分析係数表!C12</f>
        <v>3.0196065121225524E-2</v>
      </c>
      <c r="G9" s="77">
        <f t="shared" si="1"/>
        <v>0</v>
      </c>
      <c r="H9" s="77">
        <v>7.1543001124505168E-5</v>
      </c>
      <c r="I9" s="77">
        <f t="shared" si="2"/>
        <v>7.1543001124505168E-5</v>
      </c>
      <c r="J9" s="76">
        <f>分析係数表!G12</f>
        <v>0.12354134956874682</v>
      </c>
      <c r="K9" s="78">
        <f t="shared" si="3"/>
        <v>8.8385189111197406E-6</v>
      </c>
      <c r="L9" s="79"/>
      <c r="M9" s="80"/>
      <c r="N9" s="81">
        <f>分析係数表!H12</f>
        <v>9.1223709954384669E-2</v>
      </c>
      <c r="O9" s="82">
        <f t="shared" si="4"/>
        <v>1.4815336466063243</v>
      </c>
      <c r="P9" s="76">
        <f>分析係数表!C12</f>
        <v>3.0196065121225524E-2</v>
      </c>
      <c r="Q9" s="82">
        <f t="shared" si="5"/>
        <v>4.473648647221129E-2</v>
      </c>
      <c r="R9" s="83">
        <v>4.7627609923400011E-2</v>
      </c>
      <c r="S9" s="84">
        <f t="shared" si="6"/>
        <v>4.7699152924524514E-2</v>
      </c>
      <c r="T9" s="85">
        <f>分析係数表!F12</f>
        <v>0.42790922927909231</v>
      </c>
      <c r="U9" s="86">
        <f t="shared" si="7"/>
        <v>2.0410907765198848E-2</v>
      </c>
      <c r="V9" s="87">
        <f>分析係数表!D12</f>
        <v>5.0712605507126057E-2</v>
      </c>
      <c r="W9" s="88">
        <f t="shared" si="8"/>
        <v>0</v>
      </c>
      <c r="X9" s="76">
        <f>分析係数表!E12</f>
        <v>5.3041833863751671E-2</v>
      </c>
      <c r="Y9" s="89">
        <f t="shared" si="9"/>
        <v>0</v>
      </c>
    </row>
    <row r="10" spans="1:25" x14ac:dyDescent="0.2">
      <c r="A10" s="6" t="s">
        <v>224</v>
      </c>
      <c r="B10" s="5" t="s">
        <v>28</v>
      </c>
      <c r="C10" s="90"/>
      <c r="D10" s="76">
        <f>投入係数表!S10</f>
        <v>1.1054086063955783E-3</v>
      </c>
      <c r="E10" s="77">
        <f t="shared" si="0"/>
        <v>0.11054086063955783</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0.23293672939625329</v>
      </c>
      <c r="P10" s="76">
        <f>分析係数表!C13</f>
        <v>0</v>
      </c>
      <c r="Q10" s="82">
        <f t="shared" si="5"/>
        <v>0</v>
      </c>
      <c r="R10" s="83">
        <v>0</v>
      </c>
      <c r="S10" s="84">
        <f t="shared" si="6"/>
        <v>0</v>
      </c>
      <c r="T10" s="85">
        <f>分析係数表!F13</f>
        <v>0.38061465721040189</v>
      </c>
      <c r="U10" s="86">
        <f t="shared" si="7"/>
        <v>0</v>
      </c>
      <c r="V10" s="87">
        <f>分析係数表!D13</f>
        <v>0.21040189125295508</v>
      </c>
      <c r="W10" s="88">
        <f t="shared" si="8"/>
        <v>0</v>
      </c>
      <c r="X10" s="76">
        <f>分析係数表!E13</f>
        <v>0.14893617021276595</v>
      </c>
      <c r="Y10" s="89">
        <f t="shared" si="9"/>
        <v>0</v>
      </c>
    </row>
    <row r="11" spans="1:25" x14ac:dyDescent="0.2">
      <c r="A11" s="6" t="s">
        <v>225</v>
      </c>
      <c r="B11" s="5" t="s">
        <v>268</v>
      </c>
      <c r="C11" s="90"/>
      <c r="D11" s="76">
        <f>投入係数表!S11</f>
        <v>5.2901697591788395E-3</v>
      </c>
      <c r="E11" s="77">
        <f t="shared" si="0"/>
        <v>0.52901697591788399</v>
      </c>
      <c r="F11" s="76">
        <f>分析係数表!C14</f>
        <v>0.14745822605886216</v>
      </c>
      <c r="G11" s="77">
        <f t="shared" si="1"/>
        <v>7.8007904823874985E-2</v>
      </c>
      <c r="H11" s="77">
        <v>0.15113950174174925</v>
      </c>
      <c r="I11" s="77">
        <f t="shared" si="2"/>
        <v>0.15113950174174925</v>
      </c>
      <c r="J11" s="76">
        <f>分析係数表!G14</f>
        <v>0.16000812567713976</v>
      </c>
      <c r="K11" s="78">
        <f t="shared" si="3"/>
        <v>2.4183548389474098E-2</v>
      </c>
      <c r="L11" s="79"/>
      <c r="M11" s="80"/>
      <c r="N11" s="81">
        <f>分析係数表!H14</f>
        <v>1.1744765647395416E-3</v>
      </c>
      <c r="O11" s="82">
        <f t="shared" si="4"/>
        <v>1.90742795779992E-2</v>
      </c>
      <c r="P11" s="76">
        <f>分析係数表!C14</f>
        <v>0.14745822605886216</v>
      </c>
      <c r="Q11" s="82">
        <f t="shared" si="5"/>
        <v>2.8126594299225441E-3</v>
      </c>
      <c r="R11" s="83">
        <v>2.1699958751027655E-2</v>
      </c>
      <c r="S11" s="84">
        <f t="shared" si="6"/>
        <v>0.1728394604927769</v>
      </c>
      <c r="T11" s="85">
        <f>分析係数表!F14</f>
        <v>0.30031148429035753</v>
      </c>
      <c r="U11" s="86">
        <f t="shared" si="7"/>
        <v>5.1905674924530444E-2</v>
      </c>
      <c r="V11" s="87">
        <f>分析係数表!D14</f>
        <v>4.401408450704225E-2</v>
      </c>
      <c r="W11" s="88">
        <f t="shared" si="8"/>
        <v>0</v>
      </c>
      <c r="X11" s="76">
        <f>分析係数表!E14</f>
        <v>4.2998374864572045E-2</v>
      </c>
      <c r="Y11" s="89">
        <f t="shared" si="9"/>
        <v>0</v>
      </c>
    </row>
    <row r="12" spans="1:25" x14ac:dyDescent="0.2">
      <c r="A12" s="6" t="s">
        <v>226</v>
      </c>
      <c r="B12" s="5" t="s">
        <v>29</v>
      </c>
      <c r="C12" s="90"/>
      <c r="D12" s="76">
        <f>投入係数表!S12</f>
        <v>1.7133833399131465E-2</v>
      </c>
      <c r="E12" s="77">
        <f t="shared" si="0"/>
        <v>1.7133833399131464</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0.13580254263530475</v>
      </c>
      <c r="P12" s="76">
        <f>分析係数表!C15</f>
        <v>0</v>
      </c>
      <c r="Q12" s="82">
        <f t="shared" si="5"/>
        <v>0</v>
      </c>
      <c r="R12" s="83">
        <v>0</v>
      </c>
      <c r="S12" s="84">
        <f t="shared" si="6"/>
        <v>0</v>
      </c>
      <c r="T12" s="85">
        <f>分析係数表!F15</f>
        <v>0.30411835265893644</v>
      </c>
      <c r="U12" s="86">
        <f t="shared" si="7"/>
        <v>0</v>
      </c>
      <c r="V12" s="87">
        <f>分析係数表!D15</f>
        <v>5.8056777289084364E-2</v>
      </c>
      <c r="W12" s="88">
        <f t="shared" si="8"/>
        <v>0</v>
      </c>
      <c r="X12" s="76">
        <f>分析係数表!E15</f>
        <v>5.2139144342263098E-2</v>
      </c>
      <c r="Y12" s="89">
        <f t="shared" si="9"/>
        <v>0</v>
      </c>
    </row>
    <row r="13" spans="1:25" x14ac:dyDescent="0.2">
      <c r="A13" s="6" t="s">
        <v>227</v>
      </c>
      <c r="B13" s="5" t="s">
        <v>30</v>
      </c>
      <c r="C13" s="90"/>
      <c r="D13" s="76">
        <f>投入係数表!S13</f>
        <v>8.6853533359652587E-4</v>
      </c>
      <c r="E13" s="77">
        <f t="shared" si="0"/>
        <v>8.6853533359652582E-2</v>
      </c>
      <c r="F13" s="76">
        <f>分析係数表!C16</f>
        <v>2.2508198350392528E-2</v>
      </c>
      <c r="G13" s="77">
        <f t="shared" si="1"/>
        <v>1.9549165562914948E-3</v>
      </c>
      <c r="H13" s="77">
        <v>6.9374487964172643E-3</v>
      </c>
      <c r="I13" s="77">
        <f t="shared" si="2"/>
        <v>6.9374487964172643E-3</v>
      </c>
      <c r="J13" s="76">
        <f>分析係数表!G16</f>
        <v>3.3165829145728645E-2</v>
      </c>
      <c r="K13" s="78">
        <f t="shared" si="3"/>
        <v>2.3008624148921581E-4</v>
      </c>
      <c r="L13" s="79"/>
      <c r="M13" s="80"/>
      <c r="N13" s="81">
        <f>分析係数表!H16</f>
        <v>1.6828134001653172E-2</v>
      </c>
      <c r="O13" s="82">
        <f t="shared" si="4"/>
        <v>0.27330007456960231</v>
      </c>
      <c r="P13" s="76">
        <f>分析係数表!C16</f>
        <v>2.2508198350392528E-2</v>
      </c>
      <c r="Q13" s="82">
        <f t="shared" si="5"/>
        <v>6.1514922875896775E-3</v>
      </c>
      <c r="R13" s="83">
        <v>8.419866453813275E-3</v>
      </c>
      <c r="S13" s="84">
        <f t="shared" si="6"/>
        <v>1.5357315250230539E-2</v>
      </c>
      <c r="T13" s="85">
        <f>分析係数表!F16</f>
        <v>0.28743718592964823</v>
      </c>
      <c r="U13" s="86">
        <f t="shared" si="7"/>
        <v>4.4142634789607381E-3</v>
      </c>
      <c r="V13" s="87">
        <f>分析係数表!D16</f>
        <v>2.5125628140703519E-2</v>
      </c>
      <c r="W13" s="88">
        <f t="shared" si="8"/>
        <v>0</v>
      </c>
      <c r="X13" s="76">
        <f>分析係数表!E16</f>
        <v>2.3115577889447236E-2</v>
      </c>
      <c r="Y13" s="89">
        <f t="shared" si="9"/>
        <v>0</v>
      </c>
    </row>
    <row r="14" spans="1:25" x14ac:dyDescent="0.2">
      <c r="A14" s="6" t="s">
        <v>2</v>
      </c>
      <c r="B14" s="5" t="s">
        <v>365</v>
      </c>
      <c r="C14" s="90"/>
      <c r="D14" s="76">
        <f>投入係数表!S14</f>
        <v>4.09001184366364E-2</v>
      </c>
      <c r="E14" s="77">
        <f t="shared" si="0"/>
        <v>4.0900118436636399</v>
      </c>
      <c r="F14" s="76">
        <f>分析係数表!C17</f>
        <v>3.7433661865049261E-2</v>
      </c>
      <c r="G14" s="77">
        <f t="shared" si="1"/>
        <v>0.15310412037975141</v>
      </c>
      <c r="H14" s="77">
        <v>0.22874019994661282</v>
      </c>
      <c r="I14" s="77">
        <f t="shared" si="2"/>
        <v>0.22874019994661282</v>
      </c>
      <c r="J14" s="76">
        <f>分析係数表!G17</f>
        <v>0.23414289082763498</v>
      </c>
      <c r="K14" s="78">
        <f t="shared" si="3"/>
        <v>5.3557891663991164E-2</v>
      </c>
      <c r="L14" s="79"/>
      <c r="M14" s="80"/>
      <c r="N14" s="81">
        <f>分析係数表!H17</f>
        <v>3.0252512461419003E-3</v>
      </c>
      <c r="O14" s="82">
        <f t="shared" si="4"/>
        <v>4.9132089813471884E-2</v>
      </c>
      <c r="P14" s="76">
        <f>分析係数表!C17</f>
        <v>3.7433661865049261E-2</v>
      </c>
      <c r="Q14" s="82">
        <f t="shared" si="5"/>
        <v>1.8391940368007377E-3</v>
      </c>
      <c r="R14" s="83">
        <v>1.033874157221024E-2</v>
      </c>
      <c r="S14" s="84">
        <f t="shared" si="6"/>
        <v>0.23907894151882306</v>
      </c>
      <c r="T14" s="85">
        <f>分析係数表!F17</f>
        <v>0.39289082763499172</v>
      </c>
      <c r="U14" s="86">
        <f t="shared" si="7"/>
        <v>9.3931923203428178E-2</v>
      </c>
      <c r="V14" s="87">
        <f>分析係数表!D17</f>
        <v>5.6649375147370902E-2</v>
      </c>
      <c r="W14" s="88">
        <f t="shared" si="8"/>
        <v>0</v>
      </c>
      <c r="X14" s="76">
        <f>分析係数表!E17</f>
        <v>5.6885168592313136E-2</v>
      </c>
      <c r="Y14" s="89">
        <f t="shared" si="9"/>
        <v>0</v>
      </c>
    </row>
    <row r="15" spans="1:25" x14ac:dyDescent="0.2">
      <c r="A15" s="6" t="s">
        <v>3</v>
      </c>
      <c r="B15" s="5" t="s">
        <v>31</v>
      </c>
      <c r="C15" s="90"/>
      <c r="D15" s="76">
        <f>投入係数表!S15</f>
        <v>1.9107777339123569E-2</v>
      </c>
      <c r="E15" s="77">
        <f t="shared" si="0"/>
        <v>1.9107777339123568</v>
      </c>
      <c r="F15" s="76">
        <f>分析係数表!C18</f>
        <v>0.10097309673726385</v>
      </c>
      <c r="G15" s="77">
        <f t="shared" si="1"/>
        <v>0.19293714496974221</v>
      </c>
      <c r="H15" s="77">
        <v>0.23300075059051636</v>
      </c>
      <c r="I15" s="77">
        <f t="shared" si="2"/>
        <v>0.23300075059051636</v>
      </c>
      <c r="J15" s="76">
        <f>分析係数表!G18</f>
        <v>0.21571562207670719</v>
      </c>
      <c r="K15" s="78">
        <f t="shared" si="3"/>
        <v>5.026190185797294E-2</v>
      </c>
      <c r="L15" s="79"/>
      <c r="M15" s="80"/>
      <c r="N15" s="81">
        <f>分析係数表!H18</f>
        <v>4.4529917146522908E-4</v>
      </c>
      <c r="O15" s="82">
        <f t="shared" si="4"/>
        <v>7.231954342369366E-3</v>
      </c>
      <c r="P15" s="76">
        <f>分析係数表!C18</f>
        <v>0.10097309673726385</v>
      </c>
      <c r="Q15" s="82">
        <f t="shared" si="5"/>
        <v>7.3023282541153733E-4</v>
      </c>
      <c r="R15" s="83">
        <v>2.807576502024942E-3</v>
      </c>
      <c r="S15" s="84">
        <f t="shared" si="6"/>
        <v>0.23580832709254132</v>
      </c>
      <c r="T15" s="85">
        <f>分析係数表!F18</f>
        <v>0.45949485500467729</v>
      </c>
      <c r="U15" s="86">
        <f t="shared" si="7"/>
        <v>0.10835271306628279</v>
      </c>
      <c r="V15" s="87">
        <f>分析係数表!D18</f>
        <v>5.5378858746492052E-2</v>
      </c>
      <c r="W15" s="88">
        <f t="shared" si="8"/>
        <v>0</v>
      </c>
      <c r="X15" s="76">
        <f>分析係数表!E18</f>
        <v>5.5378858746492052E-2</v>
      </c>
      <c r="Y15" s="89">
        <f t="shared" si="9"/>
        <v>0</v>
      </c>
    </row>
    <row r="16" spans="1:25" x14ac:dyDescent="0.2">
      <c r="A16" s="6" t="s">
        <v>4</v>
      </c>
      <c r="B16" s="5" t="s">
        <v>32</v>
      </c>
      <c r="C16" s="90"/>
      <c r="D16" s="76">
        <f>投入係数表!S16</f>
        <v>2.3292538491906829E-2</v>
      </c>
      <c r="E16" s="77">
        <f t="shared" si="0"/>
        <v>2.3292538491906831</v>
      </c>
      <c r="F16" s="76">
        <f>分析係数表!C19</f>
        <v>3.134831743474864E-2</v>
      </c>
      <c r="G16" s="77">
        <f t="shared" si="1"/>
        <v>7.3018189050539667E-2</v>
      </c>
      <c r="H16" s="77">
        <v>0.43129875908067233</v>
      </c>
      <c r="I16" s="77">
        <f t="shared" si="2"/>
        <v>0.43129875908067233</v>
      </c>
      <c r="J16" s="76">
        <f>分析係数表!G19</f>
        <v>5.7606822099247029E-2</v>
      </c>
      <c r="K16" s="78">
        <f t="shared" si="3"/>
        <v>2.4845750885986295E-2</v>
      </c>
      <c r="L16" s="79"/>
      <c r="M16" s="80"/>
      <c r="N16" s="81">
        <f>分析係数表!H19</f>
        <v>-1.1410791268796496E-4</v>
      </c>
      <c r="O16" s="82">
        <f t="shared" si="4"/>
        <v>-1.8531883002321501E-3</v>
      </c>
      <c r="P16" s="76">
        <f>分析係数表!C19</f>
        <v>3.134831743474864E-2</v>
      </c>
      <c r="Q16" s="82">
        <f t="shared" si="5"/>
        <v>-5.8094335102039707E-5</v>
      </c>
      <c r="R16" s="83">
        <v>5.5734591389221752E-3</v>
      </c>
      <c r="S16" s="84">
        <f t="shared" si="6"/>
        <v>0.43687221821959449</v>
      </c>
      <c r="T16" s="85">
        <f>分析係数表!F19</f>
        <v>0.23995282590946204</v>
      </c>
      <c r="U16" s="86">
        <f t="shared" si="7"/>
        <v>0.10482872332312687</v>
      </c>
      <c r="V16" s="87">
        <f>分析係数表!D19</f>
        <v>5.8967613172457587E-3</v>
      </c>
      <c r="W16" s="88">
        <f t="shared" si="8"/>
        <v>0</v>
      </c>
      <c r="X16" s="76">
        <f>分析係数表!E19</f>
        <v>5.1710060782001266E-3</v>
      </c>
      <c r="Y16" s="89">
        <f t="shared" si="9"/>
        <v>0</v>
      </c>
    </row>
    <row r="17" spans="1:25" x14ac:dyDescent="0.2">
      <c r="A17" s="6" t="s">
        <v>5</v>
      </c>
      <c r="B17" s="5" t="s">
        <v>33</v>
      </c>
      <c r="C17" s="90"/>
      <c r="D17" s="76">
        <f>投入係数表!S17</f>
        <v>3.8215554678247138E-2</v>
      </c>
      <c r="E17" s="77">
        <f t="shared" si="0"/>
        <v>3.8215554678247137</v>
      </c>
      <c r="F17" s="76">
        <f>分析係数表!C20</f>
        <v>9.3978580907996712E-2</v>
      </c>
      <c r="G17" s="77">
        <f t="shared" si="1"/>
        <v>0.35914435972736208</v>
      </c>
      <c r="H17" s="77">
        <v>0.55429745720656043</v>
      </c>
      <c r="I17" s="77">
        <f t="shared" si="2"/>
        <v>0.55429745720656043</v>
      </c>
      <c r="J17" s="76">
        <f>分析係数表!G20</f>
        <v>0.1000543404428746</v>
      </c>
      <c r="K17" s="78">
        <f t="shared" si="3"/>
        <v>5.5459866489964912E-2</v>
      </c>
      <c r="L17" s="79"/>
      <c r="M17" s="80"/>
      <c r="N17" s="81">
        <f>分析係数表!H20</f>
        <v>5.5523240442070755E-4</v>
      </c>
      <c r="O17" s="82">
        <f t="shared" si="4"/>
        <v>9.0173430706418038E-3</v>
      </c>
      <c r="P17" s="76">
        <f>分析係数表!C20</f>
        <v>9.3978580907996712E-2</v>
      </c>
      <c r="Q17" s="82">
        <f t="shared" si="5"/>
        <v>8.4743710533947427E-4</v>
      </c>
      <c r="R17" s="83">
        <v>4.57350018100206E-3</v>
      </c>
      <c r="S17" s="84">
        <f t="shared" si="6"/>
        <v>0.55887095738756254</v>
      </c>
      <c r="T17" s="85">
        <f>分析係数表!F20</f>
        <v>0.22286374133949191</v>
      </c>
      <c r="U17" s="86">
        <f t="shared" si="7"/>
        <v>0.12455207248937594</v>
      </c>
      <c r="V17" s="87">
        <f>分析係数表!D20</f>
        <v>2.7577774758864283E-2</v>
      </c>
      <c r="W17" s="88">
        <f t="shared" si="8"/>
        <v>0</v>
      </c>
      <c r="X17" s="76">
        <f>分析係数表!E20</f>
        <v>2.9955169134628448E-2</v>
      </c>
      <c r="Y17" s="89">
        <f t="shared" si="9"/>
        <v>0</v>
      </c>
    </row>
    <row r="18" spans="1:25" x14ac:dyDescent="0.2">
      <c r="A18" s="6" t="s">
        <v>6</v>
      </c>
      <c r="B18" s="5" t="s">
        <v>34</v>
      </c>
      <c r="C18" s="90"/>
      <c r="D18" s="76">
        <f>投入係数表!S18</f>
        <v>4.0426371891038294E-2</v>
      </c>
      <c r="E18" s="77">
        <f t="shared" si="0"/>
        <v>4.0426371891038295</v>
      </c>
      <c r="F18" s="76">
        <f>分析係数表!C21</f>
        <v>0.58730312732447199</v>
      </c>
      <c r="G18" s="77">
        <f t="shared" si="1"/>
        <v>2.3742534637988921</v>
      </c>
      <c r="H18" s="77">
        <v>2.4766039356923586</v>
      </c>
      <c r="I18" s="77">
        <f t="shared" si="2"/>
        <v>2.4766039356923586</v>
      </c>
      <c r="J18" s="76">
        <f>分析係数表!G21</f>
        <v>0.28517251912946945</v>
      </c>
      <c r="K18" s="78">
        <f t="shared" si="3"/>
        <v>0.70625938322734849</v>
      </c>
      <c r="L18" s="79"/>
      <c r="M18" s="80"/>
      <c r="N18" s="81">
        <f>分析係数表!H21</f>
        <v>9.2956202043366571E-4</v>
      </c>
      <c r="O18" s="82">
        <f t="shared" si="4"/>
        <v>1.5096704689696051E-2</v>
      </c>
      <c r="P18" s="76">
        <f>分析係数表!C21</f>
        <v>0.58730312732447199</v>
      </c>
      <c r="Q18" s="82">
        <f t="shared" si="5"/>
        <v>8.8663418765525127E-3</v>
      </c>
      <c r="R18" s="83">
        <v>1.2874173718012794E-2</v>
      </c>
      <c r="S18" s="84">
        <f t="shared" si="6"/>
        <v>2.4894781094103715</v>
      </c>
      <c r="T18" s="85">
        <f>分析係数表!F21</f>
        <v>0.42587749688936571</v>
      </c>
      <c r="U18" s="86">
        <f t="shared" si="7"/>
        <v>1.0602127057965596</v>
      </c>
      <c r="V18" s="87">
        <f>分析係数表!D21</f>
        <v>3.1732194878443115E-2</v>
      </c>
      <c r="W18" s="88">
        <f t="shared" si="8"/>
        <v>0</v>
      </c>
      <c r="X18" s="76">
        <f>分析係数表!E21</f>
        <v>3.0689107937146562E-2</v>
      </c>
      <c r="Y18" s="89">
        <f t="shared" si="9"/>
        <v>0</v>
      </c>
    </row>
    <row r="19" spans="1:25" x14ac:dyDescent="0.2">
      <c r="A19" s="6" t="s">
        <v>7</v>
      </c>
      <c r="B19" s="5" t="s">
        <v>269</v>
      </c>
      <c r="C19" s="90"/>
      <c r="D19" s="76">
        <f>投入係数表!S19</f>
        <v>1.5554678247137781E-2</v>
      </c>
      <c r="E19" s="77">
        <f t="shared" si="0"/>
        <v>1.5554678247137781</v>
      </c>
      <c r="F19" s="76">
        <f>分析係数表!C22</f>
        <v>5.627746538770495E-2</v>
      </c>
      <c r="G19" s="77">
        <f t="shared" si="1"/>
        <v>8.7537786667018364E-2</v>
      </c>
      <c r="H19" s="77">
        <v>0.10082661049077103</v>
      </c>
      <c r="I19" s="77">
        <f t="shared" si="2"/>
        <v>0.10082661049077103</v>
      </c>
      <c r="J19" s="76">
        <f>分析係数表!G22</f>
        <v>0.19467293380336859</v>
      </c>
      <c r="K19" s="78">
        <f t="shared" si="3"/>
        <v>1.9628212069687897E-2</v>
      </c>
      <c r="L19" s="79"/>
      <c r="M19" s="80"/>
      <c r="N19" s="81">
        <f>分析係数表!H22</f>
        <v>4.3138357235694069E-5</v>
      </c>
      <c r="O19" s="82">
        <f t="shared" si="4"/>
        <v>7.005955769170323E-4</v>
      </c>
      <c r="P19" s="76">
        <f>分析係数表!C22</f>
        <v>5.627746538770495E-2</v>
      </c>
      <c r="Q19" s="82">
        <f t="shared" si="5"/>
        <v>3.942774333072747E-5</v>
      </c>
      <c r="R19" s="83">
        <v>8.3759446067504216E-4</v>
      </c>
      <c r="S19" s="84">
        <f t="shared" si="6"/>
        <v>0.10166420495144607</v>
      </c>
      <c r="T19" s="85">
        <f>分析係数表!F22</f>
        <v>0.41304347826086957</v>
      </c>
      <c r="U19" s="86">
        <f t="shared" si="7"/>
        <v>4.1991736827771201E-2</v>
      </c>
      <c r="V19" s="87">
        <f>分析係数表!D22</f>
        <v>1.7561039300169733E-2</v>
      </c>
      <c r="W19" s="88">
        <f t="shared" si="8"/>
        <v>0</v>
      </c>
      <c r="X19" s="76">
        <f>分析係数表!E22</f>
        <v>1.6190103146624887E-2</v>
      </c>
      <c r="Y19" s="89">
        <f t="shared" si="9"/>
        <v>0</v>
      </c>
    </row>
    <row r="20" spans="1:25" x14ac:dyDescent="0.2">
      <c r="A20" s="6" t="s">
        <v>8</v>
      </c>
      <c r="B20" s="5" t="s">
        <v>270</v>
      </c>
      <c r="C20" s="90"/>
      <c r="D20" s="76">
        <f>投入係数表!S20</f>
        <v>1.9739439399921043E-3</v>
      </c>
      <c r="E20" s="77">
        <f t="shared" si="0"/>
        <v>0.19739439399921044</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4.0679743175827678E-4</v>
      </c>
      <c r="P20" s="76">
        <f>分析係数表!C23</f>
        <v>0</v>
      </c>
      <c r="Q20" s="82">
        <f t="shared" si="5"/>
        <v>0</v>
      </c>
      <c r="R20" s="83">
        <v>0</v>
      </c>
      <c r="S20" s="84">
        <f t="shared" si="6"/>
        <v>0</v>
      </c>
      <c r="T20" s="85">
        <f>分析係数表!F23</f>
        <v>0.44111133480974429</v>
      </c>
      <c r="U20" s="86">
        <f t="shared" si="7"/>
        <v>0</v>
      </c>
      <c r="V20" s="87">
        <f>分析係数表!D23</f>
        <v>2.2822054128677844E-2</v>
      </c>
      <c r="W20" s="88">
        <f t="shared" si="8"/>
        <v>0</v>
      </c>
      <c r="X20" s="76">
        <f>分析係数表!E23</f>
        <v>2.3934155905164563E-2</v>
      </c>
      <c r="Y20" s="89">
        <f t="shared" si="9"/>
        <v>0</v>
      </c>
    </row>
    <row r="21" spans="1:25" x14ac:dyDescent="0.2">
      <c r="A21" s="6" t="s">
        <v>9</v>
      </c>
      <c r="B21" s="5" t="s">
        <v>271</v>
      </c>
      <c r="C21" s="75">
        <f>最終需要_まとめ!C22</f>
        <v>100</v>
      </c>
      <c r="D21" s="76">
        <f>投入係数表!S21</f>
        <v>8.8669561784445322E-2</v>
      </c>
      <c r="E21" s="77">
        <f t="shared" si="0"/>
        <v>8.8669561784445321</v>
      </c>
      <c r="F21" s="76">
        <f>分析係数表!C24</f>
        <v>0.81842301633363734</v>
      </c>
      <c r="G21" s="77">
        <f t="shared" si="1"/>
        <v>7.256921021260756</v>
      </c>
      <c r="H21" s="77">
        <v>7.5539129570046661</v>
      </c>
      <c r="I21" s="77">
        <f t="shared" si="2"/>
        <v>107.55391295700467</v>
      </c>
      <c r="J21" s="76">
        <f>分析係数表!G24</f>
        <v>0.20829256360078277</v>
      </c>
      <c r="K21" s="78">
        <f t="shared" si="3"/>
        <v>22.402680255109949</v>
      </c>
      <c r="L21" s="79"/>
      <c r="M21" s="80"/>
      <c r="N21" s="81">
        <f>分析係数表!H24</f>
        <v>3.3536593850975067E-4</v>
      </c>
      <c r="O21" s="82">
        <f t="shared" si="4"/>
        <v>5.4465656140969291E-3</v>
      </c>
      <c r="P21" s="76">
        <f>分析係数表!C24</f>
        <v>0.81842301633363734</v>
      </c>
      <c r="Q21" s="82">
        <f t="shared" si="5"/>
        <v>4.4575946585482789E-3</v>
      </c>
      <c r="R21" s="83">
        <v>1.2326826739277413E-2</v>
      </c>
      <c r="S21" s="84">
        <f t="shared" si="6"/>
        <v>107.56623978374395</v>
      </c>
      <c r="T21" s="85">
        <f>分析係数表!F24</f>
        <v>0.39236790606653621</v>
      </c>
      <c r="U21" s="86">
        <f t="shared" si="7"/>
        <v>42.205540267398554</v>
      </c>
      <c r="V21" s="87">
        <f>分析係数表!D24</f>
        <v>4.4337084148727987E-2</v>
      </c>
      <c r="W21" s="88">
        <f t="shared" si="8"/>
        <v>5</v>
      </c>
      <c r="X21" s="76">
        <f>分析係数表!E24</f>
        <v>4.5009784735812131E-2</v>
      </c>
      <c r="Y21" s="89">
        <f t="shared" si="9"/>
        <v>5</v>
      </c>
    </row>
    <row r="22" spans="1:25" x14ac:dyDescent="0.2">
      <c r="A22" s="6" t="s">
        <v>10</v>
      </c>
      <c r="B22" s="5" t="s">
        <v>272</v>
      </c>
      <c r="C22" s="90"/>
      <c r="D22" s="76">
        <f>投入係数表!S22</f>
        <v>0.1407027240426372</v>
      </c>
      <c r="E22" s="77">
        <f t="shared" si="0"/>
        <v>14.07027240426372</v>
      </c>
      <c r="F22" s="76">
        <f>分析係数表!C25</f>
        <v>9.2155281649579646E-3</v>
      </c>
      <c r="G22" s="77">
        <f t="shared" si="1"/>
        <v>0.12966499163012313</v>
      </c>
      <c r="H22" s="77">
        <v>0.15441831661045857</v>
      </c>
      <c r="I22" s="77">
        <f t="shared" si="2"/>
        <v>0.15441831661045857</v>
      </c>
      <c r="J22" s="76">
        <f>分析係数表!G25</f>
        <v>0.19733079122974262</v>
      </c>
      <c r="K22" s="78">
        <f t="shared" si="3"/>
        <v>3.0471488597106699E-2</v>
      </c>
      <c r="L22" s="79"/>
      <c r="M22" s="80"/>
      <c r="N22" s="81">
        <f>分析係数表!H25</f>
        <v>5.1487716700667114E-4</v>
      </c>
      <c r="O22" s="82">
        <f t="shared" si="4"/>
        <v>8.3619472083645788E-3</v>
      </c>
      <c r="P22" s="76">
        <f>分析係数表!C25</f>
        <v>9.2155281649579646E-3</v>
      </c>
      <c r="Q22" s="82">
        <f t="shared" si="5"/>
        <v>7.7059760012575398E-5</v>
      </c>
      <c r="R22" s="83">
        <v>7.5683141725326007E-4</v>
      </c>
      <c r="S22" s="84">
        <f t="shared" si="6"/>
        <v>0.15517514802771185</v>
      </c>
      <c r="T22" s="85">
        <f>分析係数表!F25</f>
        <v>0.3508102955195424</v>
      </c>
      <c r="U22" s="86">
        <f t="shared" si="7"/>
        <v>5.443703953689033E-2</v>
      </c>
      <c r="V22" s="87">
        <f>分析係数表!D25</f>
        <v>0.24499523355576741</v>
      </c>
      <c r="W22" s="88">
        <f t="shared" si="8"/>
        <v>0</v>
      </c>
      <c r="X22" s="76">
        <f>分析係数表!E25</f>
        <v>0.2330791229742612</v>
      </c>
      <c r="Y22" s="89">
        <f t="shared" si="9"/>
        <v>0</v>
      </c>
    </row>
    <row r="23" spans="1:25" x14ac:dyDescent="0.2">
      <c r="A23" s="6" t="s">
        <v>11</v>
      </c>
      <c r="B23" s="5" t="s">
        <v>35</v>
      </c>
      <c r="C23" s="90"/>
      <c r="D23" s="76">
        <f>投入係数表!S23</f>
        <v>2.005527043031978E-2</v>
      </c>
      <c r="E23" s="77">
        <f t="shared" si="0"/>
        <v>2.0055270430319778</v>
      </c>
      <c r="F23" s="76">
        <f>分析係数表!C26</f>
        <v>0.13136940169326161</v>
      </c>
      <c r="G23" s="77">
        <f t="shared" si="1"/>
        <v>0.26346488772276705</v>
      </c>
      <c r="H23" s="77">
        <v>0.36944779972929509</v>
      </c>
      <c r="I23" s="77">
        <f t="shared" si="2"/>
        <v>0.36944779972929509</v>
      </c>
      <c r="J23" s="76">
        <f>分析係数表!G26</f>
        <v>0.19642020029831664</v>
      </c>
      <c r="K23" s="78">
        <f t="shared" si="3"/>
        <v>7.2567010822600517E-2</v>
      </c>
      <c r="L23" s="79"/>
      <c r="M23" s="80"/>
      <c r="N23" s="81">
        <f>分析係数表!H26</f>
        <v>1.0429741531662163E-2</v>
      </c>
      <c r="O23" s="82">
        <f t="shared" si="4"/>
        <v>0.16938593061268251</v>
      </c>
      <c r="P23" s="76">
        <f>分析係数表!C26</f>
        <v>0.13136940169326161</v>
      </c>
      <c r="Q23" s="82">
        <f t="shared" si="5"/>
        <v>2.2252128359844428E-2</v>
      </c>
      <c r="R23" s="83">
        <v>2.9349427325688016E-2</v>
      </c>
      <c r="S23" s="84">
        <f t="shared" si="6"/>
        <v>0.39879722705498311</v>
      </c>
      <c r="T23" s="85">
        <f>分析係数表!F26</f>
        <v>0.33488173875985511</v>
      </c>
      <c r="U23" s="86">
        <f t="shared" si="7"/>
        <v>0.13354990880878148</v>
      </c>
      <c r="V23" s="87">
        <f>分析係数表!D26</f>
        <v>5.817174515235457E-2</v>
      </c>
      <c r="W23" s="88">
        <f t="shared" si="8"/>
        <v>0</v>
      </c>
      <c r="X23" s="76">
        <f>分析係数表!E26</f>
        <v>6.1453228212230981E-2</v>
      </c>
      <c r="Y23" s="89">
        <f t="shared" si="9"/>
        <v>0</v>
      </c>
    </row>
    <row r="24" spans="1:25" x14ac:dyDescent="0.2">
      <c r="A24" s="6" t="s">
        <v>12</v>
      </c>
      <c r="B24" s="5" t="s">
        <v>366</v>
      </c>
      <c r="C24" s="90"/>
      <c r="D24" s="76">
        <f>投入係数表!S24</f>
        <v>0</v>
      </c>
      <c r="E24" s="77">
        <f t="shared" si="0"/>
        <v>0</v>
      </c>
      <c r="F24" s="76">
        <f>分析係数表!C27</f>
        <v>0.16712141882673948</v>
      </c>
      <c r="G24" s="77">
        <f t="shared" si="1"/>
        <v>0</v>
      </c>
      <c r="H24" s="77">
        <v>4.4637524083885284E-3</v>
      </c>
      <c r="I24" s="77">
        <f t="shared" si="2"/>
        <v>4.4637524083885284E-3</v>
      </c>
      <c r="J24" s="76">
        <f>分析係数表!G27</f>
        <v>0.17095740894530786</v>
      </c>
      <c r="K24" s="78">
        <f t="shared" si="3"/>
        <v>7.6311154591148054E-4</v>
      </c>
      <c r="L24" s="79"/>
      <c r="M24" s="80"/>
      <c r="N24" s="81">
        <f>分析係数表!H27</f>
        <v>1.1119955247433267E-2</v>
      </c>
      <c r="O24" s="82">
        <f t="shared" si="4"/>
        <v>0.18059545984335501</v>
      </c>
      <c r="P24" s="76">
        <f>分析係数表!C27</f>
        <v>0.16712141882673948</v>
      </c>
      <c r="Q24" s="82">
        <f t="shared" si="5"/>
        <v>3.0181369482688944E-2</v>
      </c>
      <c r="R24" s="83">
        <v>3.3780677345670522E-2</v>
      </c>
      <c r="S24" s="84">
        <f t="shared" si="6"/>
        <v>3.8244429754059048E-2</v>
      </c>
      <c r="T24" s="85">
        <f>分析係数表!F27</f>
        <v>0.3222209040218294</v>
      </c>
      <c r="U24" s="86">
        <f t="shared" si="7"/>
        <v>1.2323154729152257E-2</v>
      </c>
      <c r="V24" s="87">
        <f>分析係数表!D27</f>
        <v>6.0268121959900341E-2</v>
      </c>
      <c r="W24" s="88">
        <f t="shared" si="8"/>
        <v>0</v>
      </c>
      <c r="X24" s="76">
        <f>分析係数表!E27</f>
        <v>7.1420097283188988E-2</v>
      </c>
      <c r="Y24" s="89">
        <f t="shared" si="9"/>
        <v>0</v>
      </c>
    </row>
    <row r="25" spans="1:25" x14ac:dyDescent="0.2">
      <c r="A25" s="6" t="s">
        <v>13</v>
      </c>
      <c r="B25" s="5" t="s">
        <v>192</v>
      </c>
      <c r="C25" s="90"/>
      <c r="D25" s="76">
        <f>投入係数表!S25</f>
        <v>0</v>
      </c>
      <c r="E25" s="77">
        <f t="shared" si="0"/>
        <v>0</v>
      </c>
      <c r="F25" s="76">
        <f>分析係数表!C28</f>
        <v>0.25171335744498258</v>
      </c>
      <c r="G25" s="77">
        <f t="shared" si="1"/>
        <v>0</v>
      </c>
      <c r="H25" s="77">
        <v>1.45575474930578E-2</v>
      </c>
      <c r="I25" s="77">
        <f t="shared" si="2"/>
        <v>1.45575474930578E-2</v>
      </c>
      <c r="J25" s="76">
        <f>分析係数表!G28</f>
        <v>0.12482787671548065</v>
      </c>
      <c r="K25" s="78">
        <f t="shared" si="3"/>
        <v>1.8171877437431734E-3</v>
      </c>
      <c r="L25" s="79"/>
      <c r="M25" s="80"/>
      <c r="N25" s="81">
        <f>分析係数表!H28</f>
        <v>2.0288943499884502E-2</v>
      </c>
      <c r="O25" s="82">
        <f t="shared" si="4"/>
        <v>0.32950591972420423</v>
      </c>
      <c r="P25" s="76">
        <f>分析係数表!C28</f>
        <v>0.25171335744498258</v>
      </c>
      <c r="Q25" s="82">
        <f t="shared" si="5"/>
        <v>8.2941041351776351E-2</v>
      </c>
      <c r="R25" s="83">
        <v>9.499051595988045E-2</v>
      </c>
      <c r="S25" s="84">
        <f t="shared" si="6"/>
        <v>0.10954806345293824</v>
      </c>
      <c r="T25" s="85">
        <f>分析係数表!F28</f>
        <v>0.21349304958212537</v>
      </c>
      <c r="U25" s="86">
        <f t="shared" si="7"/>
        <v>2.3387750142383961E-2</v>
      </c>
      <c r="V25" s="87">
        <f>分析係数表!D28</f>
        <v>2.3582217408079972E-2</v>
      </c>
      <c r="W25" s="88">
        <f t="shared" si="8"/>
        <v>0</v>
      </c>
      <c r="X25" s="76">
        <f>分析係数表!E28</f>
        <v>2.4555665289680392E-2</v>
      </c>
      <c r="Y25" s="89">
        <f t="shared" si="9"/>
        <v>0</v>
      </c>
    </row>
    <row r="26" spans="1:25" x14ac:dyDescent="0.2">
      <c r="A26" s="6" t="s">
        <v>14</v>
      </c>
      <c r="B26" s="5" t="s">
        <v>50</v>
      </c>
      <c r="C26" s="90"/>
      <c r="D26" s="76">
        <f>投入係数表!S26</f>
        <v>7.1851559415712597E-3</v>
      </c>
      <c r="E26" s="77">
        <f t="shared" si="0"/>
        <v>0.71851559415712596</v>
      </c>
      <c r="F26" s="76">
        <f>分析係数表!C29</f>
        <v>0.56088407005838192</v>
      </c>
      <c r="G26" s="77">
        <f t="shared" si="1"/>
        <v>0.40300395085126534</v>
      </c>
      <c r="H26" s="77">
        <v>0.43526073438872198</v>
      </c>
      <c r="I26" s="77">
        <f t="shared" si="2"/>
        <v>0.43526073438872198</v>
      </c>
      <c r="J26" s="76">
        <f>分析係数表!G29</f>
        <v>0.25897778967085899</v>
      </c>
      <c r="K26" s="78">
        <f t="shared" si="3"/>
        <v>0.11272286292250606</v>
      </c>
      <c r="L26" s="79"/>
      <c r="M26" s="80"/>
      <c r="N26" s="81">
        <f>分析係数表!H29</f>
        <v>1.0175086067980484E-2</v>
      </c>
      <c r="O26" s="82">
        <f t="shared" si="4"/>
        <v>0.16525015672314</v>
      </c>
      <c r="P26" s="76">
        <f>分析係数表!C29</f>
        <v>0.56088407005838192</v>
      </c>
      <c r="Q26" s="82">
        <f t="shared" si="5"/>
        <v>9.2686180480660255E-2</v>
      </c>
      <c r="R26" s="83">
        <v>0.10610013831642759</v>
      </c>
      <c r="S26" s="84">
        <f t="shared" si="6"/>
        <v>0.54136087270514954</v>
      </c>
      <c r="T26" s="85">
        <f>分析係数表!F29</f>
        <v>0.37605030773347603</v>
      </c>
      <c r="U26" s="86">
        <f t="shared" si="7"/>
        <v>0.20357892277563464</v>
      </c>
      <c r="V26" s="87">
        <f>分析係数表!D29</f>
        <v>1.7393631255017392E-2</v>
      </c>
      <c r="W26" s="88">
        <f t="shared" si="8"/>
        <v>0</v>
      </c>
      <c r="X26" s="76">
        <f>分析係数表!E29</f>
        <v>1.2898046561412899E-2</v>
      </c>
      <c r="Y26" s="89">
        <f t="shared" si="9"/>
        <v>0</v>
      </c>
    </row>
    <row r="27" spans="1:25" x14ac:dyDescent="0.2">
      <c r="A27" s="6" t="s">
        <v>15</v>
      </c>
      <c r="B27" s="5" t="s">
        <v>36</v>
      </c>
      <c r="C27" s="90"/>
      <c r="D27" s="76">
        <f>投入係数表!S27</f>
        <v>1.2633241215949467E-3</v>
      </c>
      <c r="E27" s="77">
        <f t="shared" si="0"/>
        <v>0.12633241215949467</v>
      </c>
      <c r="F27" s="76">
        <f>分析係数表!C30</f>
        <v>1</v>
      </c>
      <c r="G27" s="77">
        <f t="shared" si="1"/>
        <v>0.12633241215949467</v>
      </c>
      <c r="H27" s="77">
        <v>0.17846768719693279</v>
      </c>
      <c r="I27" s="77">
        <f t="shared" si="2"/>
        <v>0.17846768719693279</v>
      </c>
      <c r="J27" s="76">
        <f>分析係数表!G30</f>
        <v>0.3445256772071732</v>
      </c>
      <c r="K27" s="78">
        <f t="shared" si="3"/>
        <v>6.1486700791121222E-2</v>
      </c>
      <c r="L27" s="79"/>
      <c r="M27" s="80"/>
      <c r="N27" s="81">
        <f>分析係数表!H30</f>
        <v>0</v>
      </c>
      <c r="O27" s="82">
        <f t="shared" si="4"/>
        <v>0</v>
      </c>
      <c r="P27" s="76">
        <f>分析係数表!C30</f>
        <v>1</v>
      </c>
      <c r="Q27" s="82">
        <f t="shared" si="5"/>
        <v>0</v>
      </c>
      <c r="R27" s="83">
        <v>4.7419914560891743E-2</v>
      </c>
      <c r="S27" s="84">
        <f t="shared" si="6"/>
        <v>0.22588760175782452</v>
      </c>
      <c r="T27" s="85">
        <f>分析係数表!F30</f>
        <v>0.44052354392124621</v>
      </c>
      <c r="U27" s="86">
        <f t="shared" si="7"/>
        <v>9.9508806854227985E-2</v>
      </c>
      <c r="V27" s="87">
        <f>分析係数表!D30</f>
        <v>0.11890846870069555</v>
      </c>
      <c r="W27" s="88">
        <f t="shared" si="8"/>
        <v>0</v>
      </c>
      <c r="X27" s="76">
        <f>分析係数表!E30</f>
        <v>8.6331414857447608E-2</v>
      </c>
      <c r="Y27" s="89">
        <f t="shared" si="9"/>
        <v>0</v>
      </c>
    </row>
    <row r="28" spans="1:25" x14ac:dyDescent="0.2">
      <c r="A28" s="6" t="s">
        <v>16</v>
      </c>
      <c r="B28" s="5" t="s">
        <v>193</v>
      </c>
      <c r="C28" s="90"/>
      <c r="D28" s="76">
        <f>投入係数表!S28</f>
        <v>9.7118041847611535E-3</v>
      </c>
      <c r="E28" s="77">
        <f t="shared" si="0"/>
        <v>0.97118041847611536</v>
      </c>
      <c r="F28" s="76">
        <f>分析係数表!C31</f>
        <v>4.9143958408031541E-2</v>
      </c>
      <c r="G28" s="77">
        <f t="shared" si="1"/>
        <v>4.7727650092284878E-2</v>
      </c>
      <c r="H28" s="77">
        <v>0.10944201096898515</v>
      </c>
      <c r="I28" s="77">
        <f t="shared" si="2"/>
        <v>0.10944201096898515</v>
      </c>
      <c r="J28" s="76">
        <f>分析係数表!G31</f>
        <v>7.032875572201415E-2</v>
      </c>
      <c r="K28" s="78">
        <f t="shared" si="3"/>
        <v>7.6969204551637499E-3</v>
      </c>
      <c r="L28" s="79"/>
      <c r="M28" s="80"/>
      <c r="N28" s="81">
        <f>分析係数表!H31</f>
        <v>2.2706083064994196E-2</v>
      </c>
      <c r="O28" s="82">
        <f t="shared" si="4"/>
        <v>0.36876187188887793</v>
      </c>
      <c r="P28" s="76">
        <f>分析係数表!C31</f>
        <v>4.9143958408031541E-2</v>
      </c>
      <c r="Q28" s="82">
        <f t="shared" si="5"/>
        <v>1.8122418094574873E-2</v>
      </c>
      <c r="R28" s="83">
        <v>4.1901227889398346E-2</v>
      </c>
      <c r="S28" s="84">
        <f t="shared" si="6"/>
        <v>0.15134323885838349</v>
      </c>
      <c r="T28" s="85">
        <f>分析係数表!F31</f>
        <v>0.30087390761548066</v>
      </c>
      <c r="U28" s="86">
        <f t="shared" si="7"/>
        <v>4.5535231666504895E-2</v>
      </c>
      <c r="V28" s="87">
        <f>分析係数表!D31</f>
        <v>7.4490220557636294E-2</v>
      </c>
      <c r="W28" s="88">
        <f t="shared" si="8"/>
        <v>0</v>
      </c>
      <c r="X28" s="76">
        <f>分析係数表!E31</f>
        <v>6.450270495214315E-2</v>
      </c>
      <c r="Y28" s="89">
        <f t="shared" si="9"/>
        <v>0</v>
      </c>
    </row>
    <row r="29" spans="1:25" x14ac:dyDescent="0.2">
      <c r="A29" s="6" t="s">
        <v>17</v>
      </c>
      <c r="B29" s="5" t="s">
        <v>273</v>
      </c>
      <c r="C29" s="90"/>
      <c r="D29" s="76">
        <f>投入係数表!S29</f>
        <v>6.3166206079747335E-4</v>
      </c>
      <c r="E29" s="77">
        <f t="shared" si="0"/>
        <v>6.3166206079747336E-2</v>
      </c>
      <c r="F29" s="76">
        <f>分析係数表!C32</f>
        <v>0.85369684730169415</v>
      </c>
      <c r="G29" s="77">
        <f t="shared" si="1"/>
        <v>5.3924790986289405E-2</v>
      </c>
      <c r="H29" s="77">
        <v>8.2532524205887081E-2</v>
      </c>
      <c r="I29" s="77">
        <f t="shared" si="2"/>
        <v>8.2532524205887081E-2</v>
      </c>
      <c r="J29" s="76">
        <f>分析係数表!G32</f>
        <v>0.14032110690510377</v>
      </c>
      <c r="K29" s="78">
        <f t="shared" si="3"/>
        <v>1.1581055152242345E-2</v>
      </c>
      <c r="L29" s="79"/>
      <c r="M29" s="80"/>
      <c r="N29" s="81">
        <f>分析係数表!H32</f>
        <v>6.3455131933795143E-3</v>
      </c>
      <c r="O29" s="82">
        <f t="shared" si="4"/>
        <v>0.10305534937876346</v>
      </c>
      <c r="P29" s="76">
        <f>分析係数表!C32</f>
        <v>0.85369684730169415</v>
      </c>
      <c r="Q29" s="82">
        <f t="shared" si="5"/>
        <v>8.7978026862224973E-2</v>
      </c>
      <c r="R29" s="83">
        <v>0.1232072403056006</v>
      </c>
      <c r="S29" s="84">
        <f t="shared" si="6"/>
        <v>0.20573976451148768</v>
      </c>
      <c r="T29" s="85">
        <f>分析係数表!F32</f>
        <v>0.48296567027803161</v>
      </c>
      <c r="U29" s="86">
        <f t="shared" si="7"/>
        <v>9.9365243270135031E-2</v>
      </c>
      <c r="V29" s="87">
        <f>分析係数表!D32</f>
        <v>1.657747030413784E-2</v>
      </c>
      <c r="W29" s="88">
        <f t="shared" si="8"/>
        <v>0</v>
      </c>
      <c r="X29" s="76">
        <f>分析係数表!E32</f>
        <v>2.4931471087325414E-2</v>
      </c>
      <c r="Y29" s="89">
        <f t="shared" si="9"/>
        <v>0</v>
      </c>
    </row>
    <row r="30" spans="1:25" x14ac:dyDescent="0.2">
      <c r="A30" s="6" t="s">
        <v>18</v>
      </c>
      <c r="B30" s="5" t="s">
        <v>274</v>
      </c>
      <c r="C30" s="90"/>
      <c r="D30" s="76">
        <f>投入係数表!S30</f>
        <v>5.5270430319778914E-4</v>
      </c>
      <c r="E30" s="77">
        <f t="shared" si="0"/>
        <v>5.5270430319778914E-2</v>
      </c>
      <c r="F30" s="76">
        <f>分析係数表!C33</f>
        <v>0.68456011928968419</v>
      </c>
      <c r="G30" s="77">
        <f t="shared" si="1"/>
        <v>3.7835932372900033E-2</v>
      </c>
      <c r="H30" s="77">
        <v>5.9809901331664334E-2</v>
      </c>
      <c r="I30" s="77">
        <f t="shared" si="2"/>
        <v>5.9809901331664334E-2</v>
      </c>
      <c r="J30" s="76">
        <f>分析係数表!G33</f>
        <v>0.50750988142292486</v>
      </c>
      <c r="K30" s="78">
        <f t="shared" si="3"/>
        <v>3.0354115932749802E-2</v>
      </c>
      <c r="L30" s="79"/>
      <c r="M30" s="80"/>
      <c r="N30" s="81">
        <f>分析係数表!H33</f>
        <v>9.6295945829355794E-4</v>
      </c>
      <c r="O30" s="82">
        <f t="shared" si="4"/>
        <v>1.5639101265373753E-2</v>
      </c>
      <c r="P30" s="76">
        <f>分析係数表!C33</f>
        <v>0.68456011928968419</v>
      </c>
      <c r="Q30" s="82">
        <f t="shared" si="5"/>
        <v>1.0705905027807707E-2</v>
      </c>
      <c r="R30" s="83">
        <v>4.158479700094498E-2</v>
      </c>
      <c r="S30" s="84">
        <f t="shared" si="6"/>
        <v>0.10139469833260931</v>
      </c>
      <c r="T30" s="85">
        <f>分析係数表!F33</f>
        <v>0.6454545454545455</v>
      </c>
      <c r="U30" s="86">
        <f t="shared" si="7"/>
        <v>6.5445668923775097E-2</v>
      </c>
      <c r="V30" s="87">
        <f>分析係数表!D33</f>
        <v>8.1027667984189727E-2</v>
      </c>
      <c r="W30" s="88">
        <f t="shared" si="8"/>
        <v>0</v>
      </c>
      <c r="X30" s="76">
        <f>分析係数表!E33</f>
        <v>8.1620553359683795E-2</v>
      </c>
      <c r="Y30" s="89">
        <f t="shared" si="9"/>
        <v>0</v>
      </c>
    </row>
    <row r="31" spans="1:25" x14ac:dyDescent="0.2">
      <c r="A31" s="6" t="s">
        <v>19</v>
      </c>
      <c r="B31" s="5" t="s">
        <v>275</v>
      </c>
      <c r="C31" s="90"/>
      <c r="D31" s="76">
        <f>投入係数表!S31</f>
        <v>4.9506514015001973E-2</v>
      </c>
      <c r="E31" s="77">
        <f t="shared" si="0"/>
        <v>4.9506514015001972</v>
      </c>
      <c r="F31" s="76">
        <f>分析係数表!C34</f>
        <v>0.36407371382002685</v>
      </c>
      <c r="G31" s="77">
        <f t="shared" si="1"/>
        <v>1.8024020415724977</v>
      </c>
      <c r="H31" s="77">
        <v>2.1139211279071226</v>
      </c>
      <c r="I31" s="77">
        <f t="shared" si="2"/>
        <v>2.1139211279071226</v>
      </c>
      <c r="J31" s="76">
        <f>分析係数表!G34</f>
        <v>0.42480723749571397</v>
      </c>
      <c r="K31" s="78">
        <f t="shared" si="3"/>
        <v>0.89800899463004857</v>
      </c>
      <c r="L31" s="79"/>
      <c r="M31" s="80"/>
      <c r="N31" s="81">
        <f>分析係数表!H34</f>
        <v>0.15914714076185121</v>
      </c>
      <c r="O31" s="82">
        <f t="shared" si="4"/>
        <v>2.5846552822481716</v>
      </c>
      <c r="P31" s="76">
        <f>分析係数表!C34</f>
        <v>0.36407371382002685</v>
      </c>
      <c r="Q31" s="82">
        <f t="shared" si="5"/>
        <v>0.94100504755264158</v>
      </c>
      <c r="R31" s="83">
        <v>1.0329910985622475</v>
      </c>
      <c r="S31" s="84">
        <f t="shared" si="6"/>
        <v>3.1469122264693699</v>
      </c>
      <c r="T31" s="85">
        <f>分析係数表!F34</f>
        <v>0.69957183425501801</v>
      </c>
      <c r="U31" s="86">
        <f t="shared" si="7"/>
        <v>2.2014911585107195</v>
      </c>
      <c r="V31" s="87">
        <f>分析係数表!D34</f>
        <v>0.16978925805118647</v>
      </c>
      <c r="W31" s="88">
        <f t="shared" si="8"/>
        <v>1</v>
      </c>
      <c r="X31" s="76">
        <f>分析係数表!E34</f>
        <v>0.12666496689847989</v>
      </c>
      <c r="Y31" s="89">
        <f t="shared" si="9"/>
        <v>0</v>
      </c>
    </row>
    <row r="32" spans="1:25" x14ac:dyDescent="0.2">
      <c r="A32" s="6" t="s">
        <v>20</v>
      </c>
      <c r="B32" s="5" t="s">
        <v>37</v>
      </c>
      <c r="C32" s="90"/>
      <c r="D32" s="76">
        <f>投入係数表!S32</f>
        <v>1.0975128306356099E-2</v>
      </c>
      <c r="E32" s="77">
        <f t="shared" si="0"/>
        <v>1.0975128306356099</v>
      </c>
      <c r="F32" s="76">
        <f>分析係数表!C35</f>
        <v>0.73929442777419441</v>
      </c>
      <c r="G32" s="77">
        <f t="shared" si="1"/>
        <v>0.81138512009958952</v>
      </c>
      <c r="H32" s="77">
        <v>0.9674924849037233</v>
      </c>
      <c r="I32" s="77">
        <f t="shared" si="2"/>
        <v>0.9674924849037233</v>
      </c>
      <c r="J32" s="76">
        <f>分析係数表!G35</f>
        <v>0.31372688477951638</v>
      </c>
      <c r="K32" s="78">
        <f t="shared" si="3"/>
        <v>0.30352840333643838</v>
      </c>
      <c r="L32" s="79"/>
      <c r="M32" s="80"/>
      <c r="N32" s="81">
        <f>分析係数表!H35</f>
        <v>5.9491969307754605E-2</v>
      </c>
      <c r="O32" s="82">
        <f t="shared" si="4"/>
        <v>0.96618910014054726</v>
      </c>
      <c r="P32" s="76">
        <f>分析係数表!C35</f>
        <v>0.73929442777419441</v>
      </c>
      <c r="Q32" s="82">
        <f t="shared" si="5"/>
        <v>0.71429821791006975</v>
      </c>
      <c r="R32" s="83">
        <v>0.89295975187661736</v>
      </c>
      <c r="S32" s="84">
        <f t="shared" si="6"/>
        <v>1.8604522367803407</v>
      </c>
      <c r="T32" s="85">
        <f>分析係数表!F35</f>
        <v>0.64366998577524892</v>
      </c>
      <c r="U32" s="86">
        <f t="shared" si="7"/>
        <v>1.1975172647839318</v>
      </c>
      <c r="V32" s="87">
        <f>分析係数表!D35</f>
        <v>5.245376955903272E-2</v>
      </c>
      <c r="W32" s="88">
        <f t="shared" si="8"/>
        <v>0</v>
      </c>
      <c r="X32" s="76">
        <f>分析係数表!E35</f>
        <v>4.7030583214793739E-2</v>
      </c>
      <c r="Y32" s="89">
        <f t="shared" si="9"/>
        <v>0</v>
      </c>
    </row>
    <row r="33" spans="1:25" x14ac:dyDescent="0.2">
      <c r="A33" s="6" t="s">
        <v>21</v>
      </c>
      <c r="B33" s="5" t="s">
        <v>38</v>
      </c>
      <c r="C33" s="90"/>
      <c r="D33" s="76">
        <f>投入係数表!S33</f>
        <v>1.8949861823924202E-3</v>
      </c>
      <c r="E33" s="77">
        <f t="shared" si="0"/>
        <v>0.18949861823924202</v>
      </c>
      <c r="F33" s="76">
        <f>分析係数表!C36</f>
        <v>0.90530305621882723</v>
      </c>
      <c r="G33" s="77">
        <f t="shared" si="1"/>
        <v>0.17155367824123061</v>
      </c>
      <c r="H33" s="77">
        <v>0.31692868733246082</v>
      </c>
      <c r="I33" s="77">
        <f t="shared" si="2"/>
        <v>0.31692868733246082</v>
      </c>
      <c r="J33" s="76">
        <f>分析係数表!G36</f>
        <v>4.4048921884705258E-2</v>
      </c>
      <c r="K33" s="78">
        <f t="shared" si="3"/>
        <v>1.3960366991329744E-2</v>
      </c>
      <c r="L33" s="79"/>
      <c r="M33" s="80"/>
      <c r="N33" s="81">
        <f>分析係数表!H36</f>
        <v>0.18238619127269287</v>
      </c>
      <c r="O33" s="82">
        <f t="shared" si="4"/>
        <v>2.9620728994905732</v>
      </c>
      <c r="P33" s="76">
        <f>分析係数表!C36</f>
        <v>0.90530305621882723</v>
      </c>
      <c r="Q33" s="82">
        <f t="shared" si="5"/>
        <v>2.6815736486517792</v>
      </c>
      <c r="R33" s="83">
        <v>2.8770942182776116</v>
      </c>
      <c r="S33" s="84">
        <f t="shared" si="6"/>
        <v>3.1940229056100726</v>
      </c>
      <c r="T33" s="85">
        <f>分析係数表!F36</f>
        <v>0.85493507645893108</v>
      </c>
      <c r="U33" s="86">
        <f t="shared" si="7"/>
        <v>2.7306822170193246</v>
      </c>
      <c r="V33" s="87">
        <f>分析係数表!D36</f>
        <v>1.6260463190274778E-2</v>
      </c>
      <c r="W33" s="88">
        <f t="shared" si="8"/>
        <v>0</v>
      </c>
      <c r="X33" s="76">
        <f>分析係数表!E36</f>
        <v>7.9638557780472661E-3</v>
      </c>
      <c r="Y33" s="89">
        <f t="shared" si="9"/>
        <v>0</v>
      </c>
    </row>
    <row r="34" spans="1:25" x14ac:dyDescent="0.2">
      <c r="A34" s="6" t="s">
        <v>22</v>
      </c>
      <c r="B34" s="5" t="s">
        <v>378</v>
      </c>
      <c r="C34" s="90"/>
      <c r="D34" s="76">
        <f>投入係数表!S34</f>
        <v>1.6186340307935254E-2</v>
      </c>
      <c r="E34" s="77">
        <f t="shared" si="0"/>
        <v>1.6186340307935254</v>
      </c>
      <c r="F34" s="76">
        <f>分析係数表!C37</f>
        <v>0.39043485315593052</v>
      </c>
      <c r="G34" s="77">
        <f t="shared" si="1"/>
        <v>0.63197114012606204</v>
      </c>
      <c r="H34" s="77">
        <v>0.95122996596285847</v>
      </c>
      <c r="I34" s="77">
        <f t="shared" si="2"/>
        <v>0.95122996596285847</v>
      </c>
      <c r="J34" s="76">
        <f>分析係数表!G37</f>
        <v>0.31799768518518517</v>
      </c>
      <c r="K34" s="78">
        <f t="shared" si="3"/>
        <v>0.30248892725497145</v>
      </c>
      <c r="L34" s="79"/>
      <c r="M34" s="80"/>
      <c r="N34" s="81">
        <f>分析係数表!H37</f>
        <v>4.8270430186830832E-2</v>
      </c>
      <c r="O34" s="82">
        <f t="shared" si="4"/>
        <v>0.78394385071283923</v>
      </c>
      <c r="P34" s="76">
        <f>分析係数表!C37</f>
        <v>0.39043485315593052</v>
      </c>
      <c r="Q34" s="82">
        <f t="shared" si="5"/>
        <v>0.30607900223556211</v>
      </c>
      <c r="R34" s="83">
        <v>0.42373707594084087</v>
      </c>
      <c r="S34" s="84">
        <f t="shared" si="6"/>
        <v>1.3749670419036994</v>
      </c>
      <c r="T34" s="85">
        <f>分析係数表!F37</f>
        <v>0.6715988005050505</v>
      </c>
      <c r="U34" s="86">
        <f t="shared" si="7"/>
        <v>0.9234262160765021</v>
      </c>
      <c r="V34" s="87">
        <f>分析係数表!D37</f>
        <v>6.2920875420875419E-2</v>
      </c>
      <c r="W34" s="88">
        <f t="shared" si="8"/>
        <v>0</v>
      </c>
      <c r="X34" s="76">
        <f>分析係数表!E37</f>
        <v>6.0316708754208755E-2</v>
      </c>
      <c r="Y34" s="89">
        <f t="shared" si="9"/>
        <v>0</v>
      </c>
    </row>
    <row r="35" spans="1:25" x14ac:dyDescent="0.2">
      <c r="A35" s="6" t="s">
        <v>23</v>
      </c>
      <c r="B35" s="5" t="s">
        <v>194</v>
      </c>
      <c r="C35" s="90"/>
      <c r="D35" s="76">
        <f>投入係数表!S35</f>
        <v>6.3955783655744178E-3</v>
      </c>
      <c r="E35" s="77">
        <f t="shared" si="0"/>
        <v>0.63955783655744181</v>
      </c>
      <c r="F35" s="76">
        <f>分析係数表!C38</f>
        <v>9.9890182932115712E-2</v>
      </c>
      <c r="G35" s="77">
        <f t="shared" si="1"/>
        <v>6.3885549289391025E-2</v>
      </c>
      <c r="H35" s="77">
        <v>0.11739051004877592</v>
      </c>
      <c r="I35" s="77">
        <f t="shared" si="2"/>
        <v>0.11739051004877592</v>
      </c>
      <c r="J35" s="76">
        <f>分析係数表!G38</f>
        <v>0.1768186564566655</v>
      </c>
      <c r="K35" s="78">
        <f t="shared" si="3"/>
        <v>2.0756832267587247E-2</v>
      </c>
      <c r="L35" s="79"/>
      <c r="M35" s="80"/>
      <c r="N35" s="81">
        <f>分析係数表!H38</f>
        <v>4.3813263792446058E-2</v>
      </c>
      <c r="O35" s="82">
        <f t="shared" si="4"/>
        <v>0.71155650771718593</v>
      </c>
      <c r="P35" s="76">
        <f>分析係数表!C38</f>
        <v>9.9890182932115712E-2</v>
      </c>
      <c r="Q35" s="82">
        <f t="shared" si="5"/>
        <v>7.1077509722407103E-2</v>
      </c>
      <c r="R35" s="83">
        <v>0.1078138792065043</v>
      </c>
      <c r="S35" s="84">
        <f t="shared" si="6"/>
        <v>0.22520438925528022</v>
      </c>
      <c r="T35" s="85">
        <f>分析係数表!F38</f>
        <v>0.48230653208028773</v>
      </c>
      <c r="U35" s="86">
        <f t="shared" si="7"/>
        <v>0.10861754799097341</v>
      </c>
      <c r="V35" s="87">
        <f>分析係数表!D38</f>
        <v>0.17391808794523728</v>
      </c>
      <c r="W35" s="88">
        <f t="shared" si="8"/>
        <v>0</v>
      </c>
      <c r="X35" s="76">
        <f>分析係数表!E38</f>
        <v>0.19259774915883512</v>
      </c>
      <c r="Y35" s="89">
        <f t="shared" si="9"/>
        <v>0</v>
      </c>
    </row>
    <row r="36" spans="1:25" x14ac:dyDescent="0.2">
      <c r="A36" s="6" t="s">
        <v>24</v>
      </c>
      <c r="B36" s="5" t="s">
        <v>39</v>
      </c>
      <c r="C36" s="90"/>
      <c r="D36" s="76">
        <f>投入係数表!S36</f>
        <v>0</v>
      </c>
      <c r="E36" s="77">
        <f t="shared" si="0"/>
        <v>0</v>
      </c>
      <c r="F36" s="76">
        <f>分析係数表!C39</f>
        <v>1</v>
      </c>
      <c r="G36" s="77">
        <f t="shared" si="1"/>
        <v>0</v>
      </c>
      <c r="H36" s="77">
        <v>5.1031722855268899E-2</v>
      </c>
      <c r="I36" s="77">
        <f t="shared" si="2"/>
        <v>5.1031722855268899E-2</v>
      </c>
      <c r="J36" s="76">
        <f>分析係数表!G39</f>
        <v>0.35294936281039385</v>
      </c>
      <c r="K36" s="78">
        <f t="shared" si="3"/>
        <v>1.8011614064883771E-2</v>
      </c>
      <c r="L36" s="79"/>
      <c r="M36" s="80"/>
      <c r="N36" s="81">
        <f>分析係数表!H39</f>
        <v>3.8393137939767719E-3</v>
      </c>
      <c r="O36" s="82">
        <f t="shared" si="4"/>
        <v>6.2353006345615872E-2</v>
      </c>
      <c r="P36" s="76">
        <f>分析係数表!C39</f>
        <v>1</v>
      </c>
      <c r="Q36" s="82">
        <f t="shared" si="5"/>
        <v>6.2353006345615872E-2</v>
      </c>
      <c r="R36" s="83">
        <v>0.11480678453871922</v>
      </c>
      <c r="S36" s="84">
        <f t="shared" si="6"/>
        <v>0.16583850739398812</v>
      </c>
      <c r="T36" s="85">
        <f>分析係数表!F39</f>
        <v>0.70369192230461841</v>
      </c>
      <c r="U36" s="86">
        <f t="shared" si="7"/>
        <v>0.11669921806020417</v>
      </c>
      <c r="V36" s="87">
        <f>分析係数表!D39</f>
        <v>6.3102646175868304E-2</v>
      </c>
      <c r="W36" s="88">
        <f t="shared" si="8"/>
        <v>0</v>
      </c>
      <c r="X36" s="76">
        <f>分析係数表!E39</f>
        <v>7.9922066045050602E-2</v>
      </c>
      <c r="Y36" s="89">
        <f t="shared" si="9"/>
        <v>0</v>
      </c>
    </row>
    <row r="37" spans="1:25" x14ac:dyDescent="0.2">
      <c r="A37" s="6" t="s">
        <v>25</v>
      </c>
      <c r="B37" s="5" t="s">
        <v>40</v>
      </c>
      <c r="C37" s="90"/>
      <c r="D37" s="76">
        <f>投入係数表!S37</f>
        <v>7.8957757599684169E-5</v>
      </c>
      <c r="E37" s="77">
        <f t="shared" si="0"/>
        <v>7.895775759968417E-3</v>
      </c>
      <c r="F37" s="76">
        <f>分析係数表!C40</f>
        <v>0.8889202180509681</v>
      </c>
      <c r="G37" s="77">
        <f t="shared" si="1"/>
        <v>7.0187147102326736E-3</v>
      </c>
      <c r="H37" s="77">
        <v>1.1259889326481027E-2</v>
      </c>
      <c r="I37" s="77">
        <f t="shared" si="2"/>
        <v>1.1259889326481027E-2</v>
      </c>
      <c r="J37" s="76">
        <f>分析係数表!G40</f>
        <v>0.50284888634442904</v>
      </c>
      <c r="K37" s="78">
        <f t="shared" si="3"/>
        <v>5.6620228081825071E-3</v>
      </c>
      <c r="L37" s="79"/>
      <c r="M37" s="80"/>
      <c r="N37" s="81">
        <f>分析係数表!H40</f>
        <v>3.2672435146350355E-2</v>
      </c>
      <c r="O37" s="82">
        <f t="shared" si="4"/>
        <v>0.53062205001403229</v>
      </c>
      <c r="P37" s="76">
        <f>分析係数表!C40</f>
        <v>0.8889202180509681</v>
      </c>
      <c r="Q37" s="82">
        <f t="shared" si="5"/>
        <v>0.47168066840112527</v>
      </c>
      <c r="R37" s="83">
        <v>0.47330277266882365</v>
      </c>
      <c r="S37" s="84">
        <f t="shared" si="6"/>
        <v>0.48456266199530468</v>
      </c>
      <c r="T37" s="85">
        <f>分析係数表!F40</f>
        <v>0.69927210272348084</v>
      </c>
      <c r="U37" s="86">
        <f t="shared" si="7"/>
        <v>0.33884115155474404</v>
      </c>
      <c r="V37" s="87">
        <f>分析係数表!D40</f>
        <v>7.2544369019383326E-2</v>
      </c>
      <c r="W37" s="88">
        <f t="shared" si="8"/>
        <v>0</v>
      </c>
      <c r="X37" s="76">
        <f>分析係数表!E40</f>
        <v>4.5282298737766145E-2</v>
      </c>
      <c r="Y37" s="89">
        <f t="shared" si="9"/>
        <v>0</v>
      </c>
    </row>
    <row r="38" spans="1:25" x14ac:dyDescent="0.2">
      <c r="A38" s="6" t="s">
        <v>26</v>
      </c>
      <c r="B38" s="5" t="s">
        <v>277</v>
      </c>
      <c r="C38" s="90"/>
      <c r="D38" s="76">
        <f>投入係数表!S38</f>
        <v>0</v>
      </c>
      <c r="E38" s="77">
        <f t="shared" si="0"/>
        <v>0</v>
      </c>
      <c r="F38" s="76">
        <f>分析係数表!C41</f>
        <v>0.75714913369882897</v>
      </c>
      <c r="G38" s="77">
        <f t="shared" si="1"/>
        <v>0</v>
      </c>
      <c r="H38" s="77">
        <v>1.8613802710741611E-3</v>
      </c>
      <c r="I38" s="77">
        <f t="shared" si="2"/>
        <v>1.8613802710741611E-3</v>
      </c>
      <c r="J38" s="76">
        <f>分析係数表!G41</f>
        <v>0.44130306930439894</v>
      </c>
      <c r="K38" s="78">
        <f t="shared" si="3"/>
        <v>8.2143282676768142E-4</v>
      </c>
      <c r="L38" s="79"/>
      <c r="M38" s="80"/>
      <c r="N38" s="81">
        <f>分析係数表!H41</f>
        <v>5.4373811955726131E-2</v>
      </c>
      <c r="O38" s="82">
        <f t="shared" si="4"/>
        <v>0.88306682491793942</v>
      </c>
      <c r="P38" s="76">
        <f>分析係数表!C41</f>
        <v>0.75714913369882897</v>
      </c>
      <c r="Q38" s="82">
        <f t="shared" si="5"/>
        <v>0.66861328148479326</v>
      </c>
      <c r="R38" s="83">
        <v>0.68119235969988456</v>
      </c>
      <c r="S38" s="84">
        <f t="shared" si="6"/>
        <v>0.68305373997095875</v>
      </c>
      <c r="T38" s="85">
        <f>分析係数表!F41</f>
        <v>0.54632084075586207</v>
      </c>
      <c r="U38" s="86">
        <f t="shared" si="7"/>
        <v>0.37316649350237019</v>
      </c>
      <c r="V38" s="87">
        <f>分析係数表!D41</f>
        <v>0.13514826589841719</v>
      </c>
      <c r="W38" s="88">
        <f t="shared" si="8"/>
        <v>0</v>
      </c>
      <c r="X38" s="76">
        <f>分析係数表!E41</f>
        <v>0.12757089402759902</v>
      </c>
      <c r="Y38" s="89">
        <f t="shared" si="9"/>
        <v>0</v>
      </c>
    </row>
    <row r="39" spans="1:25" x14ac:dyDescent="0.2">
      <c r="A39" s="6" t="s">
        <v>51</v>
      </c>
      <c r="B39" s="5" t="s">
        <v>368</v>
      </c>
      <c r="C39" s="90"/>
      <c r="D39" s="76">
        <f>投入係数表!S39</f>
        <v>1.3422818791946308E-3</v>
      </c>
      <c r="E39" s="77">
        <f>$C$21*D39</f>
        <v>0.13422818791946309</v>
      </c>
      <c r="F39" s="76">
        <f>分析係数表!C42</f>
        <v>1</v>
      </c>
      <c r="G39" s="77">
        <f>E39*F39</f>
        <v>0.13422818791946309</v>
      </c>
      <c r="H39" s="77">
        <v>0.14452407246032534</v>
      </c>
      <c r="I39" s="77">
        <f>C39+H39</f>
        <v>0.14452407246032534</v>
      </c>
      <c r="J39" s="76">
        <f>分析係数表!G42</f>
        <v>0.48521641371557056</v>
      </c>
      <c r="K39" s="78">
        <f>I39*J39</f>
        <v>7.0125452134768312E-2</v>
      </c>
      <c r="L39" s="79"/>
      <c r="M39" s="80"/>
      <c r="N39" s="81">
        <f>分析係数表!H42</f>
        <v>1.2455852761828956E-2</v>
      </c>
      <c r="O39" s="82">
        <f t="shared" si="4"/>
        <v>0.20229132287046311</v>
      </c>
      <c r="P39" s="76">
        <f>分析係数表!C42</f>
        <v>1</v>
      </c>
      <c r="Q39" s="82">
        <f>O39*P39</f>
        <v>0.20229132287046311</v>
      </c>
      <c r="R39" s="83">
        <v>0.20744084967826973</v>
      </c>
      <c r="S39" s="84">
        <f>I39+R39</f>
        <v>0.35196492213859509</v>
      </c>
      <c r="T39" s="85">
        <f>分析係数表!F42</f>
        <v>0.55716694772344011</v>
      </c>
      <c r="U39" s="86">
        <f>S39*T39</f>
        <v>0.19610322137367928</v>
      </c>
      <c r="V39" s="87">
        <f>分析係数表!D42</f>
        <v>5.0590219224283306E-2</v>
      </c>
      <c r="W39" s="88">
        <f>ROUND(S39*V39,0)</f>
        <v>0</v>
      </c>
      <c r="X39" s="76">
        <f>分析係数表!E42</f>
        <v>4.4912872400224846E-2</v>
      </c>
      <c r="Y39" s="89">
        <f>ROUND(S39*X39,0)</f>
        <v>0</v>
      </c>
    </row>
    <row r="40" spans="1:25" x14ac:dyDescent="0.2">
      <c r="A40" s="6" t="s">
        <v>195</v>
      </c>
      <c r="B40" s="5" t="s">
        <v>41</v>
      </c>
      <c r="C40" s="90"/>
      <c r="D40" s="76">
        <f>投入係数表!S40</f>
        <v>2.7951046190288195E-2</v>
      </c>
      <c r="E40" s="77">
        <f>$C$21*D40</f>
        <v>2.7951046190288196</v>
      </c>
      <c r="F40" s="76">
        <f>分析係数表!C43</f>
        <v>0.37563090462016302</v>
      </c>
      <c r="G40" s="77">
        <f>E40*F40</f>
        <v>1.0499276765537917</v>
      </c>
      <c r="H40" s="77">
        <v>1.647373020341798</v>
      </c>
      <c r="I40" s="77">
        <f>C40+H40</f>
        <v>1.647373020341798</v>
      </c>
      <c r="J40" s="76">
        <f>分析係数表!G43</f>
        <v>0.35396646305878693</v>
      </c>
      <c r="K40" s="78">
        <f>I40*J40</f>
        <v>0.58311480134885729</v>
      </c>
      <c r="L40" s="79"/>
      <c r="M40" s="80"/>
      <c r="N40" s="81">
        <f>分析係数表!H43</f>
        <v>3.4431366873638014E-2</v>
      </c>
      <c r="O40" s="82">
        <f t="shared" si="4"/>
        <v>0.55918826966639135</v>
      </c>
      <c r="P40" s="76">
        <f>分析係数表!C43</f>
        <v>0.37563090462016302</v>
      </c>
      <c r="Q40" s="82">
        <f>O40*P40</f>
        <v>0.21004839558777025</v>
      </c>
      <c r="R40" s="83">
        <v>0.54113815230341811</v>
      </c>
      <c r="S40" s="84">
        <f>I40+R40</f>
        <v>2.188511172645216</v>
      </c>
      <c r="T40" s="85">
        <f>分析係数表!F43</f>
        <v>0.58646850562191188</v>
      </c>
      <c r="U40" s="86">
        <f>S40*T40</f>
        <v>1.2834928769580978</v>
      </c>
      <c r="V40" s="87">
        <f>分析係数表!D43</f>
        <v>0.19606660701085477</v>
      </c>
      <c r="W40" s="88">
        <f>ROUND(S40*V40,0)</f>
        <v>0</v>
      </c>
      <c r="X40" s="76">
        <f>分析係数表!E43</f>
        <v>0.16095397424425165</v>
      </c>
      <c r="Y40" s="89">
        <f>ROUND(S40*X40,0)</f>
        <v>0</v>
      </c>
    </row>
    <row r="41" spans="1:25" x14ac:dyDescent="0.2">
      <c r="A41" s="6" t="s">
        <v>341</v>
      </c>
      <c r="B41" s="5" t="s">
        <v>42</v>
      </c>
      <c r="C41" s="90"/>
      <c r="D41" s="76">
        <f>投入係数表!S41</f>
        <v>7.8957757599684169E-5</v>
      </c>
      <c r="E41" s="77">
        <f>$C$21*D41</f>
        <v>7.895775759968417E-3</v>
      </c>
      <c r="F41" s="76">
        <f>分析係数表!C44</f>
        <v>0.44504076889746724</v>
      </c>
      <c r="G41" s="77">
        <f>E41*F41</f>
        <v>3.513942115258328E-3</v>
      </c>
      <c r="H41" s="77">
        <v>8.1704637880775435E-3</v>
      </c>
      <c r="I41" s="77">
        <f>C41+H41</f>
        <v>8.1704637880775435E-3</v>
      </c>
      <c r="J41" s="76">
        <f>分析係数表!G44</f>
        <v>0.26866955824807881</v>
      </c>
      <c r="K41" s="78">
        <f>I41*J41</f>
        <v>2.1951548966247184E-3</v>
      </c>
      <c r="L41" s="79"/>
      <c r="M41" s="80"/>
      <c r="N41" s="81">
        <f>分析係数表!H44</f>
        <v>0.11433334539351923</v>
      </c>
      <c r="O41" s="82">
        <f t="shared" si="4"/>
        <v>1.8568494771179747</v>
      </c>
      <c r="P41" s="76">
        <f>分析係数表!C44</f>
        <v>0.44504076889746724</v>
      </c>
      <c r="Q41" s="82">
        <f>O41*P41</f>
        <v>0.82637371902344348</v>
      </c>
      <c r="R41" s="83">
        <v>0.8416860571897713</v>
      </c>
      <c r="S41" s="84">
        <f>I41+R41</f>
        <v>0.84985652097784881</v>
      </c>
      <c r="T41" s="85">
        <f>分析係数表!F44</f>
        <v>0.50678893027202865</v>
      </c>
      <c r="U41" s="86">
        <f>S41*T41</f>
        <v>0.43069787715107188</v>
      </c>
      <c r="V41" s="87">
        <f>分析係数表!D44</f>
        <v>0.1775140257413606</v>
      </c>
      <c r="W41" s="88">
        <f>ROUND(S41*V41,0)</f>
        <v>0</v>
      </c>
      <c r="X41" s="76">
        <f>分析係数表!E44</f>
        <v>0.13360991938145303</v>
      </c>
      <c r="Y41" s="89">
        <f>ROUND(S41*X41,0)</f>
        <v>0</v>
      </c>
    </row>
    <row r="42" spans="1:25" x14ac:dyDescent="0.2">
      <c r="A42" s="6" t="s">
        <v>342</v>
      </c>
      <c r="B42" s="5" t="s">
        <v>279</v>
      </c>
      <c r="C42" s="90"/>
      <c r="D42" s="76">
        <f>投入係数表!S42</f>
        <v>2.1318594551914725E-3</v>
      </c>
      <c r="E42" s="77">
        <f>$C$21*D42</f>
        <v>0.21318594551914724</v>
      </c>
      <c r="F42" s="76">
        <f>分析係数表!C45</f>
        <v>1</v>
      </c>
      <c r="G42" s="77">
        <f>E42*F42</f>
        <v>0.21318594551914724</v>
      </c>
      <c r="H42" s="77">
        <v>0.25919046349048114</v>
      </c>
      <c r="I42" s="77">
        <f>C42+H42</f>
        <v>0.25919046349048114</v>
      </c>
      <c r="J42" s="76">
        <f>分析係数表!G45</f>
        <v>0</v>
      </c>
      <c r="K42" s="78">
        <f>I42*J42</f>
        <v>0</v>
      </c>
      <c r="L42" s="79"/>
      <c r="M42" s="80"/>
      <c r="N42" s="81">
        <f>分析係数表!H45</f>
        <v>0</v>
      </c>
      <c r="O42" s="82">
        <f t="shared" si="4"/>
        <v>0</v>
      </c>
      <c r="P42" s="76">
        <f>分析係数表!C45</f>
        <v>1</v>
      </c>
      <c r="Q42" s="82">
        <f>O42*P42</f>
        <v>0</v>
      </c>
      <c r="R42" s="83">
        <v>2.6551148469642655E-2</v>
      </c>
      <c r="S42" s="84">
        <f>I42+R42</f>
        <v>0.28574161196012382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投入係数表!S43</f>
        <v>3.3162258191867353E-3</v>
      </c>
      <c r="E43" s="77">
        <f>$C$21*D43</f>
        <v>0.33162258191867355</v>
      </c>
      <c r="F43" s="76">
        <f>分析係数表!C46</f>
        <v>0.71666280596092968</v>
      </c>
      <c r="G43" s="77">
        <f>E43*F43</f>
        <v>0.23766157007784486</v>
      </c>
      <c r="H43" s="77">
        <v>0.26908933638271887</v>
      </c>
      <c r="I43" s="77">
        <f>C43+H43</f>
        <v>0.26908933638271887</v>
      </c>
      <c r="J43" s="76">
        <f>分析係数表!G46</f>
        <v>9.2985756517065307E-3</v>
      </c>
      <c r="K43" s="78">
        <f>I43*J43</f>
        <v>2.5021475514222179E-3</v>
      </c>
      <c r="L43" s="79"/>
      <c r="M43" s="80"/>
      <c r="N43" s="81">
        <f>分析係数表!H46</f>
        <v>2.2386024285503563E-2</v>
      </c>
      <c r="O43" s="82">
        <f t="shared" si="4"/>
        <v>0.36356390470529992</v>
      </c>
      <c r="P43" s="76">
        <f>分析係数表!C46</f>
        <v>0.71666280596092968</v>
      </c>
      <c r="Q43" s="82">
        <f>O43*P43</f>
        <v>0.2605527280922123</v>
      </c>
      <c r="R43" s="83">
        <v>0.27658780803421751</v>
      </c>
      <c r="S43" s="84">
        <f>I43+R43</f>
        <v>0.54567714441693638</v>
      </c>
      <c r="T43" s="85">
        <f>分析係数表!F46</f>
        <v>0.31357162053211501</v>
      </c>
      <c r="U43" s="86">
        <f>S43*T43</f>
        <v>0.1711088664621557</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92">
        <f>投入係数表!S44</f>
        <v>0.59257797078562968</v>
      </c>
      <c r="E44" s="91">
        <f>SUM(E5:E43)</f>
        <v>59.257797078562966</v>
      </c>
      <c r="F44" s="92">
        <f>分析係数表!C47</f>
        <v>0.41481989128497887</v>
      </c>
      <c r="G44" s="91">
        <f>SUM(G5:G43)</f>
        <v>16.7656157347926</v>
      </c>
      <c r="H44" s="91">
        <f>SUM(H5:H43)</f>
        <v>20.006663359633549</v>
      </c>
      <c r="I44" s="91">
        <f>SUM(I5:I43)</f>
        <v>120.00666335963358</v>
      </c>
      <c r="J44" s="92">
        <f>分析係数表!G47</f>
        <v>0.25026351860519069</v>
      </c>
      <c r="K44" s="93">
        <f>SUM(K5:K43)</f>
        <v>25.8884127537433</v>
      </c>
      <c r="L44" s="94">
        <f>最終需要_まとめ!$L$33</f>
        <v>0.62733333333333341</v>
      </c>
      <c r="M44" s="91">
        <f>K44*L44</f>
        <v>16.240664267514966</v>
      </c>
      <c r="N44" s="95">
        <f>分析係数表!H47</f>
        <v>1</v>
      </c>
      <c r="O44" s="96">
        <f>SUM(O5:O43)</f>
        <v>16.240664267514966</v>
      </c>
      <c r="P44" s="92">
        <f>分析係数表!C47</f>
        <v>0.41481989128497887</v>
      </c>
      <c r="Q44" s="96">
        <f>SUM(Q5:Q43)</f>
        <v>7.8596494785556947</v>
      </c>
      <c r="R44" s="91">
        <f>SUM(R5:R43)</f>
        <v>9.1725274365324161</v>
      </c>
      <c r="S44" s="97">
        <f>SUM(S5:S43)</f>
        <v>129.17919079616598</v>
      </c>
      <c r="T44" s="98">
        <f>分析係数表!F47</f>
        <v>0.49143989098878627</v>
      </c>
      <c r="U44" s="99">
        <f>SUM(U5:U43)</f>
        <v>54.641003785883264</v>
      </c>
      <c r="V44" s="100">
        <f>分析係数表!D47</f>
        <v>6.5635274131309693E-2</v>
      </c>
      <c r="W44" s="101">
        <f>SUM(W5:W43)</f>
        <v>6</v>
      </c>
      <c r="X44" s="92">
        <f>分析係数表!E47</f>
        <v>5.6703562149805216E-2</v>
      </c>
      <c r="Y44" s="102">
        <f>SUM(Y5:Y43)</f>
        <v>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281</v>
      </c>
      <c r="S2" s="3" t="s">
        <v>153</v>
      </c>
      <c r="U2" s="64" t="s">
        <v>210</v>
      </c>
      <c r="W2" s="3" t="s">
        <v>130</v>
      </c>
      <c r="Y2" s="3" t="s">
        <v>154</v>
      </c>
    </row>
    <row r="3" spans="1:25" ht="44" x14ac:dyDescent="0.2">
      <c r="B3" s="65"/>
      <c r="C3" s="66" t="s">
        <v>228</v>
      </c>
      <c r="D3" s="66" t="s">
        <v>238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投入係数表!T5</f>
        <v>0</v>
      </c>
      <c r="E5" s="77">
        <f t="shared" ref="E5:E38" si="0">$C$22*D5</f>
        <v>0</v>
      </c>
      <c r="F5" s="76">
        <f>分析係数表!C8</f>
        <v>4.9243777539597522E-2</v>
      </c>
      <c r="G5" s="77">
        <f t="shared" ref="G5:G38" si="1">E5*F5</f>
        <v>0</v>
      </c>
      <c r="H5" s="77">
        <f t="array" ref="H5:H43">MMULT(逆行列係数!C5:AO43,'18'!G5:G43)</f>
        <v>2.5876442842615382E-5</v>
      </c>
      <c r="I5" s="77">
        <f t="shared" ref="I5:I38" si="2">C5+H5</f>
        <v>2.5876442842615382E-5</v>
      </c>
      <c r="J5" s="76">
        <f>分析係数表!G8</f>
        <v>0.12057971014492753</v>
      </c>
      <c r="K5" s="78">
        <f t="shared" ref="K5:K38" si="3">I5*J5</f>
        <v>3.1201739775443476E-6</v>
      </c>
      <c r="L5" s="79" t="s">
        <v>184</v>
      </c>
      <c r="M5" s="80" t="s">
        <v>184</v>
      </c>
      <c r="N5" s="81">
        <f>分析係数表!H8</f>
        <v>1.1023937613586077E-2</v>
      </c>
      <c r="O5" s="82">
        <f t="shared" ref="O5:O43" si="4">$M$44*N5</f>
        <v>0.15697400786162269</v>
      </c>
      <c r="P5" s="76">
        <f>分析係数表!C8</f>
        <v>4.9243777539597522E-2</v>
      </c>
      <c r="Q5" s="82">
        <f t="shared" ref="Q5:Q38" si="5">O5*P5</f>
        <v>7.7299931226367802E-3</v>
      </c>
      <c r="R5" s="83">
        <f t="array" ref="R5:R43">MMULT(逆行列係数!C5:AO43,'18'!Q5:Q43)</f>
        <v>8.0827204353178025E-3</v>
      </c>
      <c r="S5" s="84">
        <f t="shared" ref="S5:S38" si="6">I5+R5</f>
        <v>8.1085968781604185E-3</v>
      </c>
      <c r="T5" s="85">
        <f>分析係数表!F8</f>
        <v>0.45391304347826089</v>
      </c>
      <c r="U5" s="86">
        <f t="shared" ref="U5:U38" si="7">S5*T5</f>
        <v>3.6805978873041207E-3</v>
      </c>
      <c r="V5" s="87">
        <f>分析係数表!D8</f>
        <v>0.46202898550724636</v>
      </c>
      <c r="W5" s="167">
        <f t="shared" ref="W5:W38" si="8">ROUND(S5*V5,0)</f>
        <v>0</v>
      </c>
      <c r="X5" s="76">
        <f>分析係数表!E8</f>
        <v>0.31362318840579712</v>
      </c>
      <c r="Y5" s="166">
        <f t="shared" ref="Y5:Y38" si="9">ROUND(S5*X5,0)</f>
        <v>0</v>
      </c>
    </row>
    <row r="6" spans="1:25" x14ac:dyDescent="0.2">
      <c r="A6" s="6" t="s">
        <v>220</v>
      </c>
      <c r="B6" s="5" t="s">
        <v>266</v>
      </c>
      <c r="C6" s="90"/>
      <c r="D6" s="76">
        <f>投入係数表!T6</f>
        <v>0</v>
      </c>
      <c r="E6" s="77">
        <f t="shared" si="0"/>
        <v>0</v>
      </c>
      <c r="F6" s="76">
        <f>分析係数表!C9</f>
        <v>0.18610421836228286</v>
      </c>
      <c r="G6" s="77">
        <f t="shared" si="1"/>
        <v>0</v>
      </c>
      <c r="H6" s="77">
        <v>1.5473722386716572E-5</v>
      </c>
      <c r="I6" s="77">
        <f t="shared" si="2"/>
        <v>1.5473722386716572E-5</v>
      </c>
      <c r="J6" s="76">
        <f>分析係数表!G9</f>
        <v>0.24223602484472051</v>
      </c>
      <c r="K6" s="78">
        <f t="shared" si="3"/>
        <v>3.7482930005089836E-6</v>
      </c>
      <c r="L6" s="79"/>
      <c r="M6" s="80"/>
      <c r="N6" s="81">
        <f>分析係数表!H9</f>
        <v>5.8167204272645549E-4</v>
      </c>
      <c r="O6" s="82">
        <f t="shared" si="4"/>
        <v>8.2826477260992543E-3</v>
      </c>
      <c r="P6" s="76">
        <f>分析係数表!C9</f>
        <v>0.18610421836228286</v>
      </c>
      <c r="Q6" s="82">
        <f t="shared" si="5"/>
        <v>1.5414356810358413E-3</v>
      </c>
      <c r="R6" s="83">
        <v>1.5775304686121109E-3</v>
      </c>
      <c r="S6" s="84">
        <f t="shared" si="6"/>
        <v>1.5930041909988275E-3</v>
      </c>
      <c r="T6" s="85">
        <f>分析係数表!F9</f>
        <v>0.65217391304347827</v>
      </c>
      <c r="U6" s="86">
        <f t="shared" si="7"/>
        <v>1.0389157767383657E-3</v>
      </c>
      <c r="V6" s="87">
        <f>分析係数表!D9</f>
        <v>0.15527950310559005</v>
      </c>
      <c r="W6" s="167">
        <f t="shared" si="8"/>
        <v>0</v>
      </c>
      <c r="X6" s="76">
        <f>分析係数表!E9</f>
        <v>0</v>
      </c>
      <c r="Y6" s="166">
        <f t="shared" si="9"/>
        <v>0</v>
      </c>
    </row>
    <row r="7" spans="1:25" x14ac:dyDescent="0.2">
      <c r="A7" s="6" t="s">
        <v>221</v>
      </c>
      <c r="B7" s="5" t="s">
        <v>267</v>
      </c>
      <c r="C7" s="90"/>
      <c r="D7" s="76">
        <f>投入係数表!T7</f>
        <v>0</v>
      </c>
      <c r="E7" s="77">
        <f t="shared" si="0"/>
        <v>0</v>
      </c>
      <c r="F7" s="76">
        <f>分析係数表!C10</f>
        <v>1</v>
      </c>
      <c r="G7" s="77">
        <f t="shared" si="1"/>
        <v>0</v>
      </c>
      <c r="H7" s="77">
        <v>1.4122352107513661E-5</v>
      </c>
      <c r="I7" s="77">
        <f t="shared" si="2"/>
        <v>1.4122352107513661E-5</v>
      </c>
      <c r="J7" s="76">
        <f>分析係数表!G10</f>
        <v>0.17902522283330172</v>
      </c>
      <c r="K7" s="78">
        <f t="shared" si="3"/>
        <v>2.5282572329779811E-6</v>
      </c>
      <c r="L7" s="79"/>
      <c r="M7" s="80"/>
      <c r="N7" s="81">
        <f>分析係数表!H10</f>
        <v>1.093766089911469E-3</v>
      </c>
      <c r="O7" s="82">
        <f t="shared" si="4"/>
        <v>1.5574548116540703E-2</v>
      </c>
      <c r="P7" s="76">
        <f>分析係数表!C10</f>
        <v>1</v>
      </c>
      <c r="Q7" s="82">
        <f t="shared" si="5"/>
        <v>1.5574548116540703E-2</v>
      </c>
      <c r="R7" s="83">
        <v>1.5619302918992299E-2</v>
      </c>
      <c r="S7" s="84">
        <f t="shared" si="6"/>
        <v>1.5633425271099812E-2</v>
      </c>
      <c r="T7" s="85">
        <f>分析係数表!F10</f>
        <v>0.51792148681964723</v>
      </c>
      <c r="U7" s="86">
        <f t="shared" si="7"/>
        <v>8.0968868604918611E-3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投入係数表!T8</f>
        <v>1.8296029761541744E-4</v>
      </c>
      <c r="E8" s="77">
        <f t="shared" si="0"/>
        <v>1.8296029761541745E-2</v>
      </c>
      <c r="F8" s="76">
        <f>分析係数表!C11</f>
        <v>6.160954948016939E-3</v>
      </c>
      <c r="G8" s="77">
        <f t="shared" si="1"/>
        <v>1.1272101508843578E-4</v>
      </c>
      <c r="H8" s="77">
        <v>2.1811233248655699E-3</v>
      </c>
      <c r="I8" s="77">
        <f t="shared" si="2"/>
        <v>2.1811233248655699E-3</v>
      </c>
      <c r="J8" s="76">
        <f>分析係数表!G11</f>
        <v>0.34042553191489361</v>
      </c>
      <c r="K8" s="78">
        <f t="shared" si="3"/>
        <v>7.4251006803934287E-4</v>
      </c>
      <c r="L8" s="79"/>
      <c r="M8" s="80"/>
      <c r="N8" s="81">
        <f>分析係数表!H11</f>
        <v>-1.9481838751603774E-5</v>
      </c>
      <c r="O8" s="82">
        <f t="shared" si="4"/>
        <v>-2.7740925398418552E-4</v>
      </c>
      <c r="P8" s="76">
        <f>分析係数表!C11</f>
        <v>6.160954948016939E-3</v>
      </c>
      <c r="Q8" s="82">
        <f t="shared" si="5"/>
        <v>-1.7091059159595556E-6</v>
      </c>
      <c r="R8" s="83">
        <v>1.9544119971565637E-4</v>
      </c>
      <c r="S8" s="84">
        <f t="shared" si="6"/>
        <v>2.3765645245812264E-3</v>
      </c>
      <c r="T8" s="85">
        <f>分析係数表!F11</f>
        <v>0.5957446808510638</v>
      </c>
      <c r="U8" s="86">
        <f t="shared" si="7"/>
        <v>1.4158256742186029E-3</v>
      </c>
      <c r="V8" s="87">
        <f>分析係数表!D11</f>
        <v>0.10638297872340426</v>
      </c>
      <c r="W8" s="167">
        <f t="shared" si="8"/>
        <v>0</v>
      </c>
      <c r="X8" s="76">
        <f>分析係数表!E11</f>
        <v>0</v>
      </c>
      <c r="Y8" s="166">
        <f t="shared" si="9"/>
        <v>0</v>
      </c>
    </row>
    <row r="9" spans="1:25" x14ac:dyDescent="0.2">
      <c r="A9" s="6" t="s">
        <v>223</v>
      </c>
      <c r="B9" s="5" t="s">
        <v>191</v>
      </c>
      <c r="C9" s="90"/>
      <c r="D9" s="76">
        <f>投入係数表!T9</f>
        <v>0</v>
      </c>
      <c r="E9" s="77">
        <f t="shared" si="0"/>
        <v>0</v>
      </c>
      <c r="F9" s="76">
        <f>分析係数表!C12</f>
        <v>3.0196065121225524E-2</v>
      </c>
      <c r="G9" s="77">
        <f t="shared" si="1"/>
        <v>0</v>
      </c>
      <c r="H9" s="77">
        <v>7.9469478452044457E-5</v>
      </c>
      <c r="I9" s="77">
        <f t="shared" si="2"/>
        <v>7.9469478452044457E-5</v>
      </c>
      <c r="J9" s="76">
        <f>分析係数表!G12</f>
        <v>0.12354134956874682</v>
      </c>
      <c r="K9" s="78">
        <f t="shared" si="3"/>
        <v>9.8177666174900168E-6</v>
      </c>
      <c r="L9" s="79"/>
      <c r="M9" s="80"/>
      <c r="N9" s="81">
        <f>分析係数表!H12</f>
        <v>9.1223709954384669E-2</v>
      </c>
      <c r="O9" s="82">
        <f t="shared" si="4"/>
        <v>1.2989688317809487</v>
      </c>
      <c r="P9" s="76">
        <f>分析係数表!C12</f>
        <v>3.0196065121225524E-2</v>
      </c>
      <c r="Q9" s="82">
        <f t="shared" si="5"/>
        <v>3.9223747434899772E-2</v>
      </c>
      <c r="R9" s="83">
        <v>4.1758606673856356E-2</v>
      </c>
      <c r="S9" s="84">
        <f t="shared" si="6"/>
        <v>4.1838076152308404E-2</v>
      </c>
      <c r="T9" s="85">
        <f>分析係数表!F12</f>
        <v>0.42790922927909231</v>
      </c>
      <c r="U9" s="86">
        <f t="shared" si="7"/>
        <v>1.7902898920854261E-2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投入係数表!T10</f>
        <v>3.7811794840519608E-3</v>
      </c>
      <c r="E10" s="77">
        <f t="shared" si="0"/>
        <v>0.37811794840519608</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0.20423265577250002</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投入係数表!T11</f>
        <v>6.2816368847959997E-3</v>
      </c>
      <c r="E11" s="77">
        <f t="shared" si="0"/>
        <v>0.62816368847959991</v>
      </c>
      <c r="F11" s="76">
        <f>分析係数表!C14</f>
        <v>0.14745822605886216</v>
      </c>
      <c r="G11" s="77">
        <f t="shared" si="1"/>
        <v>9.2627903177793514E-2</v>
      </c>
      <c r="H11" s="77">
        <v>0.14798465332314961</v>
      </c>
      <c r="I11" s="77">
        <f t="shared" si="2"/>
        <v>0.14798465332314961</v>
      </c>
      <c r="J11" s="76">
        <f>分析係数表!G14</f>
        <v>0.16000812567713976</v>
      </c>
      <c r="K11" s="78">
        <f t="shared" si="3"/>
        <v>2.3678747007218483E-2</v>
      </c>
      <c r="L11" s="79"/>
      <c r="M11" s="80"/>
      <c r="N11" s="81">
        <f>分析係数表!H14</f>
        <v>1.1744765647395416E-3</v>
      </c>
      <c r="O11" s="82">
        <f t="shared" si="4"/>
        <v>1.6723815025903754E-2</v>
      </c>
      <c r="P11" s="76">
        <f>分析係数表!C14</f>
        <v>0.14745822605886216</v>
      </c>
      <c r="Q11" s="82">
        <f t="shared" si="5"/>
        <v>2.4660640966563114E-3</v>
      </c>
      <c r="R11" s="83">
        <v>1.9025939865142477E-2</v>
      </c>
      <c r="S11" s="84">
        <f t="shared" si="6"/>
        <v>0.16701059318829209</v>
      </c>
      <c r="T11" s="85">
        <f>分析係数表!F14</f>
        <v>0.30031148429035753</v>
      </c>
      <c r="U11" s="86">
        <f t="shared" si="7"/>
        <v>5.0155199132589069E-2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投入係数表!T12</f>
        <v>1.7991095932182715E-2</v>
      </c>
      <c r="E12" s="77">
        <f t="shared" si="0"/>
        <v>1.7991095932182715</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0.11906801479935505</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投入係数表!T13</f>
        <v>1.4026956150515338E-3</v>
      </c>
      <c r="E13" s="77">
        <f t="shared" si="0"/>
        <v>0.14026956150515338</v>
      </c>
      <c r="F13" s="76">
        <f>分析係数表!C16</f>
        <v>2.2508198350392528E-2</v>
      </c>
      <c r="G13" s="77">
        <f t="shared" si="1"/>
        <v>3.1572151128805765E-3</v>
      </c>
      <c r="H13" s="77">
        <v>7.5343025484841683E-3</v>
      </c>
      <c r="I13" s="77">
        <f t="shared" si="2"/>
        <v>7.5343025484841683E-3</v>
      </c>
      <c r="J13" s="76">
        <f>分析係数表!G16</f>
        <v>3.3165829145728645E-2</v>
      </c>
      <c r="K13" s="78">
        <f t="shared" si="3"/>
        <v>2.4988139105525385E-4</v>
      </c>
      <c r="L13" s="79"/>
      <c r="M13" s="80"/>
      <c r="N13" s="81">
        <f>分析係数表!H16</f>
        <v>1.6828134001653172E-2</v>
      </c>
      <c r="O13" s="82">
        <f t="shared" si="4"/>
        <v>0.23962215060219683</v>
      </c>
      <c r="P13" s="76">
        <f>分析係数表!C16</f>
        <v>2.2508198350392528E-2</v>
      </c>
      <c r="Q13" s="82">
        <f t="shared" si="5"/>
        <v>5.3934628949018765E-3</v>
      </c>
      <c r="R13" s="83">
        <v>7.3823123196119144E-3</v>
      </c>
      <c r="S13" s="84">
        <f t="shared" si="6"/>
        <v>1.4916614868096083E-2</v>
      </c>
      <c r="T13" s="85">
        <f>分析係数表!F16</f>
        <v>0.28743718592964823</v>
      </c>
      <c r="U13" s="86">
        <f t="shared" si="7"/>
        <v>4.2875898012818886E-3</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投入係数表!T14</f>
        <v>2.0430566567054949E-2</v>
      </c>
      <c r="E14" s="77">
        <f t="shared" si="0"/>
        <v>2.0430566567054949</v>
      </c>
      <c r="F14" s="76">
        <f>分析係数表!C17</f>
        <v>3.7433661865049261E-2</v>
      </c>
      <c r="G14" s="77">
        <f t="shared" si="1"/>
        <v>7.6479092058251527E-2</v>
      </c>
      <c r="H14" s="77">
        <v>9.8922719057518579E-2</v>
      </c>
      <c r="I14" s="77">
        <f t="shared" si="2"/>
        <v>9.8922719057518579E-2</v>
      </c>
      <c r="J14" s="76">
        <f>分析係数表!G17</f>
        <v>0.23414289082763498</v>
      </c>
      <c r="K14" s="78">
        <f t="shared" si="3"/>
        <v>2.3162051408657378E-2</v>
      </c>
      <c r="L14" s="79"/>
      <c r="M14" s="80"/>
      <c r="N14" s="81">
        <f>分析係数表!H17</f>
        <v>3.0252512461419003E-3</v>
      </c>
      <c r="O14" s="82">
        <f t="shared" si="4"/>
        <v>4.3077694154401387E-2</v>
      </c>
      <c r="P14" s="76">
        <f>分析係数表!C17</f>
        <v>3.7433661865049261E-2</v>
      </c>
      <c r="Q14" s="82">
        <f t="shared" si="5"/>
        <v>1.6125558369018706E-3</v>
      </c>
      <c r="R14" s="83">
        <v>9.0647303845591467E-3</v>
      </c>
      <c r="S14" s="84">
        <f t="shared" si="6"/>
        <v>0.10798744944207772</v>
      </c>
      <c r="T14" s="85">
        <f>分析係数表!F17</f>
        <v>0.39289082763499172</v>
      </c>
      <c r="U14" s="86">
        <f t="shared" si="7"/>
        <v>4.2427278385489743E-2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投入係数表!T15</f>
        <v>3.604317863023724E-2</v>
      </c>
      <c r="E15" s="77">
        <f t="shared" si="0"/>
        <v>3.604317863023724</v>
      </c>
      <c r="F15" s="76">
        <f>分析係数表!C18</f>
        <v>0.10097309673726385</v>
      </c>
      <c r="G15" s="77">
        <f t="shared" si="1"/>
        <v>0.36393913625494256</v>
      </c>
      <c r="H15" s="77">
        <v>0.38028582068389472</v>
      </c>
      <c r="I15" s="77">
        <f t="shared" si="2"/>
        <v>0.38028582068389472</v>
      </c>
      <c r="J15" s="76">
        <f>分析係数表!G18</f>
        <v>0.21571562207670719</v>
      </c>
      <c r="K15" s="78">
        <f t="shared" si="3"/>
        <v>8.2033592375777467E-2</v>
      </c>
      <c r="L15" s="79"/>
      <c r="M15" s="80"/>
      <c r="N15" s="81">
        <f>分析係数表!H18</f>
        <v>4.4529917146522908E-4</v>
      </c>
      <c r="O15" s="82">
        <f t="shared" si="4"/>
        <v>6.3407829482099547E-3</v>
      </c>
      <c r="P15" s="76">
        <f>分析係数表!C18</f>
        <v>0.10097309673726385</v>
      </c>
      <c r="Q15" s="82">
        <f t="shared" si="5"/>
        <v>6.4024849001959679E-4</v>
      </c>
      <c r="R15" s="83">
        <v>2.4616075222624058E-3</v>
      </c>
      <c r="S15" s="84">
        <f t="shared" si="6"/>
        <v>0.38274742820615715</v>
      </c>
      <c r="T15" s="85">
        <f>分析係数表!F18</f>
        <v>0.45949485500467729</v>
      </c>
      <c r="U15" s="86">
        <f t="shared" si="7"/>
        <v>0.17587047402700132</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投入係数表!T16</f>
        <v>5.9157162895651641E-3</v>
      </c>
      <c r="E16" s="77">
        <f t="shared" si="0"/>
        <v>0.59157162895651638</v>
      </c>
      <c r="F16" s="76">
        <f>分析係数表!C19</f>
        <v>3.134831743474864E-2</v>
      </c>
      <c r="G16" s="77">
        <f t="shared" si="1"/>
        <v>1.8544775209920216E-2</v>
      </c>
      <c r="H16" s="77">
        <v>0.1668857830484555</v>
      </c>
      <c r="I16" s="77">
        <f t="shared" si="2"/>
        <v>0.1668857830484555</v>
      </c>
      <c r="J16" s="76">
        <f>分析係数表!G19</f>
        <v>5.7606822099247029E-2</v>
      </c>
      <c r="K16" s="78">
        <f t="shared" si="3"/>
        <v>9.613759614965911E-3</v>
      </c>
      <c r="L16" s="79"/>
      <c r="M16" s="80"/>
      <c r="N16" s="81">
        <f>分析係数表!H19</f>
        <v>-1.1410791268796496E-4</v>
      </c>
      <c r="O16" s="82">
        <f t="shared" si="4"/>
        <v>-1.624825630478801E-3</v>
      </c>
      <c r="P16" s="76">
        <f>分析係数表!C19</f>
        <v>3.134831743474864E-2</v>
      </c>
      <c r="Q16" s="82">
        <f t="shared" si="5"/>
        <v>-5.0935549640365048E-5</v>
      </c>
      <c r="R16" s="83">
        <v>4.8866589856047639E-3</v>
      </c>
      <c r="S16" s="84">
        <f t="shared" si="6"/>
        <v>0.17177244203406025</v>
      </c>
      <c r="T16" s="85">
        <f>分析係数表!F19</f>
        <v>0.23995282590946204</v>
      </c>
      <c r="U16" s="86">
        <f t="shared" si="7"/>
        <v>4.121728287944202E-2</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投入係数表!T17</f>
        <v>4.7691650911752148E-2</v>
      </c>
      <c r="E17" s="77">
        <f t="shared" si="0"/>
        <v>4.769165091175215</v>
      </c>
      <c r="F17" s="76">
        <f>分析係数表!C20</f>
        <v>9.3978580907996712E-2</v>
      </c>
      <c r="G17" s="77">
        <f t="shared" si="1"/>
        <v>0.44819936738460348</v>
      </c>
      <c r="H17" s="77">
        <v>0.54467284263034865</v>
      </c>
      <c r="I17" s="77">
        <f t="shared" si="2"/>
        <v>0.54467284263034865</v>
      </c>
      <c r="J17" s="76">
        <f>分析係数表!G20</f>
        <v>0.1000543404428746</v>
      </c>
      <c r="K17" s="78">
        <f t="shared" si="3"/>
        <v>5.4496882026525167E-2</v>
      </c>
      <c r="L17" s="79"/>
      <c r="M17" s="80"/>
      <c r="N17" s="81">
        <f>分析係数表!H20</f>
        <v>5.5523240442070755E-4</v>
      </c>
      <c r="O17" s="82">
        <f t="shared" si="4"/>
        <v>7.9061637385492885E-3</v>
      </c>
      <c r="P17" s="76">
        <f>分析係数表!C20</f>
        <v>9.3978580907996712E-2</v>
      </c>
      <c r="Q17" s="82">
        <f t="shared" si="5"/>
        <v>7.4301004857512407E-4</v>
      </c>
      <c r="R17" s="83">
        <v>4.0099218812036964E-3</v>
      </c>
      <c r="S17" s="84">
        <f t="shared" si="6"/>
        <v>0.5486827645115524</v>
      </c>
      <c r="T17" s="85">
        <f>分析係数表!F20</f>
        <v>0.22286374133949191</v>
      </c>
      <c r="U17" s="86">
        <f t="shared" si="7"/>
        <v>0.12228149370753996</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投入係数表!T18</f>
        <v>2.1345368055132038E-2</v>
      </c>
      <c r="E18" s="77">
        <f t="shared" si="0"/>
        <v>2.1345368055132039</v>
      </c>
      <c r="F18" s="76">
        <f>分析係数表!C21</f>
        <v>0.58730312732447199</v>
      </c>
      <c r="G18" s="77">
        <f t="shared" si="1"/>
        <v>1.2536201412670929</v>
      </c>
      <c r="H18" s="77">
        <v>1.2853513226069555</v>
      </c>
      <c r="I18" s="77">
        <f t="shared" si="2"/>
        <v>1.2853513226069555</v>
      </c>
      <c r="J18" s="76">
        <f>分析係数表!G21</f>
        <v>0.28517251912946945</v>
      </c>
      <c r="K18" s="78">
        <f t="shared" si="3"/>
        <v>0.36654687463422087</v>
      </c>
      <c r="L18" s="79"/>
      <c r="M18" s="80"/>
      <c r="N18" s="81">
        <f>分析係数表!H21</f>
        <v>9.2956202043366571E-4</v>
      </c>
      <c r="O18" s="82">
        <f t="shared" si="4"/>
        <v>1.323638440438828E-2</v>
      </c>
      <c r="P18" s="76">
        <f>分析係数表!C21</f>
        <v>0.58730312732447199</v>
      </c>
      <c r="Q18" s="82">
        <f t="shared" si="5"/>
        <v>7.7737699551661057E-3</v>
      </c>
      <c r="R18" s="83">
        <v>1.1287729058964656E-2</v>
      </c>
      <c r="S18" s="84">
        <f t="shared" si="6"/>
        <v>1.2966390516659201</v>
      </c>
      <c r="T18" s="85">
        <f>分析係数表!F21</f>
        <v>0.42587749688936571</v>
      </c>
      <c r="U18" s="86">
        <f t="shared" si="7"/>
        <v>0.55220939369248301</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投入係数表!T19</f>
        <v>2.2565103372568151E-3</v>
      </c>
      <c r="E19" s="77">
        <f t="shared" si="0"/>
        <v>0.22565103372568152</v>
      </c>
      <c r="F19" s="76">
        <f>分析係数表!C22</f>
        <v>5.627746538770495E-2</v>
      </c>
      <c r="G19" s="77">
        <f t="shared" si="1"/>
        <v>1.2699068240196884E-2</v>
      </c>
      <c r="H19" s="77">
        <v>1.592524994317749E-2</v>
      </c>
      <c r="I19" s="77">
        <f t="shared" si="2"/>
        <v>1.592524994317749E-2</v>
      </c>
      <c r="J19" s="76">
        <f>分析係数表!G22</f>
        <v>0.19467293380336859</v>
      </c>
      <c r="K19" s="78">
        <f t="shared" si="3"/>
        <v>3.100215127990291E-3</v>
      </c>
      <c r="L19" s="79"/>
      <c r="M19" s="80"/>
      <c r="N19" s="81">
        <f>分析係数表!H22</f>
        <v>4.3138357235694069E-5</v>
      </c>
      <c r="O19" s="82">
        <f t="shared" si="4"/>
        <v>6.1426334810783941E-4</v>
      </c>
      <c r="P19" s="76">
        <f>分析係数表!C22</f>
        <v>5.627746538770495E-2</v>
      </c>
      <c r="Q19" s="82">
        <f t="shared" si="5"/>
        <v>3.4569184312074691E-5</v>
      </c>
      <c r="R19" s="83">
        <v>7.3438028260883691E-4</v>
      </c>
      <c r="S19" s="84">
        <f t="shared" si="6"/>
        <v>1.6659630225786325E-2</v>
      </c>
      <c r="T19" s="85">
        <f>分析係数表!F22</f>
        <v>0.41304347826086957</v>
      </c>
      <c r="U19" s="86">
        <f t="shared" si="7"/>
        <v>6.8811516149986998E-3</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投入係数表!T20</f>
        <v>3.1103250594620969E-3</v>
      </c>
      <c r="E20" s="77">
        <f t="shared" si="0"/>
        <v>0.31103250594620968</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3.5666904083680995E-4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投入係数表!T21</f>
        <v>1.2197353174361163E-4</v>
      </c>
      <c r="E21" s="77">
        <f t="shared" si="0"/>
        <v>1.2197353174361164E-2</v>
      </c>
      <c r="F21" s="76">
        <f>分析係数表!C24</f>
        <v>0.81842301633363734</v>
      </c>
      <c r="G21" s="77">
        <f t="shared" si="1"/>
        <v>9.9825945762473303E-3</v>
      </c>
      <c r="H21" s="77">
        <v>1.8863399618442005E-2</v>
      </c>
      <c r="I21" s="77">
        <f t="shared" si="2"/>
        <v>1.8863399618442005E-2</v>
      </c>
      <c r="J21" s="76">
        <f>分析係数表!G24</f>
        <v>0.20829256360078277</v>
      </c>
      <c r="K21" s="78">
        <f t="shared" si="3"/>
        <v>3.9291058647513127E-3</v>
      </c>
      <c r="L21" s="79"/>
      <c r="M21" s="80"/>
      <c r="N21" s="81">
        <f>分析係数表!H24</f>
        <v>3.3536593850975067E-4</v>
      </c>
      <c r="O21" s="82">
        <f t="shared" si="4"/>
        <v>4.7754021578706226E-3</v>
      </c>
      <c r="P21" s="76">
        <f>分析係数表!C24</f>
        <v>0.81842301633363734</v>
      </c>
      <c r="Q21" s="82">
        <f t="shared" si="5"/>
        <v>3.9082990382506358E-3</v>
      </c>
      <c r="R21" s="83">
        <v>1.0807829957668267E-2</v>
      </c>
      <c r="S21" s="84">
        <f t="shared" si="6"/>
        <v>2.9671229576110271E-2</v>
      </c>
      <c r="T21" s="85">
        <f>分析係数表!F24</f>
        <v>0.39236790606653621</v>
      </c>
      <c r="U21" s="86">
        <f t="shared" si="7"/>
        <v>1.1642038219197865E-2</v>
      </c>
      <c r="V21" s="87">
        <f>分析係数表!D24</f>
        <v>4.4337084148727987E-2</v>
      </c>
      <c r="W21" s="167">
        <f t="shared" si="8"/>
        <v>0</v>
      </c>
      <c r="X21" s="76">
        <f>分析係数表!E24</f>
        <v>4.5009784735812131E-2</v>
      </c>
      <c r="Y21" s="166">
        <f t="shared" si="9"/>
        <v>0</v>
      </c>
    </row>
    <row r="22" spans="1:25" x14ac:dyDescent="0.2">
      <c r="A22" s="6" t="s">
        <v>10</v>
      </c>
      <c r="B22" s="5" t="s">
        <v>272</v>
      </c>
      <c r="C22" s="75">
        <f>最終需要_まとめ!C23</f>
        <v>100</v>
      </c>
      <c r="D22" s="76">
        <f>投入係数表!T22</f>
        <v>0.28962615112520584</v>
      </c>
      <c r="E22" s="77">
        <f t="shared" si="0"/>
        <v>28.962615112520584</v>
      </c>
      <c r="F22" s="76">
        <f>分析係数表!C25</f>
        <v>9.2155281649579646E-3</v>
      </c>
      <c r="G22" s="77">
        <f t="shared" si="1"/>
        <v>0.26690579530027064</v>
      </c>
      <c r="H22" s="77">
        <v>0.27056854262369801</v>
      </c>
      <c r="I22" s="77">
        <f t="shared" si="2"/>
        <v>100.27056854262369</v>
      </c>
      <c r="J22" s="76">
        <f>分析係数表!G25</f>
        <v>0.19733079122974262</v>
      </c>
      <c r="K22" s="78">
        <f t="shared" si="3"/>
        <v>19.786470627572072</v>
      </c>
      <c r="L22" s="79"/>
      <c r="M22" s="80"/>
      <c r="N22" s="81">
        <f>分析係数表!H25</f>
        <v>5.1487716700667114E-4</v>
      </c>
      <c r="O22" s="82">
        <f t="shared" si="4"/>
        <v>7.3315302838677602E-3</v>
      </c>
      <c r="P22" s="76">
        <f>分析係数表!C25</f>
        <v>9.2155281649579646E-3</v>
      </c>
      <c r="Q22" s="82">
        <f t="shared" si="5"/>
        <v>6.7563923823225604E-5</v>
      </c>
      <c r="R22" s="83">
        <v>6.6356941955150761E-4</v>
      </c>
      <c r="S22" s="84">
        <f t="shared" si="6"/>
        <v>100.27123211204325</v>
      </c>
      <c r="T22" s="85">
        <f>分析係数表!F25</f>
        <v>0.3508102955195424</v>
      </c>
      <c r="U22" s="86">
        <f t="shared" si="7"/>
        <v>35.17618056933452</v>
      </c>
      <c r="V22" s="87">
        <f>分析係数表!D25</f>
        <v>0.24499523355576741</v>
      </c>
      <c r="W22" s="167">
        <f t="shared" si="8"/>
        <v>25</v>
      </c>
      <c r="X22" s="76">
        <f>分析係数表!E25</f>
        <v>0.2330791229742612</v>
      </c>
      <c r="Y22" s="166">
        <f t="shared" si="9"/>
        <v>23</v>
      </c>
    </row>
    <row r="23" spans="1:25" x14ac:dyDescent="0.2">
      <c r="A23" s="6" t="s">
        <v>11</v>
      </c>
      <c r="B23" s="5" t="s">
        <v>35</v>
      </c>
      <c r="C23" s="90"/>
      <c r="D23" s="76">
        <f>投入係数表!T23</f>
        <v>2.1223394523388426E-2</v>
      </c>
      <c r="E23" s="77">
        <f t="shared" si="0"/>
        <v>2.1223394523388426</v>
      </c>
      <c r="F23" s="76">
        <f>分析係数表!C26</f>
        <v>0.13136940169326161</v>
      </c>
      <c r="G23" s="77">
        <f t="shared" si="1"/>
        <v>0.27881046404375825</v>
      </c>
      <c r="H23" s="77">
        <v>0.31255166822418745</v>
      </c>
      <c r="I23" s="77">
        <f t="shared" si="2"/>
        <v>0.31255166822418745</v>
      </c>
      <c r="J23" s="76">
        <f>分析係数表!G26</f>
        <v>0.19642020029831664</v>
      </c>
      <c r="K23" s="78">
        <f t="shared" si="3"/>
        <v>6.1391461276167909E-2</v>
      </c>
      <c r="L23" s="79"/>
      <c r="M23" s="80"/>
      <c r="N23" s="81">
        <f>分析係数表!H26</f>
        <v>1.0429741531662163E-2</v>
      </c>
      <c r="O23" s="82">
        <f t="shared" si="4"/>
        <v>0.14851302561510504</v>
      </c>
      <c r="P23" s="76">
        <f>分析係数表!C26</f>
        <v>0.13136940169326161</v>
      </c>
      <c r="Q23" s="82">
        <f t="shared" si="5"/>
        <v>1.9510067318712385E-2</v>
      </c>
      <c r="R23" s="83">
        <v>2.5732788056496425E-2</v>
      </c>
      <c r="S23" s="84">
        <f t="shared" si="6"/>
        <v>0.33828445628068388</v>
      </c>
      <c r="T23" s="85">
        <f>分析係数表!F26</f>
        <v>0.33488173875985511</v>
      </c>
      <c r="U23" s="86">
        <f t="shared" si="7"/>
        <v>0.1132852869147076</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投入係数表!T24</f>
        <v>6.0986765871805816E-5</v>
      </c>
      <c r="E24" s="77">
        <f t="shared" si="0"/>
        <v>6.0986765871805819E-3</v>
      </c>
      <c r="F24" s="76">
        <f>分析係数表!C27</f>
        <v>0.16712141882673948</v>
      </c>
      <c r="G24" s="77">
        <f t="shared" si="1"/>
        <v>1.0192194842150362E-3</v>
      </c>
      <c r="H24" s="77">
        <v>6.1739104947602652E-3</v>
      </c>
      <c r="I24" s="77">
        <f t="shared" si="2"/>
        <v>6.1739104947602652E-3</v>
      </c>
      <c r="J24" s="76">
        <f>分析係数表!G27</f>
        <v>0.17095740894530786</v>
      </c>
      <c r="K24" s="78">
        <f t="shared" si="3"/>
        <v>1.0554757412444588E-3</v>
      </c>
      <c r="L24" s="79"/>
      <c r="M24" s="80"/>
      <c r="N24" s="81">
        <f>分析係数表!H27</f>
        <v>1.1119955247433267E-2</v>
      </c>
      <c r="O24" s="82">
        <f t="shared" si="4"/>
        <v>0.15834123918483045</v>
      </c>
      <c r="P24" s="76">
        <f>分析係数表!C27</f>
        <v>0.16712141882673948</v>
      </c>
      <c r="Q24" s="82">
        <f t="shared" si="5"/>
        <v>2.6462212551352983E-2</v>
      </c>
      <c r="R24" s="83">
        <v>2.9617988824613355E-2</v>
      </c>
      <c r="S24" s="84">
        <f t="shared" si="6"/>
        <v>3.579189931937362E-2</v>
      </c>
      <c r="T24" s="85">
        <f>分析係数表!F27</f>
        <v>0.3222209040218294</v>
      </c>
      <c r="U24" s="86">
        <f t="shared" si="7"/>
        <v>1.1532898155346869E-2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投入係数表!T25</f>
        <v>0</v>
      </c>
      <c r="E25" s="77">
        <f t="shared" si="0"/>
        <v>0</v>
      </c>
      <c r="F25" s="76">
        <f>分析係数表!C28</f>
        <v>0.25171335744498258</v>
      </c>
      <c r="G25" s="77">
        <f t="shared" si="1"/>
        <v>0</v>
      </c>
      <c r="H25" s="77">
        <v>1.768420230891388E-2</v>
      </c>
      <c r="I25" s="77">
        <f t="shared" si="2"/>
        <v>1.768420230891388E-2</v>
      </c>
      <c r="J25" s="76">
        <f>分析係数表!G28</f>
        <v>0.12482787671548065</v>
      </c>
      <c r="K25" s="78">
        <f t="shared" si="3"/>
        <v>2.2074814256287201E-3</v>
      </c>
      <c r="L25" s="79"/>
      <c r="M25" s="80"/>
      <c r="N25" s="81">
        <f>分析係数表!H28</f>
        <v>2.0288943499884502E-2</v>
      </c>
      <c r="O25" s="82">
        <f t="shared" si="4"/>
        <v>0.28890192307781609</v>
      </c>
      <c r="P25" s="76">
        <f>分析係数表!C28</f>
        <v>0.25171335744498258</v>
      </c>
      <c r="Q25" s="82">
        <f t="shared" si="5"/>
        <v>7.2720473030229188E-2</v>
      </c>
      <c r="R25" s="83">
        <v>8.3285128103110076E-2</v>
      </c>
      <c r="S25" s="84">
        <f t="shared" si="6"/>
        <v>0.10096933041202395</v>
      </c>
      <c r="T25" s="85">
        <f>分析係数表!F28</f>
        <v>0.21349304958212537</v>
      </c>
      <c r="U25" s="86">
        <f t="shared" si="7"/>
        <v>2.1556250263928229E-2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投入係数表!T26</f>
        <v>5.4278221625907175E-3</v>
      </c>
      <c r="E26" s="77">
        <f t="shared" si="0"/>
        <v>0.54278221625907175</v>
      </c>
      <c r="F26" s="76">
        <f>分析係数表!C29</f>
        <v>0.56088407005838192</v>
      </c>
      <c r="G26" s="77">
        <f t="shared" si="1"/>
        <v>0.30443789861069703</v>
      </c>
      <c r="H26" s="77">
        <v>0.32262945792017361</v>
      </c>
      <c r="I26" s="77">
        <f t="shared" si="2"/>
        <v>0.32262945792017361</v>
      </c>
      <c r="J26" s="76">
        <f>分析係数表!G29</f>
        <v>0.25897778967085899</v>
      </c>
      <c r="K26" s="78">
        <f t="shared" si="3"/>
        <v>8.3553863894873973E-2</v>
      </c>
      <c r="L26" s="79"/>
      <c r="M26" s="80"/>
      <c r="N26" s="81">
        <f>分析係数表!H29</f>
        <v>1.0175086067980484E-2</v>
      </c>
      <c r="O26" s="82">
        <f t="shared" si="4"/>
        <v>0.14488689036659747</v>
      </c>
      <c r="P26" s="76">
        <f>分析係数表!C29</f>
        <v>0.56088407005838192</v>
      </c>
      <c r="Q26" s="82">
        <f t="shared" si="5"/>
        <v>8.1264748766919748E-2</v>
      </c>
      <c r="R26" s="83">
        <v>9.3025746014196997E-2</v>
      </c>
      <c r="S26" s="84">
        <f t="shared" si="6"/>
        <v>0.41565520393437061</v>
      </c>
      <c r="T26" s="85">
        <f>分析係数表!F29</f>
        <v>0.37605030773347603</v>
      </c>
      <c r="U26" s="86">
        <f t="shared" si="7"/>
        <v>0.15630726735054082</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投入係数表!T27</f>
        <v>3.2932853570775142E-3</v>
      </c>
      <c r="E27" s="77">
        <f t="shared" si="0"/>
        <v>0.32932853570775145</v>
      </c>
      <c r="F27" s="76">
        <f>分析係数表!C30</f>
        <v>1</v>
      </c>
      <c r="G27" s="77">
        <f t="shared" si="1"/>
        <v>0.32932853570775145</v>
      </c>
      <c r="H27" s="77">
        <v>0.36659591041536421</v>
      </c>
      <c r="I27" s="77">
        <f t="shared" si="2"/>
        <v>0.36659591041536421</v>
      </c>
      <c r="J27" s="76">
        <f>分析係数表!G30</f>
        <v>0.3445256772071732</v>
      </c>
      <c r="K27" s="78">
        <f t="shared" si="3"/>
        <v>0.12630170429723356</v>
      </c>
      <c r="L27" s="79"/>
      <c r="M27" s="80"/>
      <c r="N27" s="81">
        <f>分析係数表!H30</f>
        <v>0</v>
      </c>
      <c r="O27" s="82">
        <f t="shared" si="4"/>
        <v>0</v>
      </c>
      <c r="P27" s="76">
        <f>分析係数表!C30</f>
        <v>1</v>
      </c>
      <c r="Q27" s="82">
        <f t="shared" si="5"/>
        <v>0</v>
      </c>
      <c r="R27" s="83">
        <v>4.1576504969300619E-2</v>
      </c>
      <c r="S27" s="84">
        <f t="shared" si="6"/>
        <v>0.40817241538466481</v>
      </c>
      <c r="T27" s="85">
        <f>分析係数表!F30</f>
        <v>0.44052354392124621</v>
      </c>
      <c r="U27" s="86">
        <f t="shared" si="7"/>
        <v>0.17980955895614753</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投入係数表!T28</f>
        <v>2.8907727023235959E-2</v>
      </c>
      <c r="E28" s="77">
        <f t="shared" si="0"/>
        <v>2.8907727023235958</v>
      </c>
      <c r="F28" s="76">
        <f>分析係数表!C31</f>
        <v>4.9143958408031541E-2</v>
      </c>
      <c r="G28" s="77">
        <f t="shared" si="1"/>
        <v>0.14206401345006373</v>
      </c>
      <c r="H28" s="77">
        <v>0.18299921391258753</v>
      </c>
      <c r="I28" s="77">
        <f t="shared" si="2"/>
        <v>0.18299921391258753</v>
      </c>
      <c r="J28" s="76">
        <f>分析係数表!G31</f>
        <v>7.032875572201415E-2</v>
      </c>
      <c r="K28" s="78">
        <f t="shared" si="3"/>
        <v>1.2870107012578982E-2</v>
      </c>
      <c r="L28" s="79"/>
      <c r="M28" s="80"/>
      <c r="N28" s="81">
        <f>分析係数表!H31</f>
        <v>2.2706083064994196E-2</v>
      </c>
      <c r="O28" s="82">
        <f t="shared" si="4"/>
        <v>0.32332048551856823</v>
      </c>
      <c r="P28" s="76">
        <f>分析係数表!C31</f>
        <v>4.9143958408031541E-2</v>
      </c>
      <c r="Q28" s="82">
        <f t="shared" si="5"/>
        <v>1.5889248492789082E-2</v>
      </c>
      <c r="R28" s="83">
        <v>3.6737869009155134E-2</v>
      </c>
      <c r="S28" s="84">
        <f t="shared" si="6"/>
        <v>0.21973708292174265</v>
      </c>
      <c r="T28" s="85">
        <f>分析係数表!F31</f>
        <v>0.30087390761548066</v>
      </c>
      <c r="U28" s="86">
        <f t="shared" si="7"/>
        <v>6.6113154786691608E-2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投入係数表!T29</f>
        <v>1.7686162102823688E-3</v>
      </c>
      <c r="E29" s="77">
        <f t="shared" si="0"/>
        <v>0.17686162102823688</v>
      </c>
      <c r="F29" s="76">
        <f>分析係数表!C32</f>
        <v>0.85369684730169415</v>
      </c>
      <c r="G29" s="77">
        <f t="shared" si="1"/>
        <v>0.15098620828047285</v>
      </c>
      <c r="H29" s="77">
        <v>0.18205098154219079</v>
      </c>
      <c r="I29" s="77">
        <f t="shared" si="2"/>
        <v>0.18205098154219079</v>
      </c>
      <c r="J29" s="76">
        <f>分析係数表!G32</f>
        <v>0.14032110690510377</v>
      </c>
      <c r="K29" s="78">
        <f t="shared" si="3"/>
        <v>2.5545595243160829E-2</v>
      </c>
      <c r="L29" s="79"/>
      <c r="M29" s="80"/>
      <c r="N29" s="81">
        <f>分析係数表!H32</f>
        <v>6.3455131933795143E-3</v>
      </c>
      <c r="O29" s="82">
        <f t="shared" si="4"/>
        <v>9.0356157011991858E-2</v>
      </c>
      <c r="P29" s="76">
        <f>分析係数表!C32</f>
        <v>0.85369684730169415</v>
      </c>
      <c r="Q29" s="82">
        <f t="shared" si="5"/>
        <v>7.7136766375434318E-2</v>
      </c>
      <c r="R29" s="83">
        <v>0.10802479266894936</v>
      </c>
      <c r="S29" s="84">
        <f t="shared" si="6"/>
        <v>0.29007577421114017</v>
      </c>
      <c r="T29" s="85">
        <f>分析係数表!F32</f>
        <v>0.48296567027803161</v>
      </c>
      <c r="U29" s="86">
        <f t="shared" si="7"/>
        <v>0.14009664072330227</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投入係数表!T30</f>
        <v>7.9282795633347559E-4</v>
      </c>
      <c r="E30" s="77">
        <f t="shared" si="0"/>
        <v>7.9282795633347558E-2</v>
      </c>
      <c r="F30" s="76">
        <f>分析係数表!C33</f>
        <v>0.68456011928968419</v>
      </c>
      <c r="G30" s="77">
        <f t="shared" si="1"/>
        <v>5.4273840036384059E-2</v>
      </c>
      <c r="H30" s="77">
        <v>7.0184660539926877E-2</v>
      </c>
      <c r="I30" s="77">
        <f t="shared" si="2"/>
        <v>7.0184660539926877E-2</v>
      </c>
      <c r="J30" s="76">
        <f>分析係数表!G33</f>
        <v>0.50750988142292486</v>
      </c>
      <c r="K30" s="78">
        <f t="shared" si="3"/>
        <v>3.5619408748326524E-2</v>
      </c>
      <c r="L30" s="79"/>
      <c r="M30" s="80"/>
      <c r="N30" s="81">
        <f>分析係数表!H33</f>
        <v>9.6295945829355794E-4</v>
      </c>
      <c r="O30" s="82">
        <f t="shared" si="4"/>
        <v>1.3711943125504028E-2</v>
      </c>
      <c r="P30" s="76">
        <f>分析係数表!C33</f>
        <v>0.68456011928968419</v>
      </c>
      <c r="Q30" s="82">
        <f t="shared" si="5"/>
        <v>9.3866494216884033E-3</v>
      </c>
      <c r="R30" s="83">
        <v>3.6460430921633327E-2</v>
      </c>
      <c r="S30" s="84">
        <f t="shared" si="6"/>
        <v>0.1066450914615602</v>
      </c>
      <c r="T30" s="85">
        <f>分析係数表!F33</f>
        <v>0.6454545454545455</v>
      </c>
      <c r="U30" s="86">
        <f t="shared" si="7"/>
        <v>6.8834559034279777E-2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投入係数表!T31</f>
        <v>4.2995669939623102E-2</v>
      </c>
      <c r="E31" s="77">
        <f t="shared" si="0"/>
        <v>4.2995669939623102</v>
      </c>
      <c r="F31" s="76">
        <f>分析係数表!C34</f>
        <v>0.36407371382002685</v>
      </c>
      <c r="G31" s="77">
        <f t="shared" si="1"/>
        <v>1.5653593233098673</v>
      </c>
      <c r="H31" s="77">
        <v>1.697359082778924</v>
      </c>
      <c r="I31" s="77">
        <f t="shared" si="2"/>
        <v>1.697359082778924</v>
      </c>
      <c r="J31" s="76">
        <f>分析係数表!G34</f>
        <v>0.42480723749571397</v>
      </c>
      <c r="K31" s="78">
        <f t="shared" si="3"/>
        <v>0.72105042299357358</v>
      </c>
      <c r="L31" s="79"/>
      <c r="M31" s="80"/>
      <c r="N31" s="81">
        <f>分析係数表!H34</f>
        <v>0.15914714076185121</v>
      </c>
      <c r="O31" s="82">
        <f t="shared" si="4"/>
        <v>2.2661561957968117</v>
      </c>
      <c r="P31" s="76">
        <f>分析係数表!C34</f>
        <v>0.36407371382002685</v>
      </c>
      <c r="Q31" s="82">
        <f t="shared" si="5"/>
        <v>0.82504790230000913</v>
      </c>
      <c r="R31" s="83">
        <v>0.90569879638789796</v>
      </c>
      <c r="S31" s="84">
        <f t="shared" si="6"/>
        <v>2.6030578791668217</v>
      </c>
      <c r="T31" s="85">
        <f>分析係数表!F34</f>
        <v>0.69957183425501801</v>
      </c>
      <c r="U31" s="86">
        <f t="shared" si="7"/>
        <v>1.8210259752007105</v>
      </c>
      <c r="V31" s="87">
        <f>分析係数表!D34</f>
        <v>0.16978925805118647</v>
      </c>
      <c r="W31" s="167">
        <f t="shared" si="8"/>
        <v>0</v>
      </c>
      <c r="X31" s="76">
        <f>分析係数表!E34</f>
        <v>0.12666496689847989</v>
      </c>
      <c r="Y31" s="166">
        <f t="shared" si="9"/>
        <v>0</v>
      </c>
    </row>
    <row r="32" spans="1:25" x14ac:dyDescent="0.2">
      <c r="A32" s="6" t="s">
        <v>20</v>
      </c>
      <c r="B32" s="5" t="s">
        <v>37</v>
      </c>
      <c r="C32" s="90"/>
      <c r="D32" s="76">
        <f>投入係数表!T32</f>
        <v>5.7327559919497471E-3</v>
      </c>
      <c r="E32" s="77">
        <f t="shared" si="0"/>
        <v>0.57327559919497473</v>
      </c>
      <c r="F32" s="76">
        <f>分析係数表!C35</f>
        <v>0.73929442777419441</v>
      </c>
      <c r="G32" s="77">
        <f t="shared" si="1"/>
        <v>0.42381945606375726</v>
      </c>
      <c r="H32" s="77">
        <v>0.50528573289914136</v>
      </c>
      <c r="I32" s="77">
        <f t="shared" si="2"/>
        <v>0.50528573289914136</v>
      </c>
      <c r="J32" s="76">
        <f>分析係数表!G35</f>
        <v>0.31372688477951638</v>
      </c>
      <c r="K32" s="78">
        <f t="shared" si="3"/>
        <v>0.15852171890598241</v>
      </c>
      <c r="L32" s="79"/>
      <c r="M32" s="80"/>
      <c r="N32" s="81">
        <f>分析係数表!H35</f>
        <v>5.9491969307754605E-2</v>
      </c>
      <c r="O32" s="82">
        <f t="shared" si="4"/>
        <v>0.84712860188084993</v>
      </c>
      <c r="P32" s="76">
        <f>分析係数表!C35</f>
        <v>0.73929442777419441</v>
      </c>
      <c r="Q32" s="82">
        <f t="shared" si="5"/>
        <v>0.62627745497865628</v>
      </c>
      <c r="R32" s="83">
        <v>0.78292307999859623</v>
      </c>
      <c r="S32" s="84">
        <f t="shared" si="6"/>
        <v>1.2882088128977376</v>
      </c>
      <c r="T32" s="85">
        <f>分析係数表!F35</f>
        <v>0.64366998577524892</v>
      </c>
      <c r="U32" s="86">
        <f t="shared" si="7"/>
        <v>0.82918134827343704</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投入係数表!T33</f>
        <v>3.6592059523083488E-4</v>
      </c>
      <c r="E33" s="77">
        <f t="shared" si="0"/>
        <v>3.6592059523083489E-2</v>
      </c>
      <c r="F33" s="76">
        <f>分析係数表!C36</f>
        <v>0.90530305621882723</v>
      </c>
      <c r="G33" s="77">
        <f t="shared" si="1"/>
        <v>3.3126903319588723E-2</v>
      </c>
      <c r="H33" s="77">
        <v>0.13229794834242106</v>
      </c>
      <c r="I33" s="77">
        <f t="shared" si="2"/>
        <v>0.13229794834242106</v>
      </c>
      <c r="J33" s="76">
        <f>分析係数表!G36</f>
        <v>4.4048921884705258E-2</v>
      </c>
      <c r="K33" s="78">
        <f t="shared" si="3"/>
        <v>5.827581992042077E-3</v>
      </c>
      <c r="L33" s="79"/>
      <c r="M33" s="80"/>
      <c r="N33" s="81">
        <f>分析係数表!H36</f>
        <v>0.18238619127269287</v>
      </c>
      <c r="O33" s="82">
        <f t="shared" si="4"/>
        <v>2.5970658059065186</v>
      </c>
      <c r="P33" s="76">
        <f>分析係数表!C36</f>
        <v>0.90530305621882723</v>
      </c>
      <c r="Q33" s="82">
        <f t="shared" si="5"/>
        <v>2.3511316112885829</v>
      </c>
      <c r="R33" s="83">
        <v>2.522558785080943</v>
      </c>
      <c r="S33" s="84">
        <f t="shared" si="6"/>
        <v>2.6548567334233639</v>
      </c>
      <c r="T33" s="85">
        <f>分析係数表!F36</f>
        <v>0.85493507645893108</v>
      </c>
      <c r="U33" s="86">
        <f t="shared" si="7"/>
        <v>2.2697301443768114</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投入係数表!T34</f>
        <v>1.7015307678233824E-2</v>
      </c>
      <c r="E34" s="77">
        <f t="shared" si="0"/>
        <v>1.7015307678233824</v>
      </c>
      <c r="F34" s="76">
        <f>分析係数表!C37</f>
        <v>0.39043485315593052</v>
      </c>
      <c r="G34" s="77">
        <f t="shared" si="1"/>
        <v>0.66433691547542006</v>
      </c>
      <c r="H34" s="77">
        <v>0.85411783800025687</v>
      </c>
      <c r="I34" s="77">
        <f t="shared" si="2"/>
        <v>0.85411783800025687</v>
      </c>
      <c r="J34" s="76">
        <f>分析係数表!G37</f>
        <v>0.31799768518518517</v>
      </c>
      <c r="K34" s="78">
        <f t="shared" si="3"/>
        <v>0.27160749535945666</v>
      </c>
      <c r="L34" s="79"/>
      <c r="M34" s="80"/>
      <c r="N34" s="81">
        <f>分析係数表!H37</f>
        <v>4.8270430186830832E-2</v>
      </c>
      <c r="O34" s="82">
        <f t="shared" si="4"/>
        <v>0.68734087158595913</v>
      </c>
      <c r="P34" s="76">
        <f>分析係数表!C37</f>
        <v>0.39043485315593052</v>
      </c>
      <c r="Q34" s="82">
        <f t="shared" si="5"/>
        <v>0.26836183226573324</v>
      </c>
      <c r="R34" s="83">
        <v>0.37152126499318583</v>
      </c>
      <c r="S34" s="84">
        <f t="shared" si="6"/>
        <v>1.2256391029934428</v>
      </c>
      <c r="T34" s="85">
        <f>分析係数表!F37</f>
        <v>0.6715988005050505</v>
      </c>
      <c r="U34" s="86">
        <f t="shared" si="7"/>
        <v>0.82313775142248224</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投入係数表!T35</f>
        <v>6.5255839482832225E-3</v>
      </c>
      <c r="E35" s="77">
        <f t="shared" si="0"/>
        <v>0.65255839482832223</v>
      </c>
      <c r="F35" s="76">
        <f>分析係数表!C38</f>
        <v>9.9890182932115712E-2</v>
      </c>
      <c r="G35" s="77">
        <f t="shared" si="1"/>
        <v>6.5184177433288901E-2</v>
      </c>
      <c r="H35" s="77">
        <v>0.10231909179394803</v>
      </c>
      <c r="I35" s="77">
        <f t="shared" si="2"/>
        <v>0.10231909179394803</v>
      </c>
      <c r="J35" s="76">
        <f>分析係数表!G38</f>
        <v>0.1768186564566655</v>
      </c>
      <c r="K35" s="78">
        <f t="shared" si="3"/>
        <v>1.8091924340872121E-2</v>
      </c>
      <c r="L35" s="79"/>
      <c r="M35" s="80"/>
      <c r="N35" s="81">
        <f>分析係数表!H38</f>
        <v>4.3813263792446058E-2</v>
      </c>
      <c r="O35" s="82">
        <f t="shared" si="4"/>
        <v>0.62387359726372016</v>
      </c>
      <c r="P35" s="76">
        <f>分析係数表!C38</f>
        <v>9.9890182932115712E-2</v>
      </c>
      <c r="Q35" s="82">
        <f t="shared" si="5"/>
        <v>6.2318847757190092E-2</v>
      </c>
      <c r="R35" s="83">
        <v>9.4528307908121861E-2</v>
      </c>
      <c r="S35" s="84">
        <f t="shared" si="6"/>
        <v>0.19684739970206988</v>
      </c>
      <c r="T35" s="85">
        <f>分析係数表!F38</f>
        <v>0.48230653208028773</v>
      </c>
      <c r="U35" s="86">
        <f t="shared" si="7"/>
        <v>9.4940786699327595E-2</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投入係数表!T36</f>
        <v>0</v>
      </c>
      <c r="E36" s="77">
        <f t="shared" si="0"/>
        <v>0</v>
      </c>
      <c r="F36" s="76">
        <f>分析係数表!C39</f>
        <v>1</v>
      </c>
      <c r="G36" s="77">
        <f t="shared" si="1"/>
        <v>0</v>
      </c>
      <c r="H36" s="77">
        <v>2.4722251367009077E-2</v>
      </c>
      <c r="I36" s="77">
        <f t="shared" si="2"/>
        <v>2.4722251367009077E-2</v>
      </c>
      <c r="J36" s="76">
        <f>分析係数表!G39</f>
        <v>0.35294936281039385</v>
      </c>
      <c r="K36" s="78">
        <f t="shared" si="3"/>
        <v>8.7257028672242422E-3</v>
      </c>
      <c r="L36" s="79"/>
      <c r="M36" s="80"/>
      <c r="N36" s="81">
        <f>分析係数表!H39</f>
        <v>3.8393137939767719E-3</v>
      </c>
      <c r="O36" s="82">
        <f t="shared" si="4"/>
        <v>5.46694379815977E-2</v>
      </c>
      <c r="P36" s="76">
        <f>分析係数表!C39</f>
        <v>1</v>
      </c>
      <c r="Q36" s="82">
        <f t="shared" si="5"/>
        <v>5.46694379815977E-2</v>
      </c>
      <c r="R36" s="83">
        <v>0.10065949911727816</v>
      </c>
      <c r="S36" s="84">
        <f t="shared" si="6"/>
        <v>0.12538175048428724</v>
      </c>
      <c r="T36" s="85">
        <f>分析係数表!F39</f>
        <v>0.70369192230461841</v>
      </c>
      <c r="U36" s="86">
        <f t="shared" si="7"/>
        <v>8.8230125020206107E-2</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投入係数表!T37</f>
        <v>9.1480148807708724E-4</v>
      </c>
      <c r="E37" s="77">
        <f t="shared" si="0"/>
        <v>9.1480148807708717E-2</v>
      </c>
      <c r="F37" s="76">
        <f>分析係数表!C40</f>
        <v>0.8889202180509681</v>
      </c>
      <c r="G37" s="77">
        <f t="shared" si="1"/>
        <v>8.1318553825483447E-2</v>
      </c>
      <c r="H37" s="77">
        <v>8.4553898194715441E-2</v>
      </c>
      <c r="I37" s="77">
        <f t="shared" si="2"/>
        <v>8.4553898194715441E-2</v>
      </c>
      <c r="J37" s="76">
        <f>分析係数表!G40</f>
        <v>0.50284888634442904</v>
      </c>
      <c r="K37" s="78">
        <f t="shared" si="3"/>
        <v>4.2517833543292888E-2</v>
      </c>
      <c r="L37" s="79"/>
      <c r="M37" s="80"/>
      <c r="N37" s="81">
        <f>分析係数表!H40</f>
        <v>3.2672435146350355E-2</v>
      </c>
      <c r="O37" s="82">
        <f t="shared" si="4"/>
        <v>0.46523513387819226</v>
      </c>
      <c r="P37" s="76">
        <f>分析係数表!C40</f>
        <v>0.8889202180509681</v>
      </c>
      <c r="Q37" s="82">
        <f t="shared" si="5"/>
        <v>0.41355691665197403</v>
      </c>
      <c r="R37" s="83">
        <v>0.41497913402143144</v>
      </c>
      <c r="S37" s="84">
        <f t="shared" si="6"/>
        <v>0.49953303221614687</v>
      </c>
      <c r="T37" s="85">
        <f>分析係数表!F40</f>
        <v>0.69927210272348084</v>
      </c>
      <c r="U37" s="86">
        <f t="shared" si="7"/>
        <v>0.34930951381762132</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投入係数表!T38</f>
        <v>0</v>
      </c>
      <c r="E38" s="77">
        <f t="shared" si="0"/>
        <v>0</v>
      </c>
      <c r="F38" s="76">
        <f>分析係数表!C41</f>
        <v>0.75714913369882897</v>
      </c>
      <c r="G38" s="77">
        <f t="shared" si="1"/>
        <v>0</v>
      </c>
      <c r="H38" s="77">
        <v>1.4912354070304404E-3</v>
      </c>
      <c r="I38" s="77">
        <f t="shared" si="2"/>
        <v>1.4912354070304404E-3</v>
      </c>
      <c r="J38" s="76">
        <f>分析係数表!G41</f>
        <v>0.44130306930439894</v>
      </c>
      <c r="K38" s="78">
        <f t="shared" si="3"/>
        <v>6.5808676217792798E-4</v>
      </c>
      <c r="L38" s="79"/>
      <c r="M38" s="80"/>
      <c r="N38" s="81">
        <f>分析係数表!H41</f>
        <v>5.4373811955726131E-2</v>
      </c>
      <c r="O38" s="82">
        <f t="shared" si="4"/>
        <v>0.77424922786986183</v>
      </c>
      <c r="P38" s="76">
        <f>分析係数表!C41</f>
        <v>0.75714913369882897</v>
      </c>
      <c r="Q38" s="82">
        <f t="shared" si="5"/>
        <v>0.58622213214865315</v>
      </c>
      <c r="R38" s="83">
        <v>0.59725112941197378</v>
      </c>
      <c r="S38" s="84">
        <f t="shared" si="6"/>
        <v>0.59874236481900422</v>
      </c>
      <c r="T38" s="85">
        <f>分析係数表!F41</f>
        <v>0.54632084075586207</v>
      </c>
      <c r="U38" s="86">
        <f t="shared" si="7"/>
        <v>0.32710543214407151</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投入係数表!T39</f>
        <v>5.4888089284625241E-4</v>
      </c>
      <c r="E39" s="77">
        <f>$C$22*D39</f>
        <v>5.4888089284625241E-2</v>
      </c>
      <c r="F39" s="76">
        <f>分析係数表!C42</f>
        <v>1</v>
      </c>
      <c r="G39" s="77">
        <f>E39*F39</f>
        <v>5.4888089284625241E-2</v>
      </c>
      <c r="H39" s="77">
        <v>6.0154199171196257E-2</v>
      </c>
      <c r="I39" s="77">
        <f>C39+H39</f>
        <v>6.0154199171196257E-2</v>
      </c>
      <c r="J39" s="76">
        <f>分析係数表!G42</f>
        <v>0.48521641371557056</v>
      </c>
      <c r="K39" s="78">
        <f>I39*J39</f>
        <v>2.9187804791779993E-2</v>
      </c>
      <c r="L39" s="79"/>
      <c r="M39" s="80"/>
      <c r="N39" s="81">
        <f>分析係数表!H42</f>
        <v>1.2455852761828956E-2</v>
      </c>
      <c r="O39" s="82">
        <f t="shared" si="4"/>
        <v>0.17736358802946034</v>
      </c>
      <c r="P39" s="76">
        <f>分析係数表!C42</f>
        <v>1</v>
      </c>
      <c r="Q39" s="82">
        <f>O39*P39</f>
        <v>0.17736358802946034</v>
      </c>
      <c r="R39" s="83">
        <v>0.18187855455558927</v>
      </c>
      <c r="S39" s="84">
        <f>I39+R39</f>
        <v>0.24203275372678551</v>
      </c>
      <c r="T39" s="85">
        <f>分析係数表!F42</f>
        <v>0.55716694772344011</v>
      </c>
      <c r="U39" s="86">
        <f>S39*T39</f>
        <v>0.13485265064305216</v>
      </c>
      <c r="V39" s="87">
        <f>分析係数表!D42</f>
        <v>5.0590219224283306E-2</v>
      </c>
      <c r="W39" s="167">
        <f>ROUND(S39*V39,0)</f>
        <v>0</v>
      </c>
      <c r="X39" s="76">
        <f>分析係数表!E42</f>
        <v>4.4912872400224846E-2</v>
      </c>
      <c r="Y39" s="166">
        <f>ROUND(S39*X39,0)</f>
        <v>0</v>
      </c>
    </row>
    <row r="40" spans="1:25" x14ac:dyDescent="0.2">
      <c r="A40" s="6" t="s">
        <v>195</v>
      </c>
      <c r="B40" s="5" t="s">
        <v>41</v>
      </c>
      <c r="C40" s="90"/>
      <c r="D40" s="76">
        <f>投入係数表!T40</f>
        <v>4.342257730072574E-2</v>
      </c>
      <c r="E40" s="77">
        <f>$C$22*D40</f>
        <v>4.342257730072574</v>
      </c>
      <c r="F40" s="76">
        <f>分析係数表!C43</f>
        <v>0.37563090462016302</v>
      </c>
      <c r="G40" s="77">
        <f>E40*F40</f>
        <v>1.6310861992410566</v>
      </c>
      <c r="H40" s="77">
        <v>2.0765176128895981</v>
      </c>
      <c r="I40" s="77">
        <f>C40+H40</f>
        <v>2.0765176128895981</v>
      </c>
      <c r="J40" s="76">
        <f>分析係数表!G43</f>
        <v>0.35396646305878693</v>
      </c>
      <c r="K40" s="78">
        <f>I40*J40</f>
        <v>0.73501759491380636</v>
      </c>
      <c r="L40" s="79"/>
      <c r="M40" s="80"/>
      <c r="N40" s="81">
        <f>分析係数表!H43</f>
        <v>3.4431366873638014E-2</v>
      </c>
      <c r="O40" s="82">
        <f t="shared" si="4"/>
        <v>0.49028122652362166</v>
      </c>
      <c r="P40" s="76">
        <f>分析係数表!C43</f>
        <v>0.37563090462016302</v>
      </c>
      <c r="Q40" s="82">
        <f>O40*P40</f>
        <v>0.18416478063735106</v>
      </c>
      <c r="R40" s="83">
        <v>0.47445536936661525</v>
      </c>
      <c r="S40" s="84">
        <f>I40+R40</f>
        <v>2.5509729822562135</v>
      </c>
      <c r="T40" s="85">
        <f>分析係数表!F43</f>
        <v>0.58646850562191188</v>
      </c>
      <c r="U40" s="86">
        <f>S40*T40</f>
        <v>1.4960653127856736</v>
      </c>
      <c r="V40" s="87">
        <f>分析係数表!D43</f>
        <v>0.19606660701085477</v>
      </c>
      <c r="W40" s="167">
        <f>ROUND(S40*V40,0)</f>
        <v>1</v>
      </c>
      <c r="X40" s="76">
        <f>分析係数表!E43</f>
        <v>0.16095397424425165</v>
      </c>
      <c r="Y40" s="166">
        <f>ROUND(S40*X40,0)</f>
        <v>0</v>
      </c>
    </row>
    <row r="41" spans="1:25" x14ac:dyDescent="0.2">
      <c r="A41" s="6" t="s">
        <v>341</v>
      </c>
      <c r="B41" s="5" t="s">
        <v>42</v>
      </c>
      <c r="C41" s="90"/>
      <c r="D41" s="76">
        <f>投入係数表!T41</f>
        <v>1.8296029761541744E-4</v>
      </c>
      <c r="E41" s="77">
        <f>$C$22*D41</f>
        <v>1.8296029761541745E-2</v>
      </c>
      <c r="F41" s="76">
        <f>分析係数表!C44</f>
        <v>0.44504076889746724</v>
      </c>
      <c r="G41" s="77">
        <f>E41*F41</f>
        <v>8.1424791528474823E-3</v>
      </c>
      <c r="H41" s="77">
        <v>1.2121698593564717E-2</v>
      </c>
      <c r="I41" s="77">
        <f>C41+H41</f>
        <v>1.2121698593564717E-2</v>
      </c>
      <c r="J41" s="76">
        <f>分析係数表!G44</f>
        <v>0.26866955824807881</v>
      </c>
      <c r="K41" s="78">
        <f>I41*J41</f>
        <v>3.2567314063493905E-3</v>
      </c>
      <c r="L41" s="79"/>
      <c r="M41" s="80"/>
      <c r="N41" s="81">
        <f>分析係数表!H44</f>
        <v>0.11433334539351923</v>
      </c>
      <c r="O41" s="82">
        <f t="shared" si="4"/>
        <v>1.6280356518463324</v>
      </c>
      <c r="P41" s="76">
        <f>分析係数表!C44</f>
        <v>0.44504076889746724</v>
      </c>
      <c r="Q41" s="82">
        <f>O41*P41</f>
        <v>0.72454223829018105</v>
      </c>
      <c r="R41" s="83">
        <v>0.73796768432396598</v>
      </c>
      <c r="S41" s="84">
        <f>I41+R41</f>
        <v>0.75008938291753069</v>
      </c>
      <c r="T41" s="85">
        <f>分析係数表!F44</f>
        <v>0.50678893027202865</v>
      </c>
      <c r="U41" s="86">
        <f>S41*T41</f>
        <v>0.38013699597718148</v>
      </c>
      <c r="V41" s="87">
        <f>分析係数表!D44</f>
        <v>0.1775140257413606</v>
      </c>
      <c r="W41" s="167">
        <f>ROUND(S41*V41,0)</f>
        <v>0</v>
      </c>
      <c r="X41" s="76">
        <f>分析係数表!E44</f>
        <v>0.13360991938145303</v>
      </c>
      <c r="Y41" s="166">
        <f>ROUND(S41*X41,0)</f>
        <v>0</v>
      </c>
    </row>
    <row r="42" spans="1:25" x14ac:dyDescent="0.2">
      <c r="A42" s="6" t="s">
        <v>342</v>
      </c>
      <c r="B42" s="5" t="s">
        <v>279</v>
      </c>
      <c r="C42" s="90"/>
      <c r="D42" s="76">
        <f>投入係数表!T42</f>
        <v>1.8296029761541745E-3</v>
      </c>
      <c r="E42" s="77">
        <f>$C$22*D42</f>
        <v>0.18296029761541743</v>
      </c>
      <c r="F42" s="76">
        <f>分析係数表!C45</f>
        <v>1</v>
      </c>
      <c r="G42" s="77">
        <f>E42*F42</f>
        <v>0.18296029761541743</v>
      </c>
      <c r="H42" s="77">
        <v>0.20828362045201337</v>
      </c>
      <c r="I42" s="77">
        <f>C42+H42</f>
        <v>0.20828362045201337</v>
      </c>
      <c r="J42" s="76">
        <f>分析係数表!G45</f>
        <v>0</v>
      </c>
      <c r="K42" s="78">
        <f>I42*J42</f>
        <v>0</v>
      </c>
      <c r="L42" s="79"/>
      <c r="M42" s="80"/>
      <c r="N42" s="81">
        <f>分析係数表!H45</f>
        <v>0</v>
      </c>
      <c r="O42" s="82">
        <f t="shared" si="4"/>
        <v>0</v>
      </c>
      <c r="P42" s="76">
        <f>分析係数表!C45</f>
        <v>1</v>
      </c>
      <c r="Q42" s="82">
        <f>O42*P42</f>
        <v>0</v>
      </c>
      <c r="R42" s="83">
        <v>2.3279332460019897E-2</v>
      </c>
      <c r="S42" s="84">
        <f>I42+R42</f>
        <v>0.23156295291203327</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投入係数表!T43</f>
        <v>1.5246691467951455E-3</v>
      </c>
      <c r="E43" s="77">
        <f>$C$22*D43</f>
        <v>0.15246691467951454</v>
      </c>
      <c r="F43" s="76">
        <f>分析係数表!C46</f>
        <v>0.71666280596092968</v>
      </c>
      <c r="G43" s="77">
        <f>E43*F43</f>
        <v>0.10926736689042654</v>
      </c>
      <c r="H43" s="77">
        <v>0.13035997693243434</v>
      </c>
      <c r="I43" s="77">
        <f>C43+H43</f>
        <v>0.13035997693243434</v>
      </c>
      <c r="J43" s="76">
        <f>分析係数表!G46</f>
        <v>9.2985756517065307E-3</v>
      </c>
      <c r="K43" s="78">
        <f>I43*J43</f>
        <v>1.2121621074609589E-3</v>
      </c>
      <c r="L43" s="79"/>
      <c r="M43" s="80"/>
      <c r="N43" s="81">
        <f>分析係数表!H46</f>
        <v>2.2386024285503563E-2</v>
      </c>
      <c r="O43" s="82">
        <f t="shared" si="4"/>
        <v>0.31876304777454229</v>
      </c>
      <c r="P43" s="76">
        <f>分析係数表!C46</f>
        <v>0.71666280596092968</v>
      </c>
      <c r="Q43" s="82">
        <f>O43*P43</f>
        <v>0.22844562025476137</v>
      </c>
      <c r="R43" s="83">
        <v>0.24250474682775064</v>
      </c>
      <c r="S43" s="84">
        <f>I43+R43</f>
        <v>0.37286472376018498</v>
      </c>
      <c r="T43" s="85">
        <f>分析係数表!F46</f>
        <v>0.31357162053211501</v>
      </c>
      <c r="U43" s="86">
        <f>S43*T43</f>
        <v>0.11691979566874061</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92">
        <f>投入係数表!T44</f>
        <v>0.63871439897542237</v>
      </c>
      <c r="E44" s="91">
        <f>SUM(E5:E43)</f>
        <v>63.871439897542238</v>
      </c>
      <c r="F44" s="92">
        <f>分析係数表!C47</f>
        <v>0.41481989128497887</v>
      </c>
      <c r="G44" s="91">
        <f>SUM(G5:G43)</f>
        <v>8.6266777508224095</v>
      </c>
      <c r="H44" s="91">
        <f>SUM(H5:H43)</f>
        <v>10.289764893585135</v>
      </c>
      <c r="I44" s="91">
        <f>SUM(I5:I43)</f>
        <v>110.28976489358514</v>
      </c>
      <c r="J44" s="92">
        <f>分析係数表!G47</f>
        <v>0.25026351860519069</v>
      </c>
      <c r="K44" s="93">
        <f>SUM(K5:K43)</f>
        <v>22.698263619205338</v>
      </c>
      <c r="L44" s="94">
        <f>最終需要_まとめ!$L$33</f>
        <v>0.62733333333333341</v>
      </c>
      <c r="M44" s="91">
        <f>K44*L44</f>
        <v>14.239377377114817</v>
      </c>
      <c r="N44" s="95">
        <f>分析係数表!H47</f>
        <v>1</v>
      </c>
      <c r="O44" s="96">
        <f>SUM(O5:O43)</f>
        <v>14.239377377114817</v>
      </c>
      <c r="P44" s="92">
        <f>分析係数表!C47</f>
        <v>0.41481989128497887</v>
      </c>
      <c r="Q44" s="96">
        <f>SUM(Q5:Q43)</f>
        <v>6.8911291517094391</v>
      </c>
      <c r="R44" s="91">
        <f>SUM(R5:R43)</f>
        <v>8.0422252143944952</v>
      </c>
      <c r="S44" s="97">
        <f>SUM(S5:S43)</f>
        <v>118.33199010797965</v>
      </c>
      <c r="T44" s="98">
        <f>分析係数表!F47</f>
        <v>0.49143989098878627</v>
      </c>
      <c r="U44" s="99">
        <f>SUM(U5:U43)</f>
        <v>45.703459044128401</v>
      </c>
      <c r="V44" s="100">
        <f>分析係数表!D47</f>
        <v>6.5635274131309693E-2</v>
      </c>
      <c r="W44" s="164">
        <f>SUM(W5:W43)</f>
        <v>26</v>
      </c>
      <c r="X44" s="92">
        <f>分析係数表!E47</f>
        <v>5.6703562149805216E-2</v>
      </c>
      <c r="Y44" s="165">
        <f>SUM(Y5:Y43)</f>
        <v>23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296</v>
      </c>
      <c r="S2" s="3" t="s">
        <v>153</v>
      </c>
      <c r="U2" s="64" t="s">
        <v>210</v>
      </c>
      <c r="W2" s="3" t="s">
        <v>130</v>
      </c>
      <c r="Y2" s="3" t="s">
        <v>154</v>
      </c>
    </row>
    <row r="3" spans="1:25" ht="44" x14ac:dyDescent="0.2">
      <c r="B3" s="65"/>
      <c r="C3" s="66" t="s">
        <v>228</v>
      </c>
      <c r="D3" s="66" t="s">
        <v>314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投入係数表!U5</f>
        <v>0</v>
      </c>
      <c r="E5" s="77">
        <f t="shared" ref="E5:E38" si="0">$C$23*D5</f>
        <v>0</v>
      </c>
      <c r="F5" s="76">
        <f>分析係数表!C8</f>
        <v>4.9243777539597522E-2</v>
      </c>
      <c r="G5" s="77">
        <f t="shared" ref="G5:G38" si="1">E5*F5</f>
        <v>0</v>
      </c>
      <c r="H5" s="77">
        <f t="array" ref="H5:H43">MMULT(逆行列係数!C5:AO43,'19'!G5:G43)</f>
        <v>2.2521607791485364E-5</v>
      </c>
      <c r="I5" s="77">
        <f t="shared" ref="I5:I38" si="2">C5+H5</f>
        <v>2.2521607791485364E-5</v>
      </c>
      <c r="J5" s="76">
        <f>分析係数表!G8</f>
        <v>0.12057971014492753</v>
      </c>
      <c r="K5" s="78">
        <f t="shared" ref="K5:K38" si="3">I5*J5</f>
        <v>2.7156489394950468E-6</v>
      </c>
      <c r="L5" s="79" t="s">
        <v>184</v>
      </c>
      <c r="M5" s="80" t="s">
        <v>184</v>
      </c>
      <c r="N5" s="81">
        <f>分析係数表!H8</f>
        <v>1.1023937613586077E-2</v>
      </c>
      <c r="O5" s="82">
        <f t="shared" ref="O5:O43" si="4">$M$44*N5</f>
        <v>0.15912259252437758</v>
      </c>
      <c r="P5" s="76">
        <f>分析係数表!C8</f>
        <v>4.9243777539597522E-2</v>
      </c>
      <c r="Q5" s="82">
        <f t="shared" ref="Q5:Q38" si="5">O5*P5</f>
        <v>7.8357975477944732E-3</v>
      </c>
      <c r="R5" s="83">
        <f t="array" ref="R5:R43">MMULT(逆行列係数!C5:AO43,'19'!Q5:Q43)</f>
        <v>8.1933528221519881E-3</v>
      </c>
      <c r="S5" s="84">
        <f t="shared" ref="S5:S38" si="6">I5+R5</f>
        <v>8.2158744299434729E-3</v>
      </c>
      <c r="T5" s="85">
        <f>分析係数表!F8</f>
        <v>0.45391304347826089</v>
      </c>
      <c r="U5" s="86">
        <f t="shared" ref="U5:U38" si="7">S5*T5</f>
        <v>3.7292925673308636E-3</v>
      </c>
      <c r="V5" s="87">
        <f>分析係数表!D8</f>
        <v>0.46202898550724636</v>
      </c>
      <c r="W5" s="167">
        <f t="shared" ref="W5:W38" si="8">ROUND(S5*V5,0)</f>
        <v>0</v>
      </c>
      <c r="X5" s="76">
        <f>分析係数表!E8</f>
        <v>0.31362318840579712</v>
      </c>
      <c r="Y5" s="166">
        <f t="shared" ref="Y5:Y38" si="9">ROUND(S5*X5,0)</f>
        <v>0</v>
      </c>
    </row>
    <row r="6" spans="1:25" x14ac:dyDescent="0.2">
      <c r="A6" s="6" t="s">
        <v>220</v>
      </c>
      <c r="B6" s="5" t="s">
        <v>266</v>
      </c>
      <c r="C6" s="90"/>
      <c r="D6" s="76">
        <f>投入係数表!U6</f>
        <v>0</v>
      </c>
      <c r="E6" s="77">
        <f t="shared" si="0"/>
        <v>0</v>
      </c>
      <c r="F6" s="76">
        <f>分析係数表!C9</f>
        <v>0.18610421836228286</v>
      </c>
      <c r="G6" s="77">
        <f t="shared" si="1"/>
        <v>0</v>
      </c>
      <c r="H6" s="77">
        <v>1.6331877152099866E-5</v>
      </c>
      <c r="I6" s="77">
        <f t="shared" si="2"/>
        <v>1.6331877152099866E-5</v>
      </c>
      <c r="J6" s="76">
        <f>分析係数表!G9</f>
        <v>0.24223602484472051</v>
      </c>
      <c r="K6" s="78">
        <f t="shared" si="3"/>
        <v>3.9561689995769864E-6</v>
      </c>
      <c r="L6" s="79"/>
      <c r="M6" s="80"/>
      <c r="N6" s="81">
        <f>分析係数表!H9</f>
        <v>5.8167204272645549E-4</v>
      </c>
      <c r="O6" s="82">
        <f t="shared" si="4"/>
        <v>8.3960166214579433E-3</v>
      </c>
      <c r="P6" s="76">
        <f>分析係数表!C9</f>
        <v>0.18610421836228286</v>
      </c>
      <c r="Q6" s="82">
        <f t="shared" si="5"/>
        <v>1.5625341106931655E-3</v>
      </c>
      <c r="R6" s="83">
        <v>1.5991229463481478E-3</v>
      </c>
      <c r="S6" s="84">
        <f t="shared" si="6"/>
        <v>1.6154548235002477E-3</v>
      </c>
      <c r="T6" s="85">
        <f>分析係数表!F9</f>
        <v>0.65217391304347827</v>
      </c>
      <c r="U6" s="86">
        <f t="shared" si="7"/>
        <v>1.0535574935871181E-3</v>
      </c>
      <c r="V6" s="87">
        <f>分析係数表!D9</f>
        <v>0.15527950310559005</v>
      </c>
      <c r="W6" s="167">
        <f t="shared" si="8"/>
        <v>0</v>
      </c>
      <c r="X6" s="76">
        <f>分析係数表!E9</f>
        <v>0</v>
      </c>
      <c r="Y6" s="166">
        <f t="shared" si="9"/>
        <v>0</v>
      </c>
    </row>
    <row r="7" spans="1:25" x14ac:dyDescent="0.2">
      <c r="A7" s="6" t="s">
        <v>221</v>
      </c>
      <c r="B7" s="5" t="s">
        <v>267</v>
      </c>
      <c r="C7" s="90"/>
      <c r="D7" s="76">
        <f>投入係数表!U7</f>
        <v>0</v>
      </c>
      <c r="E7" s="77">
        <f t="shared" si="0"/>
        <v>0</v>
      </c>
      <c r="F7" s="76">
        <f>分析係数表!C10</f>
        <v>1</v>
      </c>
      <c r="G7" s="77">
        <f t="shared" si="1"/>
        <v>0</v>
      </c>
      <c r="H7" s="77">
        <v>1.1099257321116951E-5</v>
      </c>
      <c r="I7" s="77">
        <f t="shared" si="2"/>
        <v>1.1099257321116951E-5</v>
      </c>
      <c r="J7" s="76">
        <f>分析係数表!G10</f>
        <v>0.17902522283330172</v>
      </c>
      <c r="K7" s="78">
        <f t="shared" si="3"/>
        <v>1.9870470151971175E-6</v>
      </c>
      <c r="L7" s="79"/>
      <c r="M7" s="80"/>
      <c r="N7" s="81">
        <f>分析係数表!H10</f>
        <v>1.093766089911469E-3</v>
      </c>
      <c r="O7" s="82">
        <f t="shared" si="4"/>
        <v>1.5787725034607524E-2</v>
      </c>
      <c r="P7" s="76">
        <f>分析係数表!C10</f>
        <v>1</v>
      </c>
      <c r="Q7" s="82">
        <f t="shared" si="5"/>
        <v>1.5787725034607524E-2</v>
      </c>
      <c r="R7" s="83">
        <v>1.5833092419253084E-2</v>
      </c>
      <c r="S7" s="84">
        <f t="shared" si="6"/>
        <v>1.58441916765742E-2</v>
      </c>
      <c r="T7" s="85">
        <f>分析係数表!F10</f>
        <v>0.51792148681964723</v>
      </c>
      <c r="U7" s="86">
        <f t="shared" si="7"/>
        <v>8.2060473105867882E-3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投入係数表!U8</f>
        <v>5.3656704405215434E-5</v>
      </c>
      <c r="E8" s="77">
        <f t="shared" si="0"/>
        <v>5.3656704405215432E-3</v>
      </c>
      <c r="F8" s="76">
        <f>分析係数表!C11</f>
        <v>6.160954948016939E-3</v>
      </c>
      <c r="G8" s="77">
        <f t="shared" si="1"/>
        <v>3.3057653849959431E-5</v>
      </c>
      <c r="H8" s="77">
        <v>2.0792918863148848E-3</v>
      </c>
      <c r="I8" s="77">
        <f t="shared" si="2"/>
        <v>2.0792918863148848E-3</v>
      </c>
      <c r="J8" s="76">
        <f>分析係数表!G11</f>
        <v>0.34042553191489361</v>
      </c>
      <c r="K8" s="78">
        <f t="shared" si="3"/>
        <v>7.0784404640506719E-4</v>
      </c>
      <c r="L8" s="79"/>
      <c r="M8" s="80"/>
      <c r="N8" s="81">
        <f>分析係数表!H11</f>
        <v>-1.9481838751603774E-5</v>
      </c>
      <c r="O8" s="82">
        <f t="shared" si="4"/>
        <v>-2.8120629832634262E-4</v>
      </c>
      <c r="P8" s="76">
        <f>分析係数表!C11</f>
        <v>6.160954948016939E-3</v>
      </c>
      <c r="Q8" s="82">
        <f t="shared" si="5"/>
        <v>-1.7324993350872081E-6</v>
      </c>
      <c r="R8" s="83">
        <v>1.9811630478495956E-4</v>
      </c>
      <c r="S8" s="84">
        <f t="shared" si="6"/>
        <v>2.2774081910998441E-3</v>
      </c>
      <c r="T8" s="85">
        <f>分析係数表!F11</f>
        <v>0.5957446808510638</v>
      </c>
      <c r="U8" s="86">
        <f t="shared" si="7"/>
        <v>1.3567538159743751E-3</v>
      </c>
      <c r="V8" s="87">
        <f>分析係数表!D11</f>
        <v>0.10638297872340426</v>
      </c>
      <c r="W8" s="167">
        <f t="shared" si="8"/>
        <v>0</v>
      </c>
      <c r="X8" s="76">
        <f>分析係数表!E11</f>
        <v>0</v>
      </c>
      <c r="Y8" s="166">
        <f t="shared" si="9"/>
        <v>0</v>
      </c>
    </row>
    <row r="9" spans="1:25" x14ac:dyDescent="0.2">
      <c r="A9" s="6" t="s">
        <v>223</v>
      </c>
      <c r="B9" s="5" t="s">
        <v>191</v>
      </c>
      <c r="C9" s="90"/>
      <c r="D9" s="76">
        <f>投入係数表!U9</f>
        <v>0</v>
      </c>
      <c r="E9" s="77">
        <f t="shared" si="0"/>
        <v>0</v>
      </c>
      <c r="F9" s="76">
        <f>分析係数表!C12</f>
        <v>3.0196065121225524E-2</v>
      </c>
      <c r="G9" s="77">
        <f t="shared" si="1"/>
        <v>0</v>
      </c>
      <c r="H9" s="77">
        <v>7.5100804925241216E-5</v>
      </c>
      <c r="I9" s="77">
        <f t="shared" si="2"/>
        <v>7.5100804925241216E-5</v>
      </c>
      <c r="J9" s="76">
        <f>分析係数表!G12</f>
        <v>0.12354134956874682</v>
      </c>
      <c r="K9" s="78">
        <f t="shared" si="3"/>
        <v>9.2780547941634878E-6</v>
      </c>
      <c r="L9" s="79"/>
      <c r="M9" s="80"/>
      <c r="N9" s="81">
        <f>分析係数表!H12</f>
        <v>9.1223709954384669E-2</v>
      </c>
      <c r="O9" s="82">
        <f t="shared" si="4"/>
        <v>1.3167484919130994</v>
      </c>
      <c r="P9" s="76">
        <f>分析係数表!C12</f>
        <v>3.0196065121225524E-2</v>
      </c>
      <c r="Q9" s="82">
        <f t="shared" si="5"/>
        <v>3.9760623210083453E-2</v>
      </c>
      <c r="R9" s="83">
        <v>4.2330178382190123E-2</v>
      </c>
      <c r="S9" s="84">
        <f t="shared" si="6"/>
        <v>4.2405279187115362E-2</v>
      </c>
      <c r="T9" s="85">
        <f>分析係数表!F12</f>
        <v>0.42790922927909231</v>
      </c>
      <c r="U9" s="86">
        <f t="shared" si="7"/>
        <v>1.814561033432327E-2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投入係数表!U10</f>
        <v>2.5601913244774222E-3</v>
      </c>
      <c r="E10" s="77">
        <f t="shared" si="0"/>
        <v>0.25601913244774221</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0.20702809406068667</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投入係数表!U11</f>
        <v>7.3969599644332701E-3</v>
      </c>
      <c r="E11" s="77">
        <f t="shared" si="0"/>
        <v>0.73969599644332695</v>
      </c>
      <c r="F11" s="76">
        <f>分析係数表!C14</f>
        <v>0.14745822605886216</v>
      </c>
      <c r="G11" s="77">
        <f t="shared" si="1"/>
        <v>0.10907425945837541</v>
      </c>
      <c r="H11" s="77">
        <v>0.16571785044374432</v>
      </c>
      <c r="I11" s="77">
        <f t="shared" si="2"/>
        <v>0.16571785044374432</v>
      </c>
      <c r="J11" s="76">
        <f>分析係数表!G14</f>
        <v>0.16000812567713976</v>
      </c>
      <c r="K11" s="78">
        <f t="shared" si="3"/>
        <v>2.6516202640748093E-2</v>
      </c>
      <c r="L11" s="79"/>
      <c r="M11" s="80"/>
      <c r="N11" s="81">
        <f>分析係数表!H14</f>
        <v>1.1744765647395416E-3</v>
      </c>
      <c r="O11" s="82">
        <f t="shared" si="4"/>
        <v>1.6952722556245223E-2</v>
      </c>
      <c r="P11" s="76">
        <f>分析係数表!C14</f>
        <v>0.14745822605886216</v>
      </c>
      <c r="Q11" s="82">
        <f t="shared" si="5"/>
        <v>2.4998183950119797E-3</v>
      </c>
      <c r="R11" s="83">
        <v>1.9286357772193542E-2</v>
      </c>
      <c r="S11" s="84">
        <f t="shared" si="6"/>
        <v>0.18500420821593785</v>
      </c>
      <c r="T11" s="85">
        <f>分析係数表!F14</f>
        <v>0.30031148429035753</v>
      </c>
      <c r="U11" s="86">
        <f t="shared" si="7"/>
        <v>5.5558888369290654E-2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投入係数表!U12</f>
        <v>1.374378157122161E-2</v>
      </c>
      <c r="E12" s="77">
        <f t="shared" si="0"/>
        <v>1.3743781571221609</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0.12069776047449948</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投入係数表!U13</f>
        <v>1.0578036011313898E-3</v>
      </c>
      <c r="E13" s="77">
        <f t="shared" si="0"/>
        <v>0.10578036011313899</v>
      </c>
      <c r="F13" s="76">
        <f>分析係数表!C16</f>
        <v>2.2508198350392528E-2</v>
      </c>
      <c r="G13" s="77">
        <f t="shared" si="1"/>
        <v>2.3809253270024827E-3</v>
      </c>
      <c r="H13" s="77">
        <v>6.6965382116654145E-3</v>
      </c>
      <c r="I13" s="77">
        <f t="shared" si="2"/>
        <v>6.6965382116654145E-3</v>
      </c>
      <c r="J13" s="76">
        <f>分析係数表!G16</f>
        <v>3.3165829145728645E-2</v>
      </c>
      <c r="K13" s="78">
        <f t="shared" si="3"/>
        <v>2.2209624219593838E-4</v>
      </c>
      <c r="L13" s="79"/>
      <c r="M13" s="80"/>
      <c r="N13" s="81">
        <f>分析係数表!H16</f>
        <v>1.6828134001653172E-2</v>
      </c>
      <c r="O13" s="82">
        <f t="shared" si="4"/>
        <v>0.24290198326146151</v>
      </c>
      <c r="P13" s="76">
        <f>分析係数表!C16</f>
        <v>2.2508198350392528E-2</v>
      </c>
      <c r="Q13" s="82">
        <f t="shared" si="5"/>
        <v>5.4672860189527014E-3</v>
      </c>
      <c r="R13" s="83">
        <v>7.4833578572882356E-3</v>
      </c>
      <c r="S13" s="84">
        <f t="shared" si="6"/>
        <v>1.4179896068953649E-2</v>
      </c>
      <c r="T13" s="85">
        <f>分析係数表!F16</f>
        <v>0.28743718592964823</v>
      </c>
      <c r="U13" s="86">
        <f t="shared" si="7"/>
        <v>4.0758294228349186E-3</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投入係数表!U14</f>
        <v>4.0342176469235547E-2</v>
      </c>
      <c r="E14" s="77">
        <f t="shared" si="0"/>
        <v>4.0342176469235547</v>
      </c>
      <c r="F14" s="76">
        <f>分析係数表!C17</f>
        <v>3.7433661865049261E-2</v>
      </c>
      <c r="G14" s="77">
        <f t="shared" si="1"/>
        <v>0.15101553928495104</v>
      </c>
      <c r="H14" s="77">
        <v>0.18398794815511463</v>
      </c>
      <c r="I14" s="77">
        <f t="shared" si="2"/>
        <v>0.18398794815511463</v>
      </c>
      <c r="J14" s="76">
        <f>分析係数表!G17</f>
        <v>0.23414289082763498</v>
      </c>
      <c r="K14" s="78">
        <f t="shared" si="3"/>
        <v>4.3079470058483567E-2</v>
      </c>
      <c r="L14" s="79"/>
      <c r="M14" s="80"/>
      <c r="N14" s="81">
        <f>分析係数表!H17</f>
        <v>3.0252512461419003E-3</v>
      </c>
      <c r="O14" s="82">
        <f t="shared" si="4"/>
        <v>4.3667320897247779E-2</v>
      </c>
      <c r="P14" s="76">
        <f>分析係数表!C17</f>
        <v>3.7433661865049261E-2</v>
      </c>
      <c r="Q14" s="82">
        <f t="shared" si="5"/>
        <v>1.6346277250201728E-3</v>
      </c>
      <c r="R14" s="83">
        <v>9.1888040509042201E-3</v>
      </c>
      <c r="S14" s="84">
        <f t="shared" si="6"/>
        <v>0.19317675220601885</v>
      </c>
      <c r="T14" s="85">
        <f>分析係数表!F17</f>
        <v>0.39289082763499172</v>
      </c>
      <c r="U14" s="86">
        <f t="shared" si="7"/>
        <v>7.5897374054062453E-2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投入係数表!U15</f>
        <v>9.2366184011835138E-3</v>
      </c>
      <c r="E15" s="77">
        <f t="shared" si="0"/>
        <v>0.9236618401183514</v>
      </c>
      <c r="F15" s="76">
        <f>分析係数表!C18</f>
        <v>0.10097309673726385</v>
      </c>
      <c r="G15" s="77">
        <f t="shared" si="1"/>
        <v>9.3264996334789421E-2</v>
      </c>
      <c r="H15" s="77">
        <v>0.10616580954299046</v>
      </c>
      <c r="I15" s="77">
        <f t="shared" si="2"/>
        <v>0.10616580954299046</v>
      </c>
      <c r="J15" s="76">
        <f>分析係数表!G18</f>
        <v>0.21571562207670719</v>
      </c>
      <c r="K15" s="78">
        <f t="shared" si="3"/>
        <v>2.2901623648843402E-2</v>
      </c>
      <c r="L15" s="79"/>
      <c r="M15" s="80"/>
      <c r="N15" s="81">
        <f>分析係数表!H18</f>
        <v>4.4529917146522908E-4</v>
      </c>
      <c r="O15" s="82">
        <f t="shared" si="4"/>
        <v>6.4275725331735456E-3</v>
      </c>
      <c r="P15" s="76">
        <f>分析係数表!C18</f>
        <v>0.10097309673726385</v>
      </c>
      <c r="Q15" s="82">
        <f t="shared" si="5"/>
        <v>6.4901190317791246E-4</v>
      </c>
      <c r="R15" s="83">
        <v>2.4953008211728695E-3</v>
      </c>
      <c r="S15" s="84">
        <f t="shared" si="6"/>
        <v>0.10866111036416333</v>
      </c>
      <c r="T15" s="85">
        <f>分析係数表!F18</f>
        <v>0.45949485500467729</v>
      </c>
      <c r="U15" s="86">
        <f t="shared" si="7"/>
        <v>4.992922115142847E-2</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投入係数表!U16</f>
        <v>4.5937804214350869E-2</v>
      </c>
      <c r="E16" s="77">
        <f t="shared" si="0"/>
        <v>4.5937804214350866</v>
      </c>
      <c r="F16" s="76">
        <f>分析係数表!C19</f>
        <v>3.134831743474864E-2</v>
      </c>
      <c r="G16" s="77">
        <f t="shared" si="1"/>
        <v>0.14400728687668049</v>
      </c>
      <c r="H16" s="77">
        <v>0.39024479189453848</v>
      </c>
      <c r="I16" s="77">
        <f t="shared" si="2"/>
        <v>0.39024479189453848</v>
      </c>
      <c r="J16" s="76">
        <f>分析係数表!G19</f>
        <v>5.7606822099247029E-2</v>
      </c>
      <c r="K16" s="78">
        <f t="shared" si="3"/>
        <v>2.2480762301826357E-2</v>
      </c>
      <c r="L16" s="79"/>
      <c r="M16" s="80"/>
      <c r="N16" s="81">
        <f>分析係数表!H19</f>
        <v>-1.1410791268796496E-4</v>
      </c>
      <c r="O16" s="82">
        <f t="shared" si="4"/>
        <v>-1.647065461625721E-3</v>
      </c>
      <c r="P16" s="76">
        <f>分析係数表!C19</f>
        <v>3.134831743474864E-2</v>
      </c>
      <c r="Q16" s="82">
        <f t="shared" si="5"/>
        <v>-5.163273092685391E-5</v>
      </c>
      <c r="R16" s="83">
        <v>4.9535452216868522E-3</v>
      </c>
      <c r="S16" s="84">
        <f t="shared" si="6"/>
        <v>0.39519833711622532</v>
      </c>
      <c r="T16" s="85">
        <f>分析係数表!F19</f>
        <v>0.23995282590946204</v>
      </c>
      <c r="U16" s="86">
        <f t="shared" si="7"/>
        <v>9.4828957785758505E-2</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投入係数表!U17</f>
        <v>6.6771936010547372E-2</v>
      </c>
      <c r="E17" s="77">
        <f t="shared" si="0"/>
        <v>6.6771936010547375</v>
      </c>
      <c r="F17" s="76">
        <f>分析係数表!C20</f>
        <v>9.3978580907996712E-2</v>
      </c>
      <c r="G17" s="77">
        <f t="shared" si="1"/>
        <v>0.62751317907508053</v>
      </c>
      <c r="H17" s="77">
        <v>0.78001642396136084</v>
      </c>
      <c r="I17" s="77">
        <f t="shared" si="2"/>
        <v>0.78001642396136084</v>
      </c>
      <c r="J17" s="76">
        <f>分析係数表!G20</f>
        <v>0.1000543404428746</v>
      </c>
      <c r="K17" s="78">
        <f t="shared" si="3"/>
        <v>7.8044028834063611E-2</v>
      </c>
      <c r="L17" s="79"/>
      <c r="M17" s="80"/>
      <c r="N17" s="81">
        <f>分析係数表!H20</f>
        <v>5.5523240442070755E-4</v>
      </c>
      <c r="O17" s="82">
        <f t="shared" si="4"/>
        <v>8.0143795023007655E-3</v>
      </c>
      <c r="P17" s="76">
        <f>分析係数表!C20</f>
        <v>9.3978580907996712E-2</v>
      </c>
      <c r="Q17" s="82">
        <f t="shared" si="5"/>
        <v>7.5318001248436293E-4</v>
      </c>
      <c r="R17" s="83">
        <v>4.0648077618037149E-3</v>
      </c>
      <c r="S17" s="84">
        <f t="shared" si="6"/>
        <v>0.78408123172316457</v>
      </c>
      <c r="T17" s="85">
        <f>分析係数表!F20</f>
        <v>0.22286374133949191</v>
      </c>
      <c r="U17" s="86">
        <f t="shared" si="7"/>
        <v>0.17474327681590157</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投入係数表!U18</f>
        <v>2.8154439325765182E-2</v>
      </c>
      <c r="E18" s="77">
        <f t="shared" si="0"/>
        <v>2.8154439325765184</v>
      </c>
      <c r="F18" s="76">
        <f>分析係数表!C21</f>
        <v>0.58730312732447199</v>
      </c>
      <c r="G18" s="77">
        <f t="shared" si="1"/>
        <v>1.653519026408899</v>
      </c>
      <c r="H18" s="77">
        <v>1.6953446573315942</v>
      </c>
      <c r="I18" s="77">
        <f t="shared" si="2"/>
        <v>1.6953446573315942</v>
      </c>
      <c r="J18" s="76">
        <f>分析係数表!G21</f>
        <v>0.28517251912946945</v>
      </c>
      <c r="K18" s="78">
        <f t="shared" si="3"/>
        <v>0.4834657067239379</v>
      </c>
      <c r="L18" s="79"/>
      <c r="M18" s="80"/>
      <c r="N18" s="81">
        <f>分析係数表!H21</f>
        <v>9.2956202043366571E-4</v>
      </c>
      <c r="O18" s="82">
        <f t="shared" si="4"/>
        <v>1.3417557662999777E-2</v>
      </c>
      <c r="P18" s="76">
        <f>分析係数表!C21</f>
        <v>0.58730312732447199</v>
      </c>
      <c r="Q18" s="82">
        <f t="shared" si="5"/>
        <v>7.8801735765362032E-3</v>
      </c>
      <c r="R18" s="83">
        <v>1.1442230061161169E-2</v>
      </c>
      <c r="S18" s="84">
        <f t="shared" si="6"/>
        <v>1.7067868873927554</v>
      </c>
      <c r="T18" s="85">
        <f>分析係数表!F21</f>
        <v>0.42587749688936571</v>
      </c>
      <c r="U18" s="86">
        <f t="shared" si="7"/>
        <v>0.72688212732641844</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投入係数表!U19</f>
        <v>1.3651798649384098E-2</v>
      </c>
      <c r="E19" s="77">
        <f t="shared" si="0"/>
        <v>1.3651798649384099</v>
      </c>
      <c r="F19" s="76">
        <f>分析係数表!C22</f>
        <v>5.627746538770495E-2</v>
      </c>
      <c r="G19" s="77">
        <f t="shared" si="1"/>
        <v>7.6828862597063077E-2</v>
      </c>
      <c r="H19" s="77">
        <v>8.2067231848816091E-2</v>
      </c>
      <c r="I19" s="77">
        <f t="shared" si="2"/>
        <v>8.2067231848816091E-2</v>
      </c>
      <c r="J19" s="76">
        <f>分析係数表!G22</f>
        <v>0.19467293380336859</v>
      </c>
      <c r="K19" s="78">
        <f t="shared" si="3"/>
        <v>1.5976268793130279E-2</v>
      </c>
      <c r="L19" s="79"/>
      <c r="M19" s="80"/>
      <c r="N19" s="81">
        <f>分析係数表!H22</f>
        <v>4.3138357235694069E-5</v>
      </c>
      <c r="O19" s="82">
        <f t="shared" si="4"/>
        <v>6.2267108915118729E-4</v>
      </c>
      <c r="P19" s="76">
        <f>分析係数表!C22</f>
        <v>5.627746538770495E-2</v>
      </c>
      <c r="Q19" s="82">
        <f t="shared" si="5"/>
        <v>3.5042350667630486E-5</v>
      </c>
      <c r="R19" s="83">
        <v>7.4443212643532527E-4</v>
      </c>
      <c r="S19" s="84">
        <f t="shared" si="6"/>
        <v>8.2811663975251415E-2</v>
      </c>
      <c r="T19" s="85">
        <f>分析係数表!F22</f>
        <v>0.41304347826086957</v>
      </c>
      <c r="U19" s="86">
        <f t="shared" si="7"/>
        <v>3.4204817728908196E-2</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投入係数表!U20</f>
        <v>2.4145516982346945E-3</v>
      </c>
      <c r="E20" s="77">
        <f t="shared" si="0"/>
        <v>0.24145516982346946</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3.6155095499101192E-4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投入係数表!U21</f>
        <v>9.581554358074184E-4</v>
      </c>
      <c r="E21" s="77">
        <f t="shared" si="0"/>
        <v>9.5815543580741847E-2</v>
      </c>
      <c r="F21" s="76">
        <f>分析係数表!C24</f>
        <v>0.81842301633363734</v>
      </c>
      <c r="G21" s="77">
        <f t="shared" si="1"/>
        <v>7.8417646188997825E-2</v>
      </c>
      <c r="H21" s="77">
        <v>9.050396302826122E-2</v>
      </c>
      <c r="I21" s="77">
        <f t="shared" si="2"/>
        <v>9.050396302826122E-2</v>
      </c>
      <c r="J21" s="76">
        <f>分析係数表!G24</f>
        <v>0.20829256360078277</v>
      </c>
      <c r="K21" s="78">
        <f t="shared" si="3"/>
        <v>1.8851302475186994E-2</v>
      </c>
      <c r="L21" s="79"/>
      <c r="M21" s="80"/>
      <c r="N21" s="81">
        <f>分析係数表!H24</f>
        <v>3.3536593850975067E-4</v>
      </c>
      <c r="O21" s="82">
        <f t="shared" si="4"/>
        <v>4.8407655640463265E-3</v>
      </c>
      <c r="P21" s="76">
        <f>分析係数表!C24</f>
        <v>0.81842301633363734</v>
      </c>
      <c r="Q21" s="82">
        <f t="shared" si="5"/>
        <v>3.9617939542907956E-3</v>
      </c>
      <c r="R21" s="83">
        <v>1.0955762331957769E-2</v>
      </c>
      <c r="S21" s="84">
        <f t="shared" si="6"/>
        <v>0.10145972536021899</v>
      </c>
      <c r="T21" s="85">
        <f>分析係数表!F24</f>
        <v>0.39236790606653621</v>
      </c>
      <c r="U21" s="86">
        <f t="shared" si="7"/>
        <v>3.9809539989674965E-2</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投入係数表!U22</f>
        <v>0.15022344184763028</v>
      </c>
      <c r="E22" s="77">
        <f t="shared" si="0"/>
        <v>15.022344184763028</v>
      </c>
      <c r="F22" s="76">
        <f>分析係数表!C25</f>
        <v>9.2155281649579646E-3</v>
      </c>
      <c r="G22" s="77">
        <f t="shared" si="1"/>
        <v>0.13843883593837619</v>
      </c>
      <c r="H22" s="77">
        <v>0.14568820794680026</v>
      </c>
      <c r="I22" s="77">
        <f t="shared" si="2"/>
        <v>0.14568820794680026</v>
      </c>
      <c r="J22" s="76">
        <f>分析係数表!G25</f>
        <v>0.19733079122974262</v>
      </c>
      <c r="K22" s="78">
        <f t="shared" si="3"/>
        <v>2.8748769346985371E-2</v>
      </c>
      <c r="L22" s="79"/>
      <c r="M22" s="80"/>
      <c r="N22" s="81">
        <f>分析係数表!H25</f>
        <v>5.1487716700667114E-4</v>
      </c>
      <c r="O22" s="82">
        <f t="shared" si="4"/>
        <v>7.4318807414819124E-3</v>
      </c>
      <c r="P22" s="76">
        <f>分析係数表!C25</f>
        <v>9.2155281649579646E-3</v>
      </c>
      <c r="Q22" s="82">
        <f t="shared" si="5"/>
        <v>6.8488706291735247E-5</v>
      </c>
      <c r="R22" s="83">
        <v>6.7265203836811038E-4</v>
      </c>
      <c r="S22" s="84">
        <f t="shared" si="6"/>
        <v>0.14636085998516837</v>
      </c>
      <c r="T22" s="85">
        <f>分析係数表!F25</f>
        <v>0.3508102955195424</v>
      </c>
      <c r="U22" s="86">
        <f t="shared" si="7"/>
        <v>5.1344896543891287E-2</v>
      </c>
      <c r="V22" s="87">
        <f>分析係数表!D25</f>
        <v>0.24499523355576741</v>
      </c>
      <c r="W22" s="167">
        <f t="shared" si="8"/>
        <v>0</v>
      </c>
      <c r="X22" s="76">
        <f>分析係数表!E25</f>
        <v>0.2330791229742612</v>
      </c>
      <c r="Y22" s="166">
        <f t="shared" si="9"/>
        <v>0</v>
      </c>
    </row>
    <row r="23" spans="1:25" x14ac:dyDescent="0.2">
      <c r="A23" s="6" t="s">
        <v>11</v>
      </c>
      <c r="B23" s="5" t="s">
        <v>35</v>
      </c>
      <c r="C23" s="75">
        <f>最終需要_まとめ!C24</f>
        <v>100</v>
      </c>
      <c r="D23" s="76">
        <f>投入係数表!U23</f>
        <v>0.11900290512728137</v>
      </c>
      <c r="E23" s="77">
        <f t="shared" si="0"/>
        <v>11.900290512728137</v>
      </c>
      <c r="F23" s="76">
        <f>分析係数表!C26</f>
        <v>0.13136940169326161</v>
      </c>
      <c r="G23" s="77">
        <f t="shared" si="1"/>
        <v>1.5633340446330928</v>
      </c>
      <c r="H23" s="77">
        <v>1.672227263018532</v>
      </c>
      <c r="I23" s="77">
        <f t="shared" si="2"/>
        <v>101.67222726301853</v>
      </c>
      <c r="J23" s="76">
        <f>分析係数表!G26</f>
        <v>0.19642020029831664</v>
      </c>
      <c r="K23" s="78">
        <f t="shared" si="3"/>
        <v>19.970479243778069</v>
      </c>
      <c r="L23" s="79"/>
      <c r="M23" s="80"/>
      <c r="N23" s="81">
        <f>分析係数表!H26</f>
        <v>1.0429741531662163E-2</v>
      </c>
      <c r="O23" s="82">
        <f t="shared" si="4"/>
        <v>0.15054580042542415</v>
      </c>
      <c r="P23" s="76">
        <f>分析係数表!C26</f>
        <v>0.13136940169326161</v>
      </c>
      <c r="Q23" s="82">
        <f t="shared" si="5"/>
        <v>1.9777111729321138E-2</v>
      </c>
      <c r="R23" s="83">
        <v>2.6085006073359757E-2</v>
      </c>
      <c r="S23" s="84">
        <f t="shared" si="6"/>
        <v>101.69831226909189</v>
      </c>
      <c r="T23" s="85">
        <f>分析係数表!F26</f>
        <v>0.33488173875985511</v>
      </c>
      <c r="U23" s="86">
        <f t="shared" si="7"/>
        <v>34.056907641616199</v>
      </c>
      <c r="V23" s="87">
        <f>分析係数表!D26</f>
        <v>5.817174515235457E-2</v>
      </c>
      <c r="W23" s="167">
        <f t="shared" si="8"/>
        <v>6</v>
      </c>
      <c r="X23" s="76">
        <f>分析係数表!E26</f>
        <v>6.1453228212230981E-2</v>
      </c>
      <c r="Y23" s="166">
        <f t="shared" si="9"/>
        <v>6</v>
      </c>
    </row>
    <row r="24" spans="1:25" x14ac:dyDescent="0.2">
      <c r="A24" s="6" t="s">
        <v>12</v>
      </c>
      <c r="B24" s="5" t="s">
        <v>366</v>
      </c>
      <c r="C24" s="90"/>
      <c r="D24" s="76">
        <f>投入係数表!U24</f>
        <v>3.8326217432296735E-5</v>
      </c>
      <c r="E24" s="77">
        <f t="shared" si="0"/>
        <v>3.8326217432296736E-3</v>
      </c>
      <c r="F24" s="76">
        <f>分析係数表!C27</f>
        <v>0.16712141882673948</v>
      </c>
      <c r="G24" s="77">
        <f t="shared" si="1"/>
        <v>6.4051318355475462E-4</v>
      </c>
      <c r="H24" s="77">
        <v>5.4361267561853725E-3</v>
      </c>
      <c r="I24" s="77">
        <f t="shared" si="2"/>
        <v>5.4361267561853725E-3</v>
      </c>
      <c r="J24" s="76">
        <f>分析係数表!G27</f>
        <v>0.17095740894530786</v>
      </c>
      <c r="K24" s="78">
        <f t="shared" si="3"/>
        <v>9.2934614493571258E-4</v>
      </c>
      <c r="L24" s="79"/>
      <c r="M24" s="80"/>
      <c r="N24" s="81">
        <f>分析係数表!H27</f>
        <v>1.1119955247433267E-2</v>
      </c>
      <c r="O24" s="82">
        <f t="shared" si="4"/>
        <v>0.16050853785184313</v>
      </c>
      <c r="P24" s="76">
        <f>分析係数表!C27</f>
        <v>0.16712141882673948</v>
      </c>
      <c r="Q24" s="82">
        <f t="shared" si="5"/>
        <v>2.6824414579605441E-2</v>
      </c>
      <c r="R24" s="83">
        <v>3.0023385599513227E-2</v>
      </c>
      <c r="S24" s="84">
        <f t="shared" si="6"/>
        <v>3.5459512355698601E-2</v>
      </c>
      <c r="T24" s="85">
        <f>分析係数表!F27</f>
        <v>0.3222209040218294</v>
      </c>
      <c r="U24" s="86">
        <f t="shared" si="7"/>
        <v>1.1425796127426432E-2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投入係数表!U25</f>
        <v>0</v>
      </c>
      <c r="E25" s="77">
        <f t="shared" si="0"/>
        <v>0</v>
      </c>
      <c r="F25" s="76">
        <f>分析係数表!C28</f>
        <v>0.25171335744498258</v>
      </c>
      <c r="G25" s="77">
        <f t="shared" si="1"/>
        <v>0</v>
      </c>
      <c r="H25" s="77">
        <v>1.603220213631221E-2</v>
      </c>
      <c r="I25" s="77">
        <f t="shared" si="2"/>
        <v>1.603220213631221E-2</v>
      </c>
      <c r="J25" s="76">
        <f>分析係数表!G28</f>
        <v>0.12482787671548065</v>
      </c>
      <c r="K25" s="78">
        <f t="shared" si="3"/>
        <v>2.0012657517492461E-3</v>
      </c>
      <c r="L25" s="79"/>
      <c r="M25" s="80"/>
      <c r="N25" s="81">
        <f>分析係数表!H28</f>
        <v>2.0288943499884502E-2</v>
      </c>
      <c r="O25" s="82">
        <f t="shared" si="4"/>
        <v>0.2928562735427197</v>
      </c>
      <c r="P25" s="76">
        <f>分析係数表!C28</f>
        <v>0.25171335744498258</v>
      </c>
      <c r="Q25" s="82">
        <f t="shared" si="5"/>
        <v>7.3715835862264198E-2</v>
      </c>
      <c r="R25" s="83">
        <v>8.4425094848659857E-2</v>
      </c>
      <c r="S25" s="84">
        <f t="shared" si="6"/>
        <v>0.10045729698497206</v>
      </c>
      <c r="T25" s="85">
        <f>分析係数表!F28</f>
        <v>0.21349304958212537</v>
      </c>
      <c r="U25" s="86">
        <f t="shared" si="7"/>
        <v>2.1446934686098935E-2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投入係数表!U26</f>
        <v>4.1315662392015879E-3</v>
      </c>
      <c r="E26" s="77">
        <f t="shared" si="0"/>
        <v>0.41315662392015878</v>
      </c>
      <c r="F26" s="76">
        <f>分析係数表!C29</f>
        <v>0.56088407005838192</v>
      </c>
      <c r="G26" s="77">
        <f t="shared" si="1"/>
        <v>0.2317329687959189</v>
      </c>
      <c r="H26" s="77">
        <v>0.25287515514564957</v>
      </c>
      <c r="I26" s="77">
        <f t="shared" si="2"/>
        <v>0.25287515514564957</v>
      </c>
      <c r="J26" s="76">
        <f>分析係数表!G29</f>
        <v>0.25897778967085899</v>
      </c>
      <c r="K26" s="78">
        <f t="shared" si="3"/>
        <v>6.5489048742295872E-2</v>
      </c>
      <c r="L26" s="79"/>
      <c r="M26" s="80"/>
      <c r="N26" s="81">
        <f>分析係数表!H29</f>
        <v>1.0175086067980484E-2</v>
      </c>
      <c r="O26" s="82">
        <f t="shared" si="4"/>
        <v>0.14687003238301552</v>
      </c>
      <c r="P26" s="76">
        <f>分析係数表!C29</f>
        <v>0.56088407005838192</v>
      </c>
      <c r="Q26" s="82">
        <f t="shared" si="5"/>
        <v>8.2377061532592097E-2</v>
      </c>
      <c r="R26" s="83">
        <v>9.4299037649227632E-2</v>
      </c>
      <c r="S26" s="84">
        <f t="shared" si="6"/>
        <v>0.34717419279487721</v>
      </c>
      <c r="T26" s="85">
        <f>分析係数表!F29</f>
        <v>0.37605030773347603</v>
      </c>
      <c r="U26" s="86">
        <f t="shared" si="7"/>
        <v>0.13055496203763473</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投入係数表!U27</f>
        <v>1.7476755149127311E-3</v>
      </c>
      <c r="E27" s="77">
        <f t="shared" si="0"/>
        <v>0.1747675514912731</v>
      </c>
      <c r="F27" s="76">
        <f>分析係数表!C30</f>
        <v>1</v>
      </c>
      <c r="G27" s="77">
        <f t="shared" si="1"/>
        <v>0.1747675514912731</v>
      </c>
      <c r="H27" s="77">
        <v>0.21456231402178516</v>
      </c>
      <c r="I27" s="77">
        <f t="shared" si="2"/>
        <v>0.21456231402178516</v>
      </c>
      <c r="J27" s="76">
        <f>分析係数表!G30</f>
        <v>0.3445256772071732</v>
      </c>
      <c r="K27" s="78">
        <f t="shared" si="3"/>
        <v>7.3922226541493691E-2</v>
      </c>
      <c r="L27" s="79"/>
      <c r="M27" s="80"/>
      <c r="N27" s="81">
        <f>分析係数表!H30</f>
        <v>0</v>
      </c>
      <c r="O27" s="82">
        <f t="shared" si="4"/>
        <v>0</v>
      </c>
      <c r="P27" s="76">
        <f>分析係数表!C30</f>
        <v>1</v>
      </c>
      <c r="Q27" s="82">
        <f t="shared" si="5"/>
        <v>0</v>
      </c>
      <c r="R27" s="83">
        <v>4.2145584157154067E-2</v>
      </c>
      <c r="S27" s="84">
        <f t="shared" si="6"/>
        <v>0.25670789817893924</v>
      </c>
      <c r="T27" s="85">
        <f>分析係数表!F30</f>
        <v>0.44052354392124621</v>
      </c>
      <c r="U27" s="86">
        <f t="shared" si="7"/>
        <v>0.11308587305836074</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投入係数表!U28</f>
        <v>9.267279375129351E-3</v>
      </c>
      <c r="E28" s="77">
        <f t="shared" si="0"/>
        <v>0.92672793751293514</v>
      </c>
      <c r="F28" s="76">
        <f>分析係数表!C31</f>
        <v>4.9143958408031541E-2</v>
      </c>
      <c r="G28" s="77">
        <f t="shared" si="1"/>
        <v>4.5543079216696536E-2</v>
      </c>
      <c r="H28" s="77">
        <v>9.0028347484588961E-2</v>
      </c>
      <c r="I28" s="77">
        <f t="shared" si="2"/>
        <v>9.0028347484588961E-2</v>
      </c>
      <c r="J28" s="76">
        <f>分析係数表!G31</f>
        <v>7.032875572201415E-2</v>
      </c>
      <c r="K28" s="78">
        <f t="shared" si="3"/>
        <v>6.3315816583002643E-3</v>
      </c>
      <c r="L28" s="79"/>
      <c r="M28" s="80"/>
      <c r="N28" s="81">
        <f>分析係数表!H31</f>
        <v>2.2706083064994196E-2</v>
      </c>
      <c r="O28" s="82">
        <f t="shared" si="4"/>
        <v>0.32774594069935231</v>
      </c>
      <c r="P28" s="76">
        <f>分析係数表!C31</f>
        <v>4.9143958408031541E-2</v>
      </c>
      <c r="Q28" s="82">
        <f t="shared" si="5"/>
        <v>1.610673287813014E-2</v>
      </c>
      <c r="R28" s="83">
        <v>3.7240719276983879E-2</v>
      </c>
      <c r="S28" s="84">
        <f t="shared" si="6"/>
        <v>0.12726906676157285</v>
      </c>
      <c r="T28" s="85">
        <f>分析係数表!F31</f>
        <v>0.30087390761548066</v>
      </c>
      <c r="U28" s="86">
        <f t="shared" si="7"/>
        <v>3.8291941435129907E-2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投入係数表!U29</f>
        <v>5.8255850497091041E-4</v>
      </c>
      <c r="E29" s="77">
        <f t="shared" si="0"/>
        <v>5.825585049709104E-2</v>
      </c>
      <c r="F29" s="76">
        <f>分析係数表!C32</f>
        <v>0.85369684730169415</v>
      </c>
      <c r="G29" s="77">
        <f t="shared" si="1"/>
        <v>4.973283590624545E-2</v>
      </c>
      <c r="H29" s="77">
        <v>7.2388812665567098E-2</v>
      </c>
      <c r="I29" s="77">
        <f t="shared" si="2"/>
        <v>7.2388812665567098E-2</v>
      </c>
      <c r="J29" s="76">
        <f>分析係数表!G32</f>
        <v>0.14032110690510377</v>
      </c>
      <c r="K29" s="78">
        <f t="shared" si="3"/>
        <v>1.015767832077857E-2</v>
      </c>
      <c r="L29" s="79"/>
      <c r="M29" s="80"/>
      <c r="N29" s="81">
        <f>分析係数表!H32</f>
        <v>6.3455131933795143E-3</v>
      </c>
      <c r="O29" s="82">
        <f t="shared" si="4"/>
        <v>9.1592908597723025E-2</v>
      </c>
      <c r="P29" s="76">
        <f>分析係数表!C32</f>
        <v>0.85369684730169415</v>
      </c>
      <c r="Q29" s="82">
        <f t="shared" si="5"/>
        <v>7.8192577305068386E-2</v>
      </c>
      <c r="R29" s="83">
        <v>0.10950338403504598</v>
      </c>
      <c r="S29" s="84">
        <f t="shared" si="6"/>
        <v>0.18189219670061307</v>
      </c>
      <c r="T29" s="85">
        <f>分析係数表!F32</f>
        <v>0.48296567027803161</v>
      </c>
      <c r="U29" s="86">
        <f t="shared" si="7"/>
        <v>8.7847686697855157E-2</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投入係数表!U30</f>
        <v>2.2995730459378041E-4</v>
      </c>
      <c r="E30" s="77">
        <f t="shared" si="0"/>
        <v>2.2995730459378041E-2</v>
      </c>
      <c r="F30" s="76">
        <f>分析係数表!C33</f>
        <v>0.68456011928968419</v>
      </c>
      <c r="G30" s="77">
        <f t="shared" si="1"/>
        <v>1.5741959986425257E-2</v>
      </c>
      <c r="H30" s="77">
        <v>3.2856787296391111E-2</v>
      </c>
      <c r="I30" s="77">
        <f t="shared" si="2"/>
        <v>3.2856787296391111E-2</v>
      </c>
      <c r="J30" s="76">
        <f>分析係数表!G33</f>
        <v>0.50750988142292486</v>
      </c>
      <c r="K30" s="78">
        <f t="shared" si="3"/>
        <v>1.6675144224729717E-2</v>
      </c>
      <c r="L30" s="79"/>
      <c r="M30" s="80"/>
      <c r="N30" s="81">
        <f>分析係数表!H33</f>
        <v>9.6295945829355794E-4</v>
      </c>
      <c r="O30" s="82">
        <f t="shared" si="4"/>
        <v>1.3899625602987792E-2</v>
      </c>
      <c r="P30" s="76">
        <f>分析係数表!C33</f>
        <v>0.68456011928968419</v>
      </c>
      <c r="Q30" s="82">
        <f t="shared" si="5"/>
        <v>9.5151293608632722E-3</v>
      </c>
      <c r="R30" s="83">
        <v>3.6959483750460334E-2</v>
      </c>
      <c r="S30" s="84">
        <f t="shared" si="6"/>
        <v>6.9816271046851452E-2</v>
      </c>
      <c r="T30" s="85">
        <f>分析係数表!F33</f>
        <v>0.6454545454545455</v>
      </c>
      <c r="U30" s="86">
        <f t="shared" si="7"/>
        <v>4.5063229493876852E-2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投入係数表!U31</f>
        <v>5.2008677055626673E-2</v>
      </c>
      <c r="E31" s="77">
        <f t="shared" si="0"/>
        <v>5.2008677055626675</v>
      </c>
      <c r="F31" s="76">
        <f>分析係数表!C34</f>
        <v>0.36407371382002685</v>
      </c>
      <c r="G31" s="77">
        <f t="shared" si="1"/>
        <v>1.8934992206508423</v>
      </c>
      <c r="H31" s="77">
        <v>2.0613599524916633</v>
      </c>
      <c r="I31" s="77">
        <f t="shared" si="2"/>
        <v>2.0613599524916633</v>
      </c>
      <c r="J31" s="76">
        <f>分析係数表!G34</f>
        <v>0.42480723749571397</v>
      </c>
      <c r="K31" s="78">
        <f t="shared" si="3"/>
        <v>0.87568062690227966</v>
      </c>
      <c r="L31" s="79"/>
      <c r="M31" s="80"/>
      <c r="N31" s="81">
        <f>分析係数表!H34</f>
        <v>0.15914714076185121</v>
      </c>
      <c r="O31" s="82">
        <f t="shared" si="4"/>
        <v>2.2971742510278927</v>
      </c>
      <c r="P31" s="76">
        <f>分析係数表!C34</f>
        <v>0.36407371382002685</v>
      </c>
      <c r="Q31" s="82">
        <f t="shared" si="5"/>
        <v>0.83634076086346354</v>
      </c>
      <c r="R31" s="83">
        <v>0.91809556556964733</v>
      </c>
      <c r="S31" s="84">
        <f t="shared" si="6"/>
        <v>2.9794555180613105</v>
      </c>
      <c r="T31" s="85">
        <f>分析係数表!F34</f>
        <v>0.69957183425501801</v>
      </c>
      <c r="U31" s="86">
        <f t="shared" si="7"/>
        <v>2.0843431618513861</v>
      </c>
      <c r="V31" s="87">
        <f>分析係数表!D34</f>
        <v>0.16978925805118647</v>
      </c>
      <c r="W31" s="167">
        <f t="shared" si="8"/>
        <v>1</v>
      </c>
      <c r="X31" s="76">
        <f>分析係数表!E34</f>
        <v>0.12666496689847989</v>
      </c>
      <c r="Y31" s="166">
        <f t="shared" si="9"/>
        <v>0</v>
      </c>
    </row>
    <row r="32" spans="1:25" x14ac:dyDescent="0.2">
      <c r="A32" s="6" t="s">
        <v>20</v>
      </c>
      <c r="B32" s="5" t="s">
        <v>37</v>
      </c>
      <c r="C32" s="90"/>
      <c r="D32" s="76">
        <f>投入係数表!U32</f>
        <v>5.7795935887903476E-3</v>
      </c>
      <c r="E32" s="77">
        <f t="shared" si="0"/>
        <v>0.57795935887903471</v>
      </c>
      <c r="F32" s="76">
        <f>分析係数表!C35</f>
        <v>0.73929442777419441</v>
      </c>
      <c r="G32" s="77">
        <f t="shared" si="1"/>
        <v>0.42728213349921623</v>
      </c>
      <c r="H32" s="77">
        <v>0.52224584171823818</v>
      </c>
      <c r="I32" s="77">
        <f t="shared" si="2"/>
        <v>0.52224584171823818</v>
      </c>
      <c r="J32" s="76">
        <f>分析係数表!G35</f>
        <v>0.31372688477951638</v>
      </c>
      <c r="K32" s="78">
        <f t="shared" si="3"/>
        <v>0.16384256101131925</v>
      </c>
      <c r="L32" s="79"/>
      <c r="M32" s="80"/>
      <c r="N32" s="81">
        <f>分析係数表!H35</f>
        <v>5.9491969307754605E-2</v>
      </c>
      <c r="O32" s="82">
        <f t="shared" si="4"/>
        <v>0.85872369043198571</v>
      </c>
      <c r="P32" s="76">
        <f>分析係数表!C35</f>
        <v>0.73929442777419441</v>
      </c>
      <c r="Q32" s="82">
        <f t="shared" si="5"/>
        <v>0.63484963933405936</v>
      </c>
      <c r="R32" s="83">
        <v>0.79363935427047905</v>
      </c>
      <c r="S32" s="84">
        <f t="shared" si="6"/>
        <v>1.3158851959887172</v>
      </c>
      <c r="T32" s="85">
        <f>分析係数表!F35</f>
        <v>0.64366998577524892</v>
      </c>
      <c r="U32" s="86">
        <f t="shared" si="7"/>
        <v>0.84699580538391828</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投入係数表!U33</f>
        <v>1.8703194106960807E-3</v>
      </c>
      <c r="E33" s="77">
        <f t="shared" si="0"/>
        <v>0.18703194106960808</v>
      </c>
      <c r="F33" s="76">
        <f>分析係数表!C36</f>
        <v>0.90530305621882723</v>
      </c>
      <c r="G33" s="77">
        <f t="shared" si="1"/>
        <v>0.16932058786085577</v>
      </c>
      <c r="H33" s="77">
        <v>0.29203706992186346</v>
      </c>
      <c r="I33" s="77">
        <f t="shared" si="2"/>
        <v>0.29203706992186346</v>
      </c>
      <c r="J33" s="76">
        <f>分析係数表!G36</f>
        <v>4.4048921884705258E-2</v>
      </c>
      <c r="K33" s="78">
        <f t="shared" si="3"/>
        <v>1.2863918080426371E-2</v>
      </c>
      <c r="L33" s="79"/>
      <c r="M33" s="80"/>
      <c r="N33" s="81">
        <f>分析係数表!H36</f>
        <v>0.18238619127269287</v>
      </c>
      <c r="O33" s="82">
        <f t="shared" si="4"/>
        <v>2.6326131926028875</v>
      </c>
      <c r="P33" s="76">
        <f>分析係数表!C36</f>
        <v>0.90530305621882723</v>
      </c>
      <c r="Q33" s="82">
        <f t="shared" si="5"/>
        <v>2.3833127691053981</v>
      </c>
      <c r="R33" s="83">
        <v>2.5570863555389804</v>
      </c>
      <c r="S33" s="84">
        <f t="shared" si="6"/>
        <v>2.849123425460844</v>
      </c>
      <c r="T33" s="85">
        <f>分析係数表!F36</f>
        <v>0.85493507645893108</v>
      </c>
      <c r="U33" s="86">
        <f t="shared" si="7"/>
        <v>2.4358155535872981</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投入係数表!U34</f>
        <v>1.8480902045853488E-2</v>
      </c>
      <c r="E34" s="77">
        <f t="shared" si="0"/>
        <v>1.8480902045853489</v>
      </c>
      <c r="F34" s="76">
        <f>分析係数表!C37</f>
        <v>0.39043485315593052</v>
      </c>
      <c r="G34" s="77">
        <f t="shared" si="1"/>
        <v>0.72155882764619428</v>
      </c>
      <c r="H34" s="77">
        <v>0.93732950981641505</v>
      </c>
      <c r="I34" s="77">
        <f t="shared" si="2"/>
        <v>0.93732950981641505</v>
      </c>
      <c r="J34" s="76">
        <f>分析係数表!G37</f>
        <v>0.31799768518518517</v>
      </c>
      <c r="K34" s="78">
        <f t="shared" si="3"/>
        <v>0.2980686143773843</v>
      </c>
      <c r="L34" s="79"/>
      <c r="M34" s="80"/>
      <c r="N34" s="81">
        <f>分析係数表!H37</f>
        <v>4.8270430186830832E-2</v>
      </c>
      <c r="O34" s="82">
        <f t="shared" si="4"/>
        <v>0.69674886259601232</v>
      </c>
      <c r="P34" s="76">
        <f>分析係数表!C37</f>
        <v>0.39043485315593052</v>
      </c>
      <c r="Q34" s="82">
        <f t="shared" si="5"/>
        <v>0.27203503985423566</v>
      </c>
      <c r="R34" s="83">
        <v>0.37660646924276669</v>
      </c>
      <c r="S34" s="84">
        <f t="shared" si="6"/>
        <v>1.3139359790591818</v>
      </c>
      <c r="T34" s="85">
        <f>分析係数表!F37</f>
        <v>0.6715988005050505</v>
      </c>
      <c r="U34" s="86">
        <f t="shared" si="7"/>
        <v>0.88243782747657562</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投入係数表!U35</f>
        <v>1.2187737143470363E-2</v>
      </c>
      <c r="E35" s="77">
        <f t="shared" si="0"/>
        <v>1.2187737143470363</v>
      </c>
      <c r="F35" s="76">
        <f>分析係数表!C38</f>
        <v>9.9890182932115712E-2</v>
      </c>
      <c r="G35" s="77">
        <f t="shared" si="1"/>
        <v>0.12174352927897959</v>
      </c>
      <c r="H35" s="77">
        <v>0.16577168444860191</v>
      </c>
      <c r="I35" s="77">
        <f t="shared" si="2"/>
        <v>0.16577168444860191</v>
      </c>
      <c r="J35" s="76">
        <f>分析係数表!G38</f>
        <v>0.1768186564566655</v>
      </c>
      <c r="K35" s="78">
        <f t="shared" si="3"/>
        <v>2.93115265227601E-2</v>
      </c>
      <c r="L35" s="79"/>
      <c r="M35" s="80"/>
      <c r="N35" s="81">
        <f>分析係数表!H38</f>
        <v>4.3813263792446058E-2</v>
      </c>
      <c r="O35" s="82">
        <f t="shared" si="4"/>
        <v>0.63241287877177843</v>
      </c>
      <c r="P35" s="76">
        <f>分析係数表!C38</f>
        <v>9.9890182932115712E-2</v>
      </c>
      <c r="Q35" s="82">
        <f t="shared" si="5"/>
        <v>6.3171838149138862E-2</v>
      </c>
      <c r="R35" s="83">
        <v>9.5822165887123112E-2</v>
      </c>
      <c r="S35" s="84">
        <f t="shared" si="6"/>
        <v>0.26159385033572502</v>
      </c>
      <c r="T35" s="85">
        <f>分析係数表!F38</f>
        <v>0.48230653208028773</v>
      </c>
      <c r="U35" s="86">
        <f t="shared" si="7"/>
        <v>0.12616842276895335</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投入係数表!U36</f>
        <v>0</v>
      </c>
      <c r="E36" s="77">
        <f t="shared" si="0"/>
        <v>0</v>
      </c>
      <c r="F36" s="76">
        <f>分析係数表!C39</f>
        <v>1</v>
      </c>
      <c r="G36" s="77">
        <f t="shared" si="1"/>
        <v>0</v>
      </c>
      <c r="H36" s="77">
        <v>4.8815388828847825E-2</v>
      </c>
      <c r="I36" s="77">
        <f t="shared" si="2"/>
        <v>4.8815388828847825E-2</v>
      </c>
      <c r="J36" s="76">
        <f>分析係数表!G39</f>
        <v>0.35294936281039385</v>
      </c>
      <c r="K36" s="78">
        <f t="shared" si="3"/>
        <v>1.7229360382483457E-2</v>
      </c>
      <c r="L36" s="79"/>
      <c r="M36" s="80"/>
      <c r="N36" s="81">
        <f>分析係数表!H39</f>
        <v>3.8393137939767719E-3</v>
      </c>
      <c r="O36" s="82">
        <f t="shared" si="4"/>
        <v>5.5417726934455659E-2</v>
      </c>
      <c r="P36" s="76">
        <f>分析係数表!C39</f>
        <v>1</v>
      </c>
      <c r="Q36" s="82">
        <f t="shared" si="5"/>
        <v>5.5417726934455659E-2</v>
      </c>
      <c r="R36" s="83">
        <v>0.10203727789040233</v>
      </c>
      <c r="S36" s="84">
        <f t="shared" si="6"/>
        <v>0.15085266671925016</v>
      </c>
      <c r="T36" s="85">
        <f>分析係数表!F39</f>
        <v>0.70369192230461841</v>
      </c>
      <c r="U36" s="86">
        <f t="shared" si="7"/>
        <v>0.10615380302844708</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投入係数表!U37</f>
        <v>8.5084202699698753E-4</v>
      </c>
      <c r="E37" s="77">
        <f t="shared" si="0"/>
        <v>8.5084202699698755E-2</v>
      </c>
      <c r="F37" s="76">
        <f>分析係数表!C40</f>
        <v>0.8889202180509681</v>
      </c>
      <c r="G37" s="77">
        <f t="shared" si="1"/>
        <v>7.5633068016508986E-2</v>
      </c>
      <c r="H37" s="77">
        <v>8.0184933372068737E-2</v>
      </c>
      <c r="I37" s="77">
        <f t="shared" si="2"/>
        <v>8.0184933372068737E-2</v>
      </c>
      <c r="J37" s="76">
        <f>分析係数表!G40</f>
        <v>0.50284888634442904</v>
      </c>
      <c r="K37" s="78">
        <f t="shared" si="3"/>
        <v>4.0320904447747004E-2</v>
      </c>
      <c r="L37" s="79"/>
      <c r="M37" s="80"/>
      <c r="N37" s="81">
        <f>分析係数表!H40</f>
        <v>3.2672435146350355E-2</v>
      </c>
      <c r="O37" s="82">
        <f t="shared" si="4"/>
        <v>0.47160304845744272</v>
      </c>
      <c r="P37" s="76">
        <f>分析係数表!C40</f>
        <v>0.8889202180509681</v>
      </c>
      <c r="Q37" s="82">
        <f t="shared" si="5"/>
        <v>0.41921748466829128</v>
      </c>
      <c r="R37" s="83">
        <v>0.42065916866454095</v>
      </c>
      <c r="S37" s="84">
        <f t="shared" si="6"/>
        <v>0.50084410203660967</v>
      </c>
      <c r="T37" s="85">
        <f>分析係数表!F40</f>
        <v>0.69927210272348084</v>
      </c>
      <c r="U37" s="86">
        <f t="shared" si="7"/>
        <v>0.35022630836779362</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投入係数表!U38</f>
        <v>0</v>
      </c>
      <c r="E38" s="77">
        <f t="shared" si="0"/>
        <v>0</v>
      </c>
      <c r="F38" s="76">
        <f>分析係数表!C41</f>
        <v>0.75714913369882897</v>
      </c>
      <c r="G38" s="77">
        <f t="shared" si="1"/>
        <v>0</v>
      </c>
      <c r="H38" s="77">
        <v>1.7808406941981357E-3</v>
      </c>
      <c r="I38" s="77">
        <f t="shared" si="2"/>
        <v>1.7808406941981357E-3</v>
      </c>
      <c r="J38" s="76">
        <f>分析係数表!G41</f>
        <v>0.44130306930439894</v>
      </c>
      <c r="K38" s="78">
        <f t="shared" si="3"/>
        <v>7.8589046429181379E-4</v>
      </c>
      <c r="L38" s="79"/>
      <c r="M38" s="80"/>
      <c r="N38" s="81">
        <f>分析係数表!H41</f>
        <v>5.4373811955726131E-2</v>
      </c>
      <c r="O38" s="82">
        <f t="shared" si="4"/>
        <v>0.78484677862882224</v>
      </c>
      <c r="P38" s="76">
        <f>分析係数表!C41</f>
        <v>0.75714913369882897</v>
      </c>
      <c r="Q38" s="82">
        <f t="shared" si="5"/>
        <v>0.59424605852512935</v>
      </c>
      <c r="R38" s="83">
        <v>0.60542601539436403</v>
      </c>
      <c r="S38" s="84">
        <f t="shared" si="6"/>
        <v>0.60720685608856217</v>
      </c>
      <c r="T38" s="85">
        <f>分析係数表!F41</f>
        <v>0.54632084075586207</v>
      </c>
      <c r="U38" s="86">
        <f t="shared" si="7"/>
        <v>0.33172976013102701</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投入係数表!U39</f>
        <v>5.0590607010631689E-4</v>
      </c>
      <c r="E39" s="77">
        <f>$C$23*D39</f>
        <v>5.0590607010631686E-2</v>
      </c>
      <c r="F39" s="76">
        <f>分析係数表!C42</f>
        <v>1</v>
      </c>
      <c r="G39" s="77">
        <f>E39*F39</f>
        <v>5.0590607010631686E-2</v>
      </c>
      <c r="H39" s="77">
        <v>5.6078907492084516E-2</v>
      </c>
      <c r="I39" s="77">
        <f>C39+H39</f>
        <v>5.6078907492084516E-2</v>
      </c>
      <c r="J39" s="76">
        <f>分析係数表!G42</f>
        <v>0.48521641371557056</v>
      </c>
      <c r="K39" s="78">
        <f>I39*J39</f>
        <v>2.7210406378396491E-2</v>
      </c>
      <c r="L39" s="79"/>
      <c r="M39" s="80"/>
      <c r="N39" s="81">
        <f>分析係数表!H42</f>
        <v>1.2455852761828956E-2</v>
      </c>
      <c r="O39" s="82">
        <f t="shared" si="4"/>
        <v>0.17979125545136379</v>
      </c>
      <c r="P39" s="76">
        <f>分析係数表!C42</f>
        <v>1</v>
      </c>
      <c r="Q39" s="82">
        <f>O39*P39</f>
        <v>0.17979125545136379</v>
      </c>
      <c r="R39" s="83">
        <v>0.18436802066609756</v>
      </c>
      <c r="S39" s="84">
        <f>I39+R39</f>
        <v>0.24044692815818208</v>
      </c>
      <c r="T39" s="85">
        <f>分析係数表!F42</f>
        <v>0.55716694772344011</v>
      </c>
      <c r="U39" s="86">
        <f>S39*T39</f>
        <v>0.13396908105137159</v>
      </c>
      <c r="V39" s="87">
        <f>分析係数表!D42</f>
        <v>5.0590219224283306E-2</v>
      </c>
      <c r="W39" s="167">
        <f>ROUND(S39*V39,0)</f>
        <v>0</v>
      </c>
      <c r="X39" s="76">
        <f>分析係数表!E42</f>
        <v>4.4912872400224846E-2</v>
      </c>
      <c r="Y39" s="166">
        <f>ROUND(S39*X39,0)</f>
        <v>0</v>
      </c>
    </row>
    <row r="40" spans="1:25" x14ac:dyDescent="0.2">
      <c r="A40" s="6" t="s">
        <v>195</v>
      </c>
      <c r="B40" s="5" t="s">
        <v>41</v>
      </c>
      <c r="C40" s="90"/>
      <c r="D40" s="76">
        <f>投入係数表!U40</f>
        <v>3.6540215699951709E-2</v>
      </c>
      <c r="E40" s="77">
        <f>$C$23*D40</f>
        <v>3.6540215699951708</v>
      </c>
      <c r="F40" s="76">
        <f>分析係数表!C43</f>
        <v>0.37563090462016302</v>
      </c>
      <c r="G40" s="77">
        <f>E40*F40</f>
        <v>1.3725634278388743</v>
      </c>
      <c r="H40" s="77">
        <v>1.8409677754116127</v>
      </c>
      <c r="I40" s="77">
        <f>C40+H40</f>
        <v>1.8409677754116127</v>
      </c>
      <c r="J40" s="76">
        <f>分析係数表!G43</f>
        <v>0.35396646305878693</v>
      </c>
      <c r="K40" s="78">
        <f>I40*J40</f>
        <v>0.65164085206765177</v>
      </c>
      <c r="L40" s="79"/>
      <c r="M40" s="80"/>
      <c r="N40" s="81">
        <f>分析係数表!H43</f>
        <v>3.4431366873638014E-2</v>
      </c>
      <c r="O40" s="82">
        <f t="shared" si="4"/>
        <v>0.49699195996347828</v>
      </c>
      <c r="P40" s="76">
        <f>分析係数表!C43</f>
        <v>0.37563090462016302</v>
      </c>
      <c r="Q40" s="82">
        <f>O40*P40</f>
        <v>0.1866855395100292</v>
      </c>
      <c r="R40" s="83">
        <v>0.48094948609122262</v>
      </c>
      <c r="S40" s="84">
        <f>I40+R40</f>
        <v>2.3219172615028354</v>
      </c>
      <c r="T40" s="85">
        <f>分析係数表!F43</f>
        <v>0.58646850562191188</v>
      </c>
      <c r="U40" s="86">
        <f>S40*T40</f>
        <v>1.3617313465312899</v>
      </c>
      <c r="V40" s="87">
        <f>分析係数表!D43</f>
        <v>0.19606660701085477</v>
      </c>
      <c r="W40" s="167">
        <f>ROUND(S40*V40,0)</f>
        <v>0</v>
      </c>
      <c r="X40" s="76">
        <f>分析係数表!E43</f>
        <v>0.16095397424425165</v>
      </c>
      <c r="Y40" s="166">
        <f>ROUND(S40*X40,0)</f>
        <v>0</v>
      </c>
    </row>
    <row r="41" spans="1:25" x14ac:dyDescent="0.2">
      <c r="A41" s="6" t="s">
        <v>341</v>
      </c>
      <c r="B41" s="5" t="s">
        <v>42</v>
      </c>
      <c r="C41" s="90"/>
      <c r="D41" s="76">
        <f>投入係数表!U41</f>
        <v>1.0731340881043087E-4</v>
      </c>
      <c r="E41" s="77">
        <f>$C$23*D41</f>
        <v>1.0731340881043086E-2</v>
      </c>
      <c r="F41" s="76">
        <f>分析係数表!C44</f>
        <v>0.44504076889746724</v>
      </c>
      <c r="G41" s="77">
        <f>E41*F41</f>
        <v>4.7758841970002384E-3</v>
      </c>
      <c r="H41" s="77">
        <v>9.680443084551205E-3</v>
      </c>
      <c r="I41" s="77">
        <f>C41+H41</f>
        <v>9.680443084551205E-3</v>
      </c>
      <c r="J41" s="76">
        <f>分析係数表!G44</f>
        <v>0.26866955824807881</v>
      </c>
      <c r="K41" s="78">
        <f>I41*J41</f>
        <v>2.6008403671720416E-3</v>
      </c>
      <c r="L41" s="79"/>
      <c r="M41" s="80"/>
      <c r="N41" s="81">
        <f>分析係数表!H44</f>
        <v>0.11433334539351923</v>
      </c>
      <c r="O41" s="82">
        <f t="shared" si="4"/>
        <v>1.6503194202206404</v>
      </c>
      <c r="P41" s="76">
        <f>分析係数表!C44</f>
        <v>0.44504076889746724</v>
      </c>
      <c r="Q41" s="82">
        <f>O41*P41</f>
        <v>0.73445942370141615</v>
      </c>
      <c r="R41" s="83">
        <v>0.74806863077839392</v>
      </c>
      <c r="S41" s="84">
        <f>I41+R41</f>
        <v>0.7577490738629451</v>
      </c>
      <c r="T41" s="85">
        <f>分析係数表!F44</f>
        <v>0.50678893027202865</v>
      </c>
      <c r="U41" s="86">
        <f>S41*T41</f>
        <v>0.38401884255762236</v>
      </c>
      <c r="V41" s="87">
        <f>分析係数表!D44</f>
        <v>0.1775140257413606</v>
      </c>
      <c r="W41" s="167">
        <f>ROUND(S41*V41,0)</f>
        <v>0</v>
      </c>
      <c r="X41" s="76">
        <f>分析係数表!E44</f>
        <v>0.13360991938145303</v>
      </c>
      <c r="Y41" s="166">
        <f>ROUND(S41*X41,0)</f>
        <v>0</v>
      </c>
    </row>
    <row r="42" spans="1:25" x14ac:dyDescent="0.2">
      <c r="A42" s="6" t="s">
        <v>342</v>
      </c>
      <c r="B42" s="5" t="s">
        <v>279</v>
      </c>
      <c r="C42" s="90"/>
      <c r="D42" s="76">
        <f>投入係数表!U42</f>
        <v>1.6710230800481378E-3</v>
      </c>
      <c r="E42" s="77">
        <f>$C$23*D42</f>
        <v>0.16710230800481379</v>
      </c>
      <c r="F42" s="76">
        <f>分析係数表!C45</f>
        <v>1</v>
      </c>
      <c r="G42" s="77">
        <f>E42*F42</f>
        <v>0.16710230800481379</v>
      </c>
      <c r="H42" s="77">
        <v>0.19540280169827934</v>
      </c>
      <c r="I42" s="77">
        <f>C42+H42</f>
        <v>0.19540280169827934</v>
      </c>
      <c r="J42" s="76">
        <f>分析係数表!G45</f>
        <v>0</v>
      </c>
      <c r="K42" s="78">
        <f>I42*J42</f>
        <v>0</v>
      </c>
      <c r="L42" s="79"/>
      <c r="M42" s="80"/>
      <c r="N42" s="81">
        <f>分析係数表!H45</f>
        <v>0</v>
      </c>
      <c r="O42" s="82">
        <f t="shared" si="4"/>
        <v>0</v>
      </c>
      <c r="P42" s="76">
        <f>分析係数表!C45</f>
        <v>1</v>
      </c>
      <c r="Q42" s="82">
        <f>O42*P42</f>
        <v>0</v>
      </c>
      <c r="R42" s="83">
        <v>2.3597968757609132E-2</v>
      </c>
      <c r="S42" s="84">
        <f>I42+R42</f>
        <v>0.21900077045588848</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投入係数表!U43</f>
        <v>3.2730589687181414E-3</v>
      </c>
      <c r="E43" s="77">
        <f>$C$23*D43</f>
        <v>0.32730589687181416</v>
      </c>
      <c r="F43" s="76">
        <f>分析係数表!C46</f>
        <v>0.71666280596092968</v>
      </c>
      <c r="G43" s="77">
        <f>E43*F43</f>
        <v>0.23456796245971301</v>
      </c>
      <c r="H43" s="77">
        <v>0.2574026478093483</v>
      </c>
      <c r="I43" s="77">
        <f>C43+H43</f>
        <v>0.2574026478093483</v>
      </c>
      <c r="J43" s="76">
        <f>分析係数表!G46</f>
        <v>9.2985756517065307E-3</v>
      </c>
      <c r="K43" s="78">
        <f>I43*J43</f>
        <v>2.3934779936047976E-3</v>
      </c>
      <c r="L43" s="79"/>
      <c r="M43" s="80"/>
      <c r="N43" s="81">
        <f>分析係数表!H46</f>
        <v>2.2386024285503563E-2</v>
      </c>
      <c r="O43" s="82">
        <f t="shared" si="4"/>
        <v>0.3231261229411338</v>
      </c>
      <c r="P43" s="76">
        <f>分析係数表!C46</f>
        <v>0.71666280596092968</v>
      </c>
      <c r="Q43" s="82">
        <f>O43*P43</f>
        <v>0.23157247394626929</v>
      </c>
      <c r="R43" s="83">
        <v>0.24582403507666045</v>
      </c>
      <c r="S43" s="84">
        <f>I43+R43</f>
        <v>0.5032266828860088</v>
      </c>
      <c r="T43" s="85">
        <f>分析係数表!F46</f>
        <v>0.31357162053211501</v>
      </c>
      <c r="U43" s="86">
        <f>S43*T43</f>
        <v>0.15779760644756652</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92">
        <f>投入係数表!U44</f>
        <v>0.65077917200039859</v>
      </c>
      <c r="E44" s="91">
        <f>SUM(E5:E43)</f>
        <v>65.077917200039849</v>
      </c>
      <c r="F44" s="92">
        <f>分析係数表!C47</f>
        <v>0.41481989128497887</v>
      </c>
      <c r="G44" s="91">
        <f>SUM(G5:G43)</f>
        <v>10.394624124820904</v>
      </c>
      <c r="H44" s="91">
        <f>SUM(H5:H43)</f>
        <v>12.474102573111175</v>
      </c>
      <c r="I44" s="91">
        <f>SUM(I5:I43)</f>
        <v>112.47410257311115</v>
      </c>
      <c r="J44" s="92">
        <f>分析係数表!G47</f>
        <v>0.25026351860519069</v>
      </c>
      <c r="K44" s="93">
        <f>SUM(K5:K43)</f>
        <v>23.008946526189426</v>
      </c>
      <c r="L44" s="94">
        <f>最終需要_まとめ!$L$33</f>
        <v>0.62733333333333341</v>
      </c>
      <c r="M44" s="91">
        <f>K44*L44</f>
        <v>14.434279120762834</v>
      </c>
      <c r="N44" s="95">
        <f>分析係数表!H47</f>
        <v>1</v>
      </c>
      <c r="O44" s="96">
        <f>SUM(O5:O43)</f>
        <v>14.434279120762834</v>
      </c>
      <c r="P44" s="92">
        <f>分析係数表!C47</f>
        <v>0.41481989128497887</v>
      </c>
      <c r="Q44" s="96">
        <f>SUM(Q5:Q43)</f>
        <v>6.9854516106064457</v>
      </c>
      <c r="R44" s="91">
        <f>SUM(R5:R43)</f>
        <v>8.1523033221363903</v>
      </c>
      <c r="S44" s="97">
        <f>SUM(S5:S43)</f>
        <v>120.62640589524756</v>
      </c>
      <c r="T44" s="98">
        <f>分析係数表!F47</f>
        <v>0.49143989098878627</v>
      </c>
      <c r="U44" s="99">
        <f>SUM(U5:U43)</f>
        <v>45.045777775045799</v>
      </c>
      <c r="V44" s="100">
        <f>分析係数表!D47</f>
        <v>6.5635274131309693E-2</v>
      </c>
      <c r="W44" s="164">
        <f>SUM(W5:W43)</f>
        <v>7</v>
      </c>
      <c r="X44" s="92">
        <f>分析係数表!E47</f>
        <v>5.6703562149805216E-2</v>
      </c>
      <c r="Y44" s="165">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384</v>
      </c>
      <c r="S2" s="3" t="s">
        <v>153</v>
      </c>
      <c r="U2" s="64" t="s">
        <v>210</v>
      </c>
      <c r="W2" s="3" t="s">
        <v>130</v>
      </c>
      <c r="Y2" s="3" t="s">
        <v>154</v>
      </c>
    </row>
    <row r="3" spans="1:25" ht="44" x14ac:dyDescent="0.2">
      <c r="B3" s="65"/>
      <c r="C3" s="66" t="s">
        <v>228</v>
      </c>
      <c r="D3" s="66" t="s">
        <v>380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投入係数表!V5</f>
        <v>0</v>
      </c>
      <c r="E5" s="77">
        <f t="shared" ref="E5:E38" si="0">$C$24*D5</f>
        <v>0</v>
      </c>
      <c r="F5" s="76">
        <f>分析係数表!C8</f>
        <v>4.9243777539597522E-2</v>
      </c>
      <c r="G5" s="77">
        <f t="shared" ref="G5:G38" si="1">E5*F5</f>
        <v>0</v>
      </c>
      <c r="H5" s="77">
        <f t="array" ref="H5:H43">MMULT(逆行列係数!C5:AO43,'20'!G5:G43)</f>
        <v>2.7642095462273815E-5</v>
      </c>
      <c r="I5" s="77">
        <f t="shared" ref="I5:I38" si="2">C5+H5</f>
        <v>2.7642095462273815E-5</v>
      </c>
      <c r="J5" s="76">
        <f>分析係数表!G8</f>
        <v>0.12057971014492753</v>
      </c>
      <c r="K5" s="78">
        <f t="shared" ref="K5:K43" si="3">I5*J5</f>
        <v>3.3330758586393932E-6</v>
      </c>
      <c r="L5" s="79" t="s">
        <v>184</v>
      </c>
      <c r="M5" s="80" t="s">
        <v>184</v>
      </c>
      <c r="N5" s="81">
        <f>分析係数表!H8</f>
        <v>1.1023937613586077E-2</v>
      </c>
      <c r="O5" s="82">
        <f t="shared" ref="O5:O43" si="4">$M$44*N5</f>
        <v>0.13914004935335733</v>
      </c>
      <c r="P5" s="76">
        <f>分析係数表!C8</f>
        <v>4.9243777539597522E-2</v>
      </c>
      <c r="Q5" s="82">
        <f t="shared" ref="Q5:Q38" si="5">O5*P5</f>
        <v>6.8517816372053487E-3</v>
      </c>
      <c r="R5" s="83">
        <f t="array" ref="R5:R43">MMULT(逆行列係数!C5:AO43,'20'!Q5:Q43)</f>
        <v>7.1644352819920636E-3</v>
      </c>
      <c r="S5" s="84">
        <f t="shared" ref="S5:S38" si="6">I5+R5</f>
        <v>7.1920773774543376E-3</v>
      </c>
      <c r="T5" s="85">
        <f>分析係数表!F8</f>
        <v>0.45391304347826089</v>
      </c>
      <c r="U5" s="86">
        <f t="shared" ref="U5:U38" si="7">S5*T5</f>
        <v>3.2645777313314475E-3</v>
      </c>
      <c r="V5" s="87">
        <f>分析係数表!D8</f>
        <v>0.46202898550724636</v>
      </c>
      <c r="W5" s="88">
        <f t="shared" ref="W5:W38" si="8">ROUND(S5*V5,0)</f>
        <v>0</v>
      </c>
      <c r="X5" s="76">
        <f>分析係数表!E8</f>
        <v>0.31362318840579712</v>
      </c>
      <c r="Y5" s="89">
        <f t="shared" ref="Y5:Y38" si="9">ROUND(S5*X5,0)</f>
        <v>0</v>
      </c>
    </row>
    <row r="6" spans="1:25" x14ac:dyDescent="0.2">
      <c r="A6" s="6" t="s">
        <v>220</v>
      </c>
      <c r="B6" s="5" t="s">
        <v>266</v>
      </c>
      <c r="C6" s="90"/>
      <c r="D6" s="76">
        <f>投入係数表!V6</f>
        <v>0</v>
      </c>
      <c r="E6" s="77">
        <f t="shared" si="0"/>
        <v>0</v>
      </c>
      <c r="F6" s="76">
        <f>分析係数表!C9</f>
        <v>0.18610421836228286</v>
      </c>
      <c r="G6" s="77">
        <f t="shared" si="1"/>
        <v>0</v>
      </c>
      <c r="H6" s="77">
        <v>1.5252371347303575E-5</v>
      </c>
      <c r="I6" s="77">
        <f t="shared" si="2"/>
        <v>1.5252371347303575E-5</v>
      </c>
      <c r="J6" s="76">
        <f>分析係数表!G9</f>
        <v>0.24223602484472051</v>
      </c>
      <c r="K6" s="78">
        <f t="shared" si="3"/>
        <v>3.694673804626332E-6</v>
      </c>
      <c r="L6" s="79"/>
      <c r="M6" s="80"/>
      <c r="N6" s="81">
        <f>分析係数表!H9</f>
        <v>5.8167204272645549E-4</v>
      </c>
      <c r="O6" s="82">
        <f t="shared" si="4"/>
        <v>7.3416486530804561E-3</v>
      </c>
      <c r="P6" s="76">
        <f>分析係数表!C9</f>
        <v>0.18610421836228286</v>
      </c>
      <c r="Q6" s="82">
        <f t="shared" si="5"/>
        <v>1.366311784072045E-3</v>
      </c>
      <c r="R6" s="83">
        <v>1.3983058103008228E-3</v>
      </c>
      <c r="S6" s="84">
        <f t="shared" si="6"/>
        <v>1.4135581816481263E-3</v>
      </c>
      <c r="T6" s="85">
        <f>分析係数表!F9</f>
        <v>0.65217391304347827</v>
      </c>
      <c r="U6" s="86">
        <f t="shared" si="7"/>
        <v>9.2188577064008235E-4</v>
      </c>
      <c r="V6" s="87">
        <f>分析係数表!D9</f>
        <v>0.15527950310559005</v>
      </c>
      <c r="W6" s="88">
        <f t="shared" si="8"/>
        <v>0</v>
      </c>
      <c r="X6" s="76">
        <f>分析係数表!E9</f>
        <v>0</v>
      </c>
      <c r="Y6" s="89">
        <f t="shared" si="9"/>
        <v>0</v>
      </c>
    </row>
    <row r="7" spans="1:25" x14ac:dyDescent="0.2">
      <c r="A7" s="6" t="s">
        <v>221</v>
      </c>
      <c r="B7" s="5" t="s">
        <v>267</v>
      </c>
      <c r="C7" s="90"/>
      <c r="D7" s="76">
        <f>投入係数表!V7</f>
        <v>0</v>
      </c>
      <c r="E7" s="77">
        <f t="shared" si="0"/>
        <v>0</v>
      </c>
      <c r="F7" s="76">
        <f>分析係数表!C10</f>
        <v>1</v>
      </c>
      <c r="G7" s="77">
        <f t="shared" si="1"/>
        <v>0</v>
      </c>
      <c r="H7" s="77">
        <v>1.9625492651716811E-5</v>
      </c>
      <c r="I7" s="77">
        <f t="shared" si="2"/>
        <v>1.9625492651716811E-5</v>
      </c>
      <c r="J7" s="76">
        <f>分析係数表!G10</f>
        <v>0.17902522283330172</v>
      </c>
      <c r="K7" s="78">
        <f t="shared" si="3"/>
        <v>3.5134581951869274E-6</v>
      </c>
      <c r="L7" s="79"/>
      <c r="M7" s="80"/>
      <c r="N7" s="81">
        <f>分析係数表!H10</f>
        <v>1.093766089911469E-3</v>
      </c>
      <c r="O7" s="82">
        <f t="shared" si="4"/>
        <v>1.3805109668232628E-2</v>
      </c>
      <c r="P7" s="76">
        <f>分析係数表!C10</f>
        <v>1</v>
      </c>
      <c r="Q7" s="82">
        <f t="shared" si="5"/>
        <v>1.3805109668232628E-2</v>
      </c>
      <c r="R7" s="83">
        <v>1.3844779837241783E-2</v>
      </c>
      <c r="S7" s="84">
        <f t="shared" si="6"/>
        <v>1.3864405329893499E-2</v>
      </c>
      <c r="T7" s="85">
        <f>分析係数表!F10</f>
        <v>0.51792148681964723</v>
      </c>
      <c r="U7" s="86">
        <f t="shared" si="7"/>
        <v>7.1806734223286827E-3</v>
      </c>
      <c r="V7" s="87">
        <f>分析係数表!D10</f>
        <v>0.10677033946520008</v>
      </c>
      <c r="W7" s="88">
        <f t="shared" si="8"/>
        <v>0</v>
      </c>
      <c r="X7" s="76">
        <f>分析係数表!E10</f>
        <v>8.173715152664518E-2</v>
      </c>
      <c r="Y7" s="89">
        <f t="shared" si="9"/>
        <v>0</v>
      </c>
    </row>
    <row r="8" spans="1:25" x14ac:dyDescent="0.2">
      <c r="A8" s="6" t="s">
        <v>222</v>
      </c>
      <c r="B8" s="5" t="s">
        <v>27</v>
      </c>
      <c r="C8" s="90"/>
      <c r="D8" s="76">
        <f>投入係数表!V8</f>
        <v>3.1612556507444756E-5</v>
      </c>
      <c r="E8" s="77">
        <f t="shared" si="0"/>
        <v>3.1612556507444756E-3</v>
      </c>
      <c r="F8" s="76">
        <f>分析係数表!C11</f>
        <v>6.160954948016939E-3</v>
      </c>
      <c r="G8" s="77">
        <f t="shared" si="1"/>
        <v>1.9476353643400684E-5</v>
      </c>
      <c r="H8" s="77">
        <v>1.3205075408373864E-3</v>
      </c>
      <c r="I8" s="77">
        <f t="shared" si="2"/>
        <v>1.3205075408373864E-3</v>
      </c>
      <c r="J8" s="76">
        <f>分析係数表!G11</f>
        <v>0.34042553191489361</v>
      </c>
      <c r="K8" s="78">
        <f t="shared" si="3"/>
        <v>4.4953448198719535E-4</v>
      </c>
      <c r="L8" s="79"/>
      <c r="M8" s="80"/>
      <c r="N8" s="81">
        <f>分析係数表!H11</f>
        <v>-1.9481838751603774E-5</v>
      </c>
      <c r="O8" s="82">
        <f t="shared" si="4"/>
        <v>-2.458925386199196E-4</v>
      </c>
      <c r="P8" s="76">
        <f>分析係数表!C11</f>
        <v>6.160954948016939E-3</v>
      </c>
      <c r="Q8" s="82">
        <f t="shared" si="5"/>
        <v>-1.51493285249084E-6</v>
      </c>
      <c r="R8" s="83">
        <v>1.732369488717384E-4</v>
      </c>
      <c r="S8" s="84">
        <f t="shared" si="6"/>
        <v>1.4937444897091248E-3</v>
      </c>
      <c r="T8" s="85">
        <f>分析係数表!F11</f>
        <v>0.5957446808510638</v>
      </c>
      <c r="U8" s="86">
        <f t="shared" si="7"/>
        <v>8.8989033429479774E-4</v>
      </c>
      <c r="V8" s="87">
        <f>分析係数表!D11</f>
        <v>0.10638297872340426</v>
      </c>
      <c r="W8" s="88">
        <f t="shared" si="8"/>
        <v>0</v>
      </c>
      <c r="X8" s="76">
        <f>分析係数表!E11</f>
        <v>0</v>
      </c>
      <c r="Y8" s="89">
        <f t="shared" si="9"/>
        <v>0</v>
      </c>
    </row>
    <row r="9" spans="1:25" x14ac:dyDescent="0.2">
      <c r="A9" s="6" t="s">
        <v>223</v>
      </c>
      <c r="B9" s="5" t="s">
        <v>191</v>
      </c>
      <c r="C9" s="90"/>
      <c r="D9" s="76">
        <f>投入係数表!V9</f>
        <v>0</v>
      </c>
      <c r="E9" s="77">
        <f t="shared" si="0"/>
        <v>0</v>
      </c>
      <c r="F9" s="76">
        <f>分析係数表!C12</f>
        <v>3.0196065121225524E-2</v>
      </c>
      <c r="G9" s="77">
        <f t="shared" si="1"/>
        <v>0</v>
      </c>
      <c r="H9" s="77">
        <v>8.376898086825309E-5</v>
      </c>
      <c r="I9" s="77">
        <f t="shared" si="2"/>
        <v>8.376898086825309E-5</v>
      </c>
      <c r="J9" s="76">
        <f>分析係数表!G12</f>
        <v>0.12354134956874682</v>
      </c>
      <c r="K9" s="78">
        <f t="shared" si="3"/>
        <v>1.034893294846252E-5</v>
      </c>
      <c r="L9" s="79"/>
      <c r="M9" s="80"/>
      <c r="N9" s="81">
        <f>分析係数表!H12</f>
        <v>9.1223709954384669E-2</v>
      </c>
      <c r="O9" s="82">
        <f t="shared" si="4"/>
        <v>1.1513918120877735</v>
      </c>
      <c r="P9" s="76">
        <f>分析係数表!C12</f>
        <v>3.0196065121225524E-2</v>
      </c>
      <c r="Q9" s="82">
        <f t="shared" si="5"/>
        <v>3.4767502137848273E-2</v>
      </c>
      <c r="R9" s="83">
        <v>3.7014373734088252E-2</v>
      </c>
      <c r="S9" s="84">
        <f t="shared" si="6"/>
        <v>3.7098142714956504E-2</v>
      </c>
      <c r="T9" s="85">
        <f>分析係数表!F12</f>
        <v>0.42790922927909231</v>
      </c>
      <c r="U9" s="86">
        <f t="shared" si="7"/>
        <v>1.587463765684281E-2</v>
      </c>
      <c r="V9" s="87">
        <f>分析係数表!D12</f>
        <v>5.0712605507126057E-2</v>
      </c>
      <c r="W9" s="88">
        <f t="shared" si="8"/>
        <v>0</v>
      </c>
      <c r="X9" s="76">
        <f>分析係数表!E12</f>
        <v>5.3041833863751671E-2</v>
      </c>
      <c r="Y9" s="89">
        <f t="shared" si="9"/>
        <v>0</v>
      </c>
    </row>
    <row r="10" spans="1:25" x14ac:dyDescent="0.2">
      <c r="A10" s="6" t="s">
        <v>224</v>
      </c>
      <c r="B10" s="5" t="s">
        <v>28</v>
      </c>
      <c r="C10" s="90"/>
      <c r="D10" s="76">
        <f>投入係数表!V10</f>
        <v>1.7281530890736467E-3</v>
      </c>
      <c r="E10" s="77">
        <f t="shared" si="0"/>
        <v>0.17281530890736468</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0.18102959968253651</v>
      </c>
      <c r="P10" s="76">
        <f>分析係数表!C13</f>
        <v>0</v>
      </c>
      <c r="Q10" s="82">
        <f t="shared" si="5"/>
        <v>0</v>
      </c>
      <c r="R10" s="83">
        <v>0</v>
      </c>
      <c r="S10" s="84">
        <f t="shared" si="6"/>
        <v>0</v>
      </c>
      <c r="T10" s="85">
        <f>分析係数表!F13</f>
        <v>0.38061465721040189</v>
      </c>
      <c r="U10" s="86">
        <f t="shared" si="7"/>
        <v>0</v>
      </c>
      <c r="V10" s="87">
        <f>分析係数表!D13</f>
        <v>0.21040189125295508</v>
      </c>
      <c r="W10" s="88">
        <f t="shared" si="8"/>
        <v>0</v>
      </c>
      <c r="X10" s="76">
        <f>分析係数表!E13</f>
        <v>0.14893617021276595</v>
      </c>
      <c r="Y10" s="89">
        <f t="shared" si="9"/>
        <v>0</v>
      </c>
    </row>
    <row r="11" spans="1:25" x14ac:dyDescent="0.2">
      <c r="A11" s="6" t="s">
        <v>225</v>
      </c>
      <c r="B11" s="5" t="s">
        <v>268</v>
      </c>
      <c r="C11" s="90"/>
      <c r="D11" s="76">
        <f>投入係数表!V11</f>
        <v>5.9958482175786892E-3</v>
      </c>
      <c r="E11" s="77">
        <f t="shared" si="0"/>
        <v>0.59958482175786898</v>
      </c>
      <c r="F11" s="76">
        <f>分析係数表!C14</f>
        <v>0.14745822605886216</v>
      </c>
      <c r="G11" s="77">
        <f t="shared" si="1"/>
        <v>8.8413714188234419E-2</v>
      </c>
      <c r="H11" s="77">
        <v>0.13946831336791571</v>
      </c>
      <c r="I11" s="77">
        <f t="shared" si="2"/>
        <v>0.13946831336791571</v>
      </c>
      <c r="J11" s="76">
        <f>分析係数表!G14</f>
        <v>0.16000812567713976</v>
      </c>
      <c r="K11" s="78">
        <f t="shared" si="3"/>
        <v>2.2316063413352169E-2</v>
      </c>
      <c r="L11" s="79"/>
      <c r="M11" s="80"/>
      <c r="N11" s="81">
        <f>分析係数表!H14</f>
        <v>1.1744765647395416E-3</v>
      </c>
      <c r="O11" s="82">
        <f t="shared" si="4"/>
        <v>1.4823807328229436E-2</v>
      </c>
      <c r="P11" s="76">
        <f>分析係数表!C14</f>
        <v>0.14745822605886216</v>
      </c>
      <c r="Q11" s="82">
        <f t="shared" si="5"/>
        <v>2.1858923320590739E-3</v>
      </c>
      <c r="R11" s="83">
        <v>1.686438568965877E-2</v>
      </c>
      <c r="S11" s="84">
        <f t="shared" si="6"/>
        <v>0.15633269905757446</v>
      </c>
      <c r="T11" s="85">
        <f>分析係数表!F14</f>
        <v>0.30031148429035753</v>
      </c>
      <c r="U11" s="86">
        <f t="shared" si="7"/>
        <v>4.6948504897097967E-2</v>
      </c>
      <c r="V11" s="87">
        <f>分析係数表!D14</f>
        <v>4.401408450704225E-2</v>
      </c>
      <c r="W11" s="88">
        <f t="shared" si="8"/>
        <v>0</v>
      </c>
      <c r="X11" s="76">
        <f>分析係数表!E14</f>
        <v>4.2998374864572045E-2</v>
      </c>
      <c r="Y11" s="89">
        <f t="shared" si="9"/>
        <v>0</v>
      </c>
    </row>
    <row r="12" spans="1:25" x14ac:dyDescent="0.2">
      <c r="A12" s="6" t="s">
        <v>226</v>
      </c>
      <c r="B12" s="5" t="s">
        <v>29</v>
      </c>
      <c r="C12" s="90"/>
      <c r="D12" s="76">
        <f>投入係数表!V12</f>
        <v>1.041106860978514E-2</v>
      </c>
      <c r="E12" s="77">
        <f t="shared" si="0"/>
        <v>1.0411068609785139</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0.10554059032622119</v>
      </c>
      <c r="P12" s="76">
        <f>分析係数表!C15</f>
        <v>0</v>
      </c>
      <c r="Q12" s="82">
        <f t="shared" si="5"/>
        <v>0</v>
      </c>
      <c r="R12" s="83">
        <v>0</v>
      </c>
      <c r="S12" s="84">
        <f t="shared" si="6"/>
        <v>0</v>
      </c>
      <c r="T12" s="85">
        <f>分析係数表!F15</f>
        <v>0.30411835265893644</v>
      </c>
      <c r="U12" s="86">
        <f t="shared" si="7"/>
        <v>0</v>
      </c>
      <c r="V12" s="87">
        <f>分析係数表!D15</f>
        <v>5.8056777289084364E-2</v>
      </c>
      <c r="W12" s="88">
        <f t="shared" si="8"/>
        <v>0</v>
      </c>
      <c r="X12" s="76">
        <f>分析係数表!E15</f>
        <v>5.2139144342263098E-2</v>
      </c>
      <c r="Y12" s="89">
        <f t="shared" si="9"/>
        <v>0</v>
      </c>
    </row>
    <row r="13" spans="1:25" x14ac:dyDescent="0.2">
      <c r="A13" s="6" t="s">
        <v>227</v>
      </c>
      <c r="B13" s="5" t="s">
        <v>30</v>
      </c>
      <c r="C13" s="90"/>
      <c r="D13" s="76">
        <f>投入係数表!V13</f>
        <v>4.4257579110422663E-4</v>
      </c>
      <c r="E13" s="77">
        <f t="shared" si="0"/>
        <v>4.4257579110422662E-2</v>
      </c>
      <c r="F13" s="76">
        <f>分析係数表!C16</f>
        <v>2.2508198350392528E-2</v>
      </c>
      <c r="G13" s="77">
        <f t="shared" si="1"/>
        <v>9.9615836912558212E-4</v>
      </c>
      <c r="H13" s="77">
        <v>4.7764974686437872E-3</v>
      </c>
      <c r="I13" s="77">
        <f t="shared" si="2"/>
        <v>4.7764974686437872E-3</v>
      </c>
      <c r="J13" s="76">
        <f>分析係数表!G16</f>
        <v>3.3165829145728645E-2</v>
      </c>
      <c r="K13" s="78">
        <f t="shared" si="3"/>
        <v>1.5841649896004522E-4</v>
      </c>
      <c r="L13" s="79"/>
      <c r="M13" s="80"/>
      <c r="N13" s="81">
        <f>分析係数表!H16</f>
        <v>1.6828134001653172E-2</v>
      </c>
      <c r="O13" s="82">
        <f t="shared" si="4"/>
        <v>0.2123984621093348</v>
      </c>
      <c r="P13" s="76">
        <f>分析係数表!C16</f>
        <v>2.2508198350392528E-2</v>
      </c>
      <c r="Q13" s="82">
        <f t="shared" si="5"/>
        <v>4.7807067144752394E-3</v>
      </c>
      <c r="R13" s="83">
        <v>6.5436011635645139E-3</v>
      </c>
      <c r="S13" s="84">
        <f t="shared" si="6"/>
        <v>1.13200986322083E-2</v>
      </c>
      <c r="T13" s="85">
        <f>分析係数表!F16</f>
        <v>0.28743718592964823</v>
      </c>
      <c r="U13" s="86">
        <f t="shared" si="7"/>
        <v>3.2538172952880137E-3</v>
      </c>
      <c r="V13" s="87">
        <f>分析係数表!D16</f>
        <v>2.5125628140703519E-2</v>
      </c>
      <c r="W13" s="88">
        <f t="shared" si="8"/>
        <v>0</v>
      </c>
      <c r="X13" s="76">
        <f>分析係数表!E16</f>
        <v>2.3115577889447236E-2</v>
      </c>
      <c r="Y13" s="89">
        <f t="shared" si="9"/>
        <v>0</v>
      </c>
    </row>
    <row r="14" spans="1:25" x14ac:dyDescent="0.2">
      <c r="A14" s="6" t="s">
        <v>2</v>
      </c>
      <c r="B14" s="5" t="s">
        <v>365</v>
      </c>
      <c r="C14" s="90"/>
      <c r="D14" s="76">
        <f>投入係数表!V14</f>
        <v>4.1907712410035936E-2</v>
      </c>
      <c r="E14" s="77">
        <f t="shared" si="0"/>
        <v>4.1907712410035938</v>
      </c>
      <c r="F14" s="76">
        <f>分析係数表!C17</f>
        <v>3.7433661865049261E-2</v>
      </c>
      <c r="G14" s="77">
        <f t="shared" si="1"/>
        <v>0.1568759135895014</v>
      </c>
      <c r="H14" s="77">
        <v>0.18516304121277691</v>
      </c>
      <c r="I14" s="77">
        <f t="shared" si="2"/>
        <v>0.18516304121277691</v>
      </c>
      <c r="J14" s="76">
        <f>分析係数表!G17</f>
        <v>0.23414289082763498</v>
      </c>
      <c r="K14" s="78">
        <f t="shared" si="3"/>
        <v>4.3354609743996103E-2</v>
      </c>
      <c r="L14" s="79"/>
      <c r="M14" s="80"/>
      <c r="N14" s="81">
        <f>分析係数表!H17</f>
        <v>3.0252512461419003E-3</v>
      </c>
      <c r="O14" s="82">
        <f t="shared" si="4"/>
        <v>3.8183598497121801E-2</v>
      </c>
      <c r="P14" s="76">
        <f>分析係数表!C17</f>
        <v>3.7433661865049261E-2</v>
      </c>
      <c r="Q14" s="82">
        <f t="shared" si="5"/>
        <v>1.4293519149320606E-3</v>
      </c>
      <c r="R14" s="83">
        <v>8.0348781958493563E-3</v>
      </c>
      <c r="S14" s="84">
        <f t="shared" si="6"/>
        <v>0.19319791940862627</v>
      </c>
      <c r="T14" s="85">
        <f>分析係数表!F17</f>
        <v>0.39289082763499172</v>
      </c>
      <c r="U14" s="86">
        <f t="shared" si="7"/>
        <v>7.590569045381361E-2</v>
      </c>
      <c r="V14" s="87">
        <f>分析係数表!D17</f>
        <v>5.6649375147370902E-2</v>
      </c>
      <c r="W14" s="88">
        <f t="shared" si="8"/>
        <v>0</v>
      </c>
      <c r="X14" s="76">
        <f>分析係数表!E17</f>
        <v>5.6885168592313136E-2</v>
      </c>
      <c r="Y14" s="89">
        <f t="shared" si="9"/>
        <v>0</v>
      </c>
    </row>
    <row r="15" spans="1:25" x14ac:dyDescent="0.2">
      <c r="A15" s="6" t="s">
        <v>3</v>
      </c>
      <c r="B15" s="5" t="s">
        <v>31</v>
      </c>
      <c r="C15" s="90"/>
      <c r="D15" s="76">
        <f>投入係数表!V15</f>
        <v>2.8345925668342132E-3</v>
      </c>
      <c r="E15" s="77">
        <f t="shared" si="0"/>
        <v>0.28345925668342131</v>
      </c>
      <c r="F15" s="76">
        <f>分析係数表!C18</f>
        <v>0.10097309673726385</v>
      </c>
      <c r="G15" s="77">
        <f t="shared" si="1"/>
        <v>2.8621758946168002E-2</v>
      </c>
      <c r="H15" s="77">
        <v>3.845642994575952E-2</v>
      </c>
      <c r="I15" s="77">
        <f t="shared" si="2"/>
        <v>3.845642994575952E-2</v>
      </c>
      <c r="J15" s="76">
        <f>分析係数表!G18</f>
        <v>0.21571562207670719</v>
      </c>
      <c r="K15" s="78">
        <f t="shared" si="3"/>
        <v>8.295652708598826E-3</v>
      </c>
      <c r="L15" s="79"/>
      <c r="M15" s="80"/>
      <c r="N15" s="81">
        <f>分析係数表!H18</f>
        <v>4.4529917146522908E-4</v>
      </c>
      <c r="O15" s="82">
        <f t="shared" si="4"/>
        <v>5.6204008827410185E-3</v>
      </c>
      <c r="P15" s="76">
        <f>分析係数表!C18</f>
        <v>0.10097309673726385</v>
      </c>
      <c r="Q15" s="82">
        <f t="shared" si="5"/>
        <v>5.6750928203521192E-4</v>
      </c>
      <c r="R15" s="83">
        <v>2.1819420730986119E-3</v>
      </c>
      <c r="S15" s="84">
        <f t="shared" si="6"/>
        <v>4.0638372018858129E-2</v>
      </c>
      <c r="T15" s="85">
        <f>分析係数表!F18</f>
        <v>0.45949485500467729</v>
      </c>
      <c r="U15" s="86">
        <f t="shared" si="7"/>
        <v>1.8673122858431351E-2</v>
      </c>
      <c r="V15" s="87">
        <f>分析係数表!D18</f>
        <v>5.5378858746492052E-2</v>
      </c>
      <c r="W15" s="88">
        <f t="shared" si="8"/>
        <v>0</v>
      </c>
      <c r="X15" s="76">
        <f>分析係数表!E18</f>
        <v>5.5378858746492052E-2</v>
      </c>
      <c r="Y15" s="89">
        <f t="shared" si="9"/>
        <v>0</v>
      </c>
    </row>
    <row r="16" spans="1:25" x14ac:dyDescent="0.2">
      <c r="A16" s="6" t="s">
        <v>4</v>
      </c>
      <c r="B16" s="5" t="s">
        <v>32</v>
      </c>
      <c r="C16" s="90"/>
      <c r="D16" s="76">
        <f>投入係数表!V16</f>
        <v>9.2203289813380541E-3</v>
      </c>
      <c r="E16" s="77">
        <f t="shared" si="0"/>
        <v>0.9220328981338054</v>
      </c>
      <c r="F16" s="76">
        <f>分析係数表!C19</f>
        <v>3.134831743474864E-2</v>
      </c>
      <c r="G16" s="77">
        <f t="shared" si="1"/>
        <v>2.8904179975979789E-2</v>
      </c>
      <c r="H16" s="77">
        <v>0.21676382888989329</v>
      </c>
      <c r="I16" s="77">
        <f t="shared" si="2"/>
        <v>0.21676382888989329</v>
      </c>
      <c r="J16" s="76">
        <f>分析係数表!G19</f>
        <v>5.7606822099247029E-2</v>
      </c>
      <c r="K16" s="78">
        <f t="shared" si="3"/>
        <v>1.2487075328411706E-2</v>
      </c>
      <c r="L16" s="79"/>
      <c r="M16" s="80"/>
      <c r="N16" s="81">
        <f>分析係数表!H19</f>
        <v>-1.1410791268796496E-4</v>
      </c>
      <c r="O16" s="82">
        <f t="shared" si="4"/>
        <v>-1.4402277262023861E-3</v>
      </c>
      <c r="P16" s="76">
        <f>分析係数表!C19</f>
        <v>3.134831743474864E-2</v>
      </c>
      <c r="Q16" s="82">
        <f t="shared" si="5"/>
        <v>-4.5148715939318648E-5</v>
      </c>
      <c r="R16" s="83">
        <v>4.3314812540777639E-3</v>
      </c>
      <c r="S16" s="84">
        <f t="shared" si="6"/>
        <v>0.22109531014397105</v>
      </c>
      <c r="T16" s="85">
        <f>分析係数表!F19</f>
        <v>0.23995282590946204</v>
      </c>
      <c r="U16" s="86">
        <f t="shared" si="7"/>
        <v>5.30524444643748E-2</v>
      </c>
      <c r="V16" s="87">
        <f>分析係数表!D19</f>
        <v>5.8967613172457587E-3</v>
      </c>
      <c r="W16" s="88">
        <f t="shared" si="8"/>
        <v>0</v>
      </c>
      <c r="X16" s="76">
        <f>分析係数表!E19</f>
        <v>5.1710060782001266E-3</v>
      </c>
      <c r="Y16" s="89">
        <f t="shared" si="9"/>
        <v>0</v>
      </c>
    </row>
    <row r="17" spans="1:25" x14ac:dyDescent="0.2">
      <c r="A17" s="6" t="s">
        <v>5</v>
      </c>
      <c r="B17" s="5" t="s">
        <v>33</v>
      </c>
      <c r="C17" s="90"/>
      <c r="D17" s="76">
        <f>投入係数表!V17</f>
        <v>4.1897174891200116E-2</v>
      </c>
      <c r="E17" s="77">
        <f t="shared" si="0"/>
        <v>4.189717489120012</v>
      </c>
      <c r="F17" s="76">
        <f>分析係数表!C20</f>
        <v>9.3978580907996712E-2</v>
      </c>
      <c r="G17" s="77">
        <f t="shared" si="1"/>
        <v>0.39374370403291387</v>
      </c>
      <c r="H17" s="77">
        <v>0.49695723308678325</v>
      </c>
      <c r="I17" s="77">
        <f t="shared" si="2"/>
        <v>0.49695723308678325</v>
      </c>
      <c r="J17" s="76">
        <f>分析係数表!G20</f>
        <v>0.1000543404428746</v>
      </c>
      <c r="K17" s="78">
        <f t="shared" si="3"/>
        <v>4.9722728184813998E-2</v>
      </c>
      <c r="L17" s="79"/>
      <c r="M17" s="80"/>
      <c r="N17" s="81">
        <f>分析係数表!H20</f>
        <v>5.5523240442070755E-4</v>
      </c>
      <c r="O17" s="82">
        <f t="shared" si="4"/>
        <v>7.0079373506677081E-3</v>
      </c>
      <c r="P17" s="76">
        <f>分析係数表!C20</f>
        <v>9.3978580907996712E-2</v>
      </c>
      <c r="Q17" s="82">
        <f t="shared" si="5"/>
        <v>6.5859600730789735E-4</v>
      </c>
      <c r="R17" s="83">
        <v>3.554351042279759E-3</v>
      </c>
      <c r="S17" s="84">
        <f t="shared" si="6"/>
        <v>0.50051158412906305</v>
      </c>
      <c r="T17" s="85">
        <f>分析係数表!F20</f>
        <v>0.22286374133949191</v>
      </c>
      <c r="U17" s="86">
        <f t="shared" si="7"/>
        <v>0.11154588422275885</v>
      </c>
      <c r="V17" s="87">
        <f>分析係数表!D20</f>
        <v>2.7577774758864283E-2</v>
      </c>
      <c r="W17" s="88">
        <f t="shared" si="8"/>
        <v>0</v>
      </c>
      <c r="X17" s="76">
        <f>分析係数表!E20</f>
        <v>2.9955169134628448E-2</v>
      </c>
      <c r="Y17" s="89">
        <f t="shared" si="9"/>
        <v>0</v>
      </c>
    </row>
    <row r="18" spans="1:25" x14ac:dyDescent="0.2">
      <c r="A18" s="6" t="s">
        <v>6</v>
      </c>
      <c r="B18" s="5" t="s">
        <v>34</v>
      </c>
      <c r="C18" s="90"/>
      <c r="D18" s="76">
        <f>投入係数表!V18</f>
        <v>2.7629374387506719E-2</v>
      </c>
      <c r="E18" s="77">
        <f t="shared" si="0"/>
        <v>2.7629374387506718</v>
      </c>
      <c r="F18" s="76">
        <f>分析係数表!C21</f>
        <v>0.58730312732447199</v>
      </c>
      <c r="G18" s="77">
        <f t="shared" si="1"/>
        <v>1.6226817983801363</v>
      </c>
      <c r="H18" s="77">
        <v>1.6590125189264517</v>
      </c>
      <c r="I18" s="77">
        <f t="shared" si="2"/>
        <v>1.6590125189264517</v>
      </c>
      <c r="J18" s="76">
        <f>分析係数表!G21</f>
        <v>0.28517251912946945</v>
      </c>
      <c r="K18" s="78">
        <f t="shared" si="3"/>
        <v>0.47310477928958283</v>
      </c>
      <c r="L18" s="79"/>
      <c r="M18" s="80"/>
      <c r="N18" s="81">
        <f>分析係数表!H21</f>
        <v>9.2956202043366571E-4</v>
      </c>
      <c r="O18" s="82">
        <f t="shared" si="4"/>
        <v>1.1732586842721876E-2</v>
      </c>
      <c r="P18" s="76">
        <f>分析係数表!C21</f>
        <v>0.58730312732447199</v>
      </c>
      <c r="Q18" s="82">
        <f t="shared" si="5"/>
        <v>6.8905849443365108E-3</v>
      </c>
      <c r="R18" s="83">
        <v>1.0005319987345782E-2</v>
      </c>
      <c r="S18" s="84">
        <f t="shared" si="6"/>
        <v>1.6690178389137975</v>
      </c>
      <c r="T18" s="85">
        <f>分析係数表!F21</f>
        <v>0.42587749688936571</v>
      </c>
      <c r="U18" s="86">
        <f t="shared" si="7"/>
        <v>0.71079713950030665</v>
      </c>
      <c r="V18" s="87">
        <f>分析係数表!D21</f>
        <v>3.1732194878443115E-2</v>
      </c>
      <c r="W18" s="88">
        <f t="shared" si="8"/>
        <v>0</v>
      </c>
      <c r="X18" s="76">
        <f>分析係数表!E21</f>
        <v>3.0689107937146562E-2</v>
      </c>
      <c r="Y18" s="89">
        <f t="shared" si="9"/>
        <v>0</v>
      </c>
    </row>
    <row r="19" spans="1:25" x14ac:dyDescent="0.2">
      <c r="A19" s="6" t="s">
        <v>7</v>
      </c>
      <c r="B19" s="5" t="s">
        <v>269</v>
      </c>
      <c r="C19" s="90"/>
      <c r="D19" s="76">
        <f>投入係数表!V19</f>
        <v>2.2444915120285779E-3</v>
      </c>
      <c r="E19" s="77">
        <f t="shared" si="0"/>
        <v>0.2244491512028578</v>
      </c>
      <c r="F19" s="76">
        <f>分析係数表!C22</f>
        <v>5.627746538770495E-2</v>
      </c>
      <c r="G19" s="77">
        <f t="shared" si="1"/>
        <v>1.2631429338118585E-2</v>
      </c>
      <c r="H19" s="77">
        <v>1.5439518397308276E-2</v>
      </c>
      <c r="I19" s="77">
        <f t="shared" si="2"/>
        <v>1.5439518397308276E-2</v>
      </c>
      <c r="J19" s="76">
        <f>分析係数表!G22</f>
        <v>0.19467293380336859</v>
      </c>
      <c r="K19" s="78">
        <f t="shared" si="3"/>
        <v>3.0056563429150854E-3</v>
      </c>
      <c r="L19" s="79"/>
      <c r="M19" s="80"/>
      <c r="N19" s="81">
        <f>分析係数表!H22</f>
        <v>4.3138357235694069E-5</v>
      </c>
      <c r="O19" s="82">
        <f t="shared" si="4"/>
        <v>5.4447633551553615E-4</v>
      </c>
      <c r="P19" s="76">
        <f>分析係数表!C22</f>
        <v>5.627746538770495E-2</v>
      </c>
      <c r="Q19" s="82">
        <f t="shared" si="5"/>
        <v>3.0641748126400016E-5</v>
      </c>
      <c r="R19" s="83">
        <v>6.5094667683074229E-4</v>
      </c>
      <c r="S19" s="84">
        <f t="shared" si="6"/>
        <v>1.609046507413902E-2</v>
      </c>
      <c r="T19" s="85">
        <f>分析係数表!F22</f>
        <v>0.41304347826086957</v>
      </c>
      <c r="U19" s="86">
        <f t="shared" si="7"/>
        <v>6.6460616610574215E-3</v>
      </c>
      <c r="V19" s="87">
        <f>分析係数表!D22</f>
        <v>1.7561039300169733E-2</v>
      </c>
      <c r="W19" s="88">
        <f t="shared" si="8"/>
        <v>0</v>
      </c>
      <c r="X19" s="76">
        <f>分析係数表!E22</f>
        <v>1.6190103146624887E-2</v>
      </c>
      <c r="Y19" s="89">
        <f t="shared" si="9"/>
        <v>0</v>
      </c>
    </row>
    <row r="20" spans="1:25" x14ac:dyDescent="0.2">
      <c r="A20" s="6" t="s">
        <v>8</v>
      </c>
      <c r="B20" s="5" t="s">
        <v>270</v>
      </c>
      <c r="C20" s="90"/>
      <c r="D20" s="76">
        <f>投入係数表!V20</f>
        <v>9.3783917638752784E-4</v>
      </c>
      <c r="E20" s="77">
        <f t="shared" si="0"/>
        <v>9.3783917638752781E-2</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3.1614754965418227E-4</v>
      </c>
      <c r="P20" s="76">
        <f>分析係数表!C23</f>
        <v>0</v>
      </c>
      <c r="Q20" s="82">
        <f t="shared" si="5"/>
        <v>0</v>
      </c>
      <c r="R20" s="83">
        <v>0</v>
      </c>
      <c r="S20" s="84">
        <f t="shared" si="6"/>
        <v>0</v>
      </c>
      <c r="T20" s="85">
        <f>分析係数表!F23</f>
        <v>0.44111133480974429</v>
      </c>
      <c r="U20" s="86">
        <f t="shared" si="7"/>
        <v>0</v>
      </c>
      <c r="V20" s="87">
        <f>分析係数表!D23</f>
        <v>2.2822054128677844E-2</v>
      </c>
      <c r="W20" s="88">
        <f t="shared" si="8"/>
        <v>0</v>
      </c>
      <c r="X20" s="76">
        <f>分析係数表!E23</f>
        <v>2.3934155905164563E-2</v>
      </c>
      <c r="Y20" s="89">
        <f t="shared" si="9"/>
        <v>0</v>
      </c>
    </row>
    <row r="21" spans="1:25" x14ac:dyDescent="0.2">
      <c r="A21" s="6" t="s">
        <v>9</v>
      </c>
      <c r="B21" s="5" t="s">
        <v>271</v>
      </c>
      <c r="C21" s="90"/>
      <c r="D21" s="76">
        <f>投入係数表!V21</f>
        <v>1.2961148168052351E-3</v>
      </c>
      <c r="E21" s="77">
        <f t="shared" si="0"/>
        <v>0.1296114816805235</v>
      </c>
      <c r="F21" s="76">
        <f>分析係数表!C24</f>
        <v>0.81842301633363734</v>
      </c>
      <c r="G21" s="77">
        <f t="shared" si="1"/>
        <v>0.10607701978844603</v>
      </c>
      <c r="H21" s="77">
        <v>0.11793910203785665</v>
      </c>
      <c r="I21" s="77">
        <f t="shared" si="2"/>
        <v>0.11793910203785665</v>
      </c>
      <c r="J21" s="76">
        <f>分析係数表!G24</f>
        <v>0.20829256360078277</v>
      </c>
      <c r="K21" s="78">
        <f t="shared" si="3"/>
        <v>2.4565837912239465E-2</v>
      </c>
      <c r="L21" s="79"/>
      <c r="M21" s="80"/>
      <c r="N21" s="81">
        <f>分析係数表!H24</f>
        <v>3.3536593850975067E-4</v>
      </c>
      <c r="O21" s="82">
        <f t="shared" si="4"/>
        <v>4.2328644148143298E-3</v>
      </c>
      <c r="P21" s="76">
        <f>分析係数表!C24</f>
        <v>0.81842301633363734</v>
      </c>
      <c r="Q21" s="82">
        <f t="shared" si="5"/>
        <v>3.4642736621036604E-3</v>
      </c>
      <c r="R21" s="83">
        <v>9.579942655463719E-3</v>
      </c>
      <c r="S21" s="84">
        <f t="shared" si="6"/>
        <v>0.12751904469332037</v>
      </c>
      <c r="T21" s="85">
        <f>分析係数表!F24</f>
        <v>0.39236790606653621</v>
      </c>
      <c r="U21" s="86">
        <f t="shared" si="7"/>
        <v>5.0034380549923159E-2</v>
      </c>
      <c r="V21" s="87">
        <f>分析係数表!D24</f>
        <v>4.4337084148727987E-2</v>
      </c>
      <c r="W21" s="88">
        <f t="shared" si="8"/>
        <v>0</v>
      </c>
      <c r="X21" s="76">
        <f>分析係数表!E24</f>
        <v>4.5009784735812131E-2</v>
      </c>
      <c r="Y21" s="89">
        <f t="shared" si="9"/>
        <v>0</v>
      </c>
    </row>
    <row r="22" spans="1:25" x14ac:dyDescent="0.2">
      <c r="A22" s="6" t="s">
        <v>10</v>
      </c>
      <c r="B22" s="5" t="s">
        <v>272</v>
      </c>
      <c r="C22" s="90"/>
      <c r="D22" s="76">
        <f>投入係数表!V22</f>
        <v>0.3221319508108621</v>
      </c>
      <c r="E22" s="77">
        <f t="shared" si="0"/>
        <v>32.213195081086212</v>
      </c>
      <c r="F22" s="76">
        <f>分析係数表!C25</f>
        <v>9.2155281649579646E-3</v>
      </c>
      <c r="G22" s="77">
        <f t="shared" si="1"/>
        <v>0.29686160655303534</v>
      </c>
      <c r="H22" s="77">
        <v>0.3038478928311939</v>
      </c>
      <c r="I22" s="77">
        <f t="shared" si="2"/>
        <v>0.3038478928311939</v>
      </c>
      <c r="J22" s="76">
        <f>分析係数表!G25</f>
        <v>0.19733079122974262</v>
      </c>
      <c r="K22" s="78">
        <f t="shared" si="3"/>
        <v>5.995854510586953E-2</v>
      </c>
      <c r="L22" s="79"/>
      <c r="M22" s="80"/>
      <c r="N22" s="81">
        <f>分析係数表!H25</f>
        <v>5.1487716700667114E-4</v>
      </c>
      <c r="O22" s="82">
        <f t="shared" si="4"/>
        <v>6.4985885206693033E-3</v>
      </c>
      <c r="P22" s="76">
        <f>分析係数表!C25</f>
        <v>9.2155281649579646E-3</v>
      </c>
      <c r="Q22" s="82">
        <f t="shared" si="5"/>
        <v>5.9887925544700476E-5</v>
      </c>
      <c r="R22" s="83">
        <v>5.8818069974467561E-4</v>
      </c>
      <c r="S22" s="84">
        <f t="shared" si="6"/>
        <v>0.3044360735309386</v>
      </c>
      <c r="T22" s="85">
        <f>分析係数表!F25</f>
        <v>0.3508102955195424</v>
      </c>
      <c r="U22" s="86">
        <f t="shared" si="7"/>
        <v>0.10679930892219772</v>
      </c>
      <c r="V22" s="87">
        <f>分析係数表!D25</f>
        <v>0.24499523355576741</v>
      </c>
      <c r="W22" s="88">
        <f t="shared" si="8"/>
        <v>0</v>
      </c>
      <c r="X22" s="76">
        <f>分析係数表!E25</f>
        <v>0.2330791229742612</v>
      </c>
      <c r="Y22" s="89">
        <f t="shared" si="9"/>
        <v>0</v>
      </c>
    </row>
    <row r="23" spans="1:25" x14ac:dyDescent="0.2">
      <c r="A23" s="6" t="s">
        <v>11</v>
      </c>
      <c r="B23" s="5" t="s">
        <v>35</v>
      </c>
      <c r="C23" s="90"/>
      <c r="D23" s="76">
        <f>投入係数表!V23</f>
        <v>1.9336347063720376E-2</v>
      </c>
      <c r="E23" s="77">
        <f t="shared" si="0"/>
        <v>1.9336347063720376</v>
      </c>
      <c r="F23" s="76">
        <f>分析係数表!C26</f>
        <v>0.13136940169326161</v>
      </c>
      <c r="G23" s="77">
        <f t="shared" si="1"/>
        <v>0.25402043446942019</v>
      </c>
      <c r="H23" s="77">
        <v>0.28969412166171304</v>
      </c>
      <c r="I23" s="77">
        <f t="shared" si="2"/>
        <v>0.28969412166171304</v>
      </c>
      <c r="J23" s="76">
        <f>分析係数表!G26</f>
        <v>0.19642020029831664</v>
      </c>
      <c r="K23" s="78">
        <f t="shared" si="3"/>
        <v>5.6901777402038584E-2</v>
      </c>
      <c r="L23" s="79"/>
      <c r="M23" s="80"/>
      <c r="N23" s="81">
        <f>分析係数表!H26</f>
        <v>1.0429741531662163E-2</v>
      </c>
      <c r="O23" s="82">
        <f t="shared" si="4"/>
        <v>0.1316403269254498</v>
      </c>
      <c r="P23" s="76">
        <f>分析係数表!C26</f>
        <v>0.13136940169326161</v>
      </c>
      <c r="Q23" s="82">
        <f t="shared" si="5"/>
        <v>1.7293510986901697E-2</v>
      </c>
      <c r="R23" s="83">
        <v>2.2809262813348569E-2</v>
      </c>
      <c r="S23" s="84">
        <f t="shared" si="6"/>
        <v>0.3125033844750616</v>
      </c>
      <c r="T23" s="85">
        <f>分析係数表!F26</f>
        <v>0.33488173875985511</v>
      </c>
      <c r="U23" s="86">
        <f t="shared" si="7"/>
        <v>0.10465167676134814</v>
      </c>
      <c r="V23" s="87">
        <f>分析係数表!D26</f>
        <v>5.817174515235457E-2</v>
      </c>
      <c r="W23" s="88">
        <f t="shared" si="8"/>
        <v>0</v>
      </c>
      <c r="X23" s="76">
        <f>分析係数表!E26</f>
        <v>6.1453228212230981E-2</v>
      </c>
      <c r="Y23" s="89">
        <f t="shared" si="9"/>
        <v>0</v>
      </c>
    </row>
    <row r="24" spans="1:25" x14ac:dyDescent="0.2">
      <c r="A24" s="6" t="s">
        <v>12</v>
      </c>
      <c r="B24" s="5" t="s">
        <v>366</v>
      </c>
      <c r="C24" s="75">
        <f>最終需要_まとめ!C25</f>
        <v>100</v>
      </c>
      <c r="D24" s="76">
        <f>投入係数表!V24</f>
        <v>2.675476032413408E-2</v>
      </c>
      <c r="E24" s="77">
        <f t="shared" si="0"/>
        <v>2.6754760324134081</v>
      </c>
      <c r="F24" s="76">
        <f>分析係数表!C27</f>
        <v>0.16712141882673948</v>
      </c>
      <c r="G24" s="77">
        <f t="shared" si="1"/>
        <v>0.44712935057386438</v>
      </c>
      <c r="H24" s="77">
        <v>0.46374520436700023</v>
      </c>
      <c r="I24" s="77">
        <f t="shared" si="2"/>
        <v>100.463745204367</v>
      </c>
      <c r="J24" s="76">
        <f>分析係数表!G27</f>
        <v>0.17095740894530786</v>
      </c>
      <c r="K24" s="78">
        <f t="shared" si="3"/>
        <v>17.17502157308018</v>
      </c>
      <c r="L24" s="79"/>
      <c r="M24" s="80"/>
      <c r="N24" s="81">
        <f>分析係数表!H27</f>
        <v>1.1119955247433267E-2</v>
      </c>
      <c r="O24" s="82">
        <f t="shared" si="4"/>
        <v>0.14035194829369838</v>
      </c>
      <c r="P24" s="76">
        <f>分析係数表!C27</f>
        <v>0.16712141882673948</v>
      </c>
      <c r="Q24" s="82">
        <f t="shared" si="5"/>
        <v>2.3455816733940048E-2</v>
      </c>
      <c r="R24" s="83">
        <v>2.6253062420606061E-2</v>
      </c>
      <c r="S24" s="84">
        <f t="shared" si="6"/>
        <v>100.48999826678761</v>
      </c>
      <c r="T24" s="85">
        <f>分析係数表!F27</f>
        <v>0.3222209040218294</v>
      </c>
      <c r="U24" s="86">
        <f t="shared" si="7"/>
        <v>32.379978086676374</v>
      </c>
      <c r="V24" s="87">
        <f>分析係数表!D27</f>
        <v>6.0268121959900341E-2</v>
      </c>
      <c r="W24" s="88">
        <f t="shared" si="8"/>
        <v>6</v>
      </c>
      <c r="X24" s="76">
        <f>分析係数表!E27</f>
        <v>7.1420097283188988E-2</v>
      </c>
      <c r="Y24" s="89">
        <f t="shared" si="9"/>
        <v>7</v>
      </c>
    </row>
    <row r="25" spans="1:25" x14ac:dyDescent="0.2">
      <c r="A25" s="6" t="s">
        <v>13</v>
      </c>
      <c r="B25" s="5" t="s">
        <v>192</v>
      </c>
      <c r="C25" s="90"/>
      <c r="D25" s="76">
        <f>投入係数表!V25</f>
        <v>0</v>
      </c>
      <c r="E25" s="77">
        <f t="shared" si="0"/>
        <v>0</v>
      </c>
      <c r="F25" s="76">
        <f>分析係数表!C28</f>
        <v>0.25171335744498258</v>
      </c>
      <c r="G25" s="77">
        <f t="shared" si="1"/>
        <v>0</v>
      </c>
      <c r="H25" s="77">
        <v>1.5019044211889959E-2</v>
      </c>
      <c r="I25" s="77">
        <f t="shared" si="2"/>
        <v>1.5019044211889959E-2</v>
      </c>
      <c r="J25" s="76">
        <f>分析係数表!G28</f>
        <v>0.12482787671548065</v>
      </c>
      <c r="K25" s="78">
        <f t="shared" si="3"/>
        <v>1.8747953992661532E-3</v>
      </c>
      <c r="L25" s="79"/>
      <c r="M25" s="80"/>
      <c r="N25" s="81">
        <f>分析係数表!H28</f>
        <v>2.0288943499884502E-2</v>
      </c>
      <c r="O25" s="82">
        <f t="shared" si="4"/>
        <v>0.2560795152198877</v>
      </c>
      <c r="P25" s="76">
        <f>分析係数表!C28</f>
        <v>0.25171335744498258</v>
      </c>
      <c r="Q25" s="82">
        <f t="shared" si="5"/>
        <v>6.4458634548881455E-2</v>
      </c>
      <c r="R25" s="83">
        <v>7.3823029637383367E-2</v>
      </c>
      <c r="S25" s="84">
        <f t="shared" si="6"/>
        <v>8.8842073849273326E-2</v>
      </c>
      <c r="T25" s="85">
        <f>分析係数表!F28</f>
        <v>0.21349304958212537</v>
      </c>
      <c r="U25" s="86">
        <f t="shared" si="7"/>
        <v>1.8967165277281754E-2</v>
      </c>
      <c r="V25" s="87">
        <f>分析係数表!D28</f>
        <v>2.3582217408079972E-2</v>
      </c>
      <c r="W25" s="88">
        <f t="shared" si="8"/>
        <v>0</v>
      </c>
      <c r="X25" s="76">
        <f>分析係数表!E28</f>
        <v>2.4555665289680392E-2</v>
      </c>
      <c r="Y25" s="89">
        <f t="shared" si="9"/>
        <v>0</v>
      </c>
    </row>
    <row r="26" spans="1:25" x14ac:dyDescent="0.2">
      <c r="A26" s="6" t="s">
        <v>14</v>
      </c>
      <c r="B26" s="5" t="s">
        <v>50</v>
      </c>
      <c r="C26" s="90"/>
      <c r="D26" s="76">
        <f>投入係数表!V26</f>
        <v>7.7134637878165206E-3</v>
      </c>
      <c r="E26" s="77">
        <f t="shared" si="0"/>
        <v>0.77134637878165202</v>
      </c>
      <c r="F26" s="76">
        <f>分析係数表!C29</f>
        <v>0.56088407005838192</v>
      </c>
      <c r="G26" s="77">
        <f t="shared" si="1"/>
        <v>0.43263589635584732</v>
      </c>
      <c r="H26" s="77">
        <v>0.45276228527907464</v>
      </c>
      <c r="I26" s="77">
        <f t="shared" si="2"/>
        <v>0.45276228527907464</v>
      </c>
      <c r="J26" s="76">
        <f>分析係数表!G29</f>
        <v>0.25897778967085899</v>
      </c>
      <c r="K26" s="78">
        <f t="shared" si="3"/>
        <v>0.11725537588790165</v>
      </c>
      <c r="L26" s="79"/>
      <c r="M26" s="80"/>
      <c r="N26" s="81">
        <f>分析係数表!H29</f>
        <v>1.0175086067980484E-2</v>
      </c>
      <c r="O26" s="82">
        <f t="shared" si="4"/>
        <v>0.12842616017063227</v>
      </c>
      <c r="P26" s="76">
        <f>分析係数表!C29</f>
        <v>0.56088407005838192</v>
      </c>
      <c r="Q26" s="82">
        <f t="shared" si="5"/>
        <v>7.2032187418473892E-2</v>
      </c>
      <c r="R26" s="83">
        <v>8.2457007168718233E-2</v>
      </c>
      <c r="S26" s="84">
        <f t="shared" si="6"/>
        <v>0.53521929244779287</v>
      </c>
      <c r="T26" s="85">
        <f>分析係数表!F29</f>
        <v>0.37605030773347603</v>
      </c>
      <c r="U26" s="86">
        <f t="shared" si="7"/>
        <v>0.20126937962988581</v>
      </c>
      <c r="V26" s="87">
        <f>分析係数表!D29</f>
        <v>1.7393631255017392E-2</v>
      </c>
      <c r="W26" s="88">
        <f t="shared" si="8"/>
        <v>0</v>
      </c>
      <c r="X26" s="76">
        <f>分析係数表!E29</f>
        <v>1.2898046561412899E-2</v>
      </c>
      <c r="Y26" s="89">
        <f t="shared" si="9"/>
        <v>0</v>
      </c>
    </row>
    <row r="27" spans="1:25" x14ac:dyDescent="0.2">
      <c r="A27" s="6" t="s">
        <v>15</v>
      </c>
      <c r="B27" s="5" t="s">
        <v>36</v>
      </c>
      <c r="C27" s="90"/>
      <c r="D27" s="76">
        <f>投入係数表!V27</f>
        <v>1.6122403818796826E-3</v>
      </c>
      <c r="E27" s="77">
        <f t="shared" si="0"/>
        <v>0.16122403818796827</v>
      </c>
      <c r="F27" s="76">
        <f>分析係数表!C30</f>
        <v>1</v>
      </c>
      <c r="G27" s="77">
        <f t="shared" si="1"/>
        <v>0.16122403818796827</v>
      </c>
      <c r="H27" s="77">
        <v>0.19580537939289003</v>
      </c>
      <c r="I27" s="77">
        <f t="shared" si="2"/>
        <v>0.19580537939289003</v>
      </c>
      <c r="J27" s="76">
        <f>分析係数表!G30</f>
        <v>0.3445256772071732</v>
      </c>
      <c r="K27" s="78">
        <f t="shared" si="3"/>
        <v>6.7459980936142916E-2</v>
      </c>
      <c r="L27" s="79"/>
      <c r="M27" s="80"/>
      <c r="N27" s="81">
        <f>分析係数表!H30</f>
        <v>0</v>
      </c>
      <c r="O27" s="82">
        <f t="shared" si="4"/>
        <v>0</v>
      </c>
      <c r="P27" s="76">
        <f>分析係数表!C30</f>
        <v>1</v>
      </c>
      <c r="Q27" s="82">
        <f t="shared" si="5"/>
        <v>0</v>
      </c>
      <c r="R27" s="83">
        <v>3.6852960768308907E-2</v>
      </c>
      <c r="S27" s="84">
        <f t="shared" si="6"/>
        <v>0.23265834016119893</v>
      </c>
      <c r="T27" s="85">
        <f>分析係数表!F30</f>
        <v>0.44052354392124621</v>
      </c>
      <c r="U27" s="86">
        <f t="shared" si="7"/>
        <v>0.10249147653064616</v>
      </c>
      <c r="V27" s="87">
        <f>分析係数表!D30</f>
        <v>0.11890846870069555</v>
      </c>
      <c r="W27" s="88">
        <f t="shared" si="8"/>
        <v>0</v>
      </c>
      <c r="X27" s="76">
        <f>分析係数表!E30</f>
        <v>8.6331414857447608E-2</v>
      </c>
      <c r="Y27" s="89">
        <f t="shared" si="9"/>
        <v>0</v>
      </c>
    </row>
    <row r="28" spans="1:25" x14ac:dyDescent="0.2">
      <c r="A28" s="6" t="s">
        <v>16</v>
      </c>
      <c r="B28" s="5" t="s">
        <v>193</v>
      </c>
      <c r="C28" s="90"/>
      <c r="D28" s="76">
        <f>投入係数表!V28</f>
        <v>5.5532724264744622E-3</v>
      </c>
      <c r="E28" s="77">
        <f t="shared" si="0"/>
        <v>0.55532724264744626</v>
      </c>
      <c r="F28" s="76">
        <f>分析係数表!C31</f>
        <v>4.9143958408031541E-2</v>
      </c>
      <c r="G28" s="77">
        <f t="shared" si="1"/>
        <v>2.7290978915512937E-2</v>
      </c>
      <c r="H28" s="77">
        <v>6.4408754500593315E-2</v>
      </c>
      <c r="I28" s="77">
        <f t="shared" si="2"/>
        <v>6.4408754500593315E-2</v>
      </c>
      <c r="J28" s="76">
        <f>分析係数表!G31</f>
        <v>7.032875572201415E-2</v>
      </c>
      <c r="K28" s="78">
        <f t="shared" si="3"/>
        <v>4.5297875616314067E-3</v>
      </c>
      <c r="L28" s="79"/>
      <c r="M28" s="80"/>
      <c r="N28" s="81">
        <f>分析係数表!H31</f>
        <v>2.2706083064994196E-2</v>
      </c>
      <c r="O28" s="82">
        <f t="shared" si="4"/>
        <v>0.28658775376151624</v>
      </c>
      <c r="P28" s="76">
        <f>分析係数表!C31</f>
        <v>4.9143958408031541E-2</v>
      </c>
      <c r="Q28" s="82">
        <f t="shared" si="5"/>
        <v>1.4084056651107138E-2</v>
      </c>
      <c r="R28" s="83">
        <v>3.2564046600486542E-2</v>
      </c>
      <c r="S28" s="84">
        <f t="shared" si="6"/>
        <v>9.6972801101079864E-2</v>
      </c>
      <c r="T28" s="85">
        <f>分析係数表!F31</f>
        <v>0.30087390761548066</v>
      </c>
      <c r="U28" s="86">
        <f t="shared" si="7"/>
        <v>2.9176585599700683E-2</v>
      </c>
      <c r="V28" s="87">
        <f>分析係数表!D31</f>
        <v>7.4490220557636294E-2</v>
      </c>
      <c r="W28" s="88">
        <f t="shared" si="8"/>
        <v>0</v>
      </c>
      <c r="X28" s="76">
        <f>分析係数表!E31</f>
        <v>6.450270495214315E-2</v>
      </c>
      <c r="Y28" s="89">
        <f t="shared" si="9"/>
        <v>0</v>
      </c>
    </row>
    <row r="29" spans="1:25" x14ac:dyDescent="0.2">
      <c r="A29" s="6" t="s">
        <v>17</v>
      </c>
      <c r="B29" s="5" t="s">
        <v>273</v>
      </c>
      <c r="C29" s="90"/>
      <c r="D29" s="76">
        <f>投入係数表!V29</f>
        <v>2.4236293322374314E-4</v>
      </c>
      <c r="E29" s="77">
        <f t="shared" si="0"/>
        <v>2.4236293322374314E-2</v>
      </c>
      <c r="F29" s="76">
        <f>分析係数表!C32</f>
        <v>0.85369684730169415</v>
      </c>
      <c r="G29" s="77">
        <f t="shared" si="1"/>
        <v>2.0690447199590054E-2</v>
      </c>
      <c r="H29" s="77">
        <v>3.8846615271315985E-2</v>
      </c>
      <c r="I29" s="77">
        <f t="shared" si="2"/>
        <v>3.8846615271315985E-2</v>
      </c>
      <c r="J29" s="76">
        <f>分析係数表!G32</f>
        <v>0.14032110690510377</v>
      </c>
      <c r="K29" s="78">
        <f t="shared" si="3"/>
        <v>5.451000054387767E-3</v>
      </c>
      <c r="L29" s="79"/>
      <c r="M29" s="80"/>
      <c r="N29" s="81">
        <f>分析係数表!H32</f>
        <v>6.3455131933795143E-3</v>
      </c>
      <c r="O29" s="82">
        <f t="shared" si="4"/>
        <v>8.0090712579059517E-2</v>
      </c>
      <c r="P29" s="76">
        <f>分析係数表!C32</f>
        <v>0.85369684730169415</v>
      </c>
      <c r="Q29" s="82">
        <f t="shared" si="5"/>
        <v>6.8373188826889253E-2</v>
      </c>
      <c r="R29" s="83">
        <v>9.575199861491536E-2</v>
      </c>
      <c r="S29" s="84">
        <f t="shared" si="6"/>
        <v>0.13459861388623134</v>
      </c>
      <c r="T29" s="85">
        <f>分析係数表!F32</f>
        <v>0.48296567027803161</v>
      </c>
      <c r="U29" s="86">
        <f t="shared" si="7"/>
        <v>6.5006509774057697E-2</v>
      </c>
      <c r="V29" s="87">
        <f>分析係数表!D32</f>
        <v>1.657747030413784E-2</v>
      </c>
      <c r="W29" s="88">
        <f t="shared" si="8"/>
        <v>0</v>
      </c>
      <c r="X29" s="76">
        <f>分析係数表!E32</f>
        <v>2.4931471087325414E-2</v>
      </c>
      <c r="Y29" s="89">
        <f t="shared" si="9"/>
        <v>0</v>
      </c>
    </row>
    <row r="30" spans="1:25" x14ac:dyDescent="0.2">
      <c r="A30" s="6" t="s">
        <v>18</v>
      </c>
      <c r="B30" s="5" t="s">
        <v>274</v>
      </c>
      <c r="C30" s="90"/>
      <c r="D30" s="76">
        <f>投入係数表!V30</f>
        <v>1.7913782020885361E-4</v>
      </c>
      <c r="E30" s="77">
        <f t="shared" si="0"/>
        <v>1.7913782020885363E-2</v>
      </c>
      <c r="F30" s="76">
        <f>分析係数表!C33</f>
        <v>0.68456011928968419</v>
      </c>
      <c r="G30" s="77">
        <f t="shared" si="1"/>
        <v>1.2263060757146683E-2</v>
      </c>
      <c r="H30" s="77">
        <v>2.7807551337488863E-2</v>
      </c>
      <c r="I30" s="77">
        <f t="shared" si="2"/>
        <v>2.7807551337488863E-2</v>
      </c>
      <c r="J30" s="76">
        <f>分析係数表!G33</f>
        <v>0.50750988142292486</v>
      </c>
      <c r="K30" s="78">
        <f t="shared" si="3"/>
        <v>1.4112607081950869E-2</v>
      </c>
      <c r="L30" s="79"/>
      <c r="M30" s="80"/>
      <c r="N30" s="81">
        <f>分析係数表!H33</f>
        <v>9.6295945829355794E-4</v>
      </c>
      <c r="O30" s="82">
        <f t="shared" si="4"/>
        <v>1.2154116908927454E-2</v>
      </c>
      <c r="P30" s="76">
        <f>分析係数表!C33</f>
        <v>0.68456011928968419</v>
      </c>
      <c r="Q30" s="82">
        <f t="shared" si="5"/>
        <v>8.3202237210361456E-3</v>
      </c>
      <c r="R30" s="83">
        <v>3.2318128504133195E-2</v>
      </c>
      <c r="S30" s="84">
        <f t="shared" si="6"/>
        <v>6.0125679841622058E-2</v>
      </c>
      <c r="T30" s="85">
        <f>分析係数表!F33</f>
        <v>0.6454545454545455</v>
      </c>
      <c r="U30" s="86">
        <f t="shared" si="7"/>
        <v>3.8808393352319698E-2</v>
      </c>
      <c r="V30" s="87">
        <f>分析係数表!D33</f>
        <v>8.1027667984189727E-2</v>
      </c>
      <c r="W30" s="88">
        <f t="shared" si="8"/>
        <v>0</v>
      </c>
      <c r="X30" s="76">
        <f>分析係数表!E33</f>
        <v>8.1620553359683795E-2</v>
      </c>
      <c r="Y30" s="89">
        <f t="shared" si="9"/>
        <v>0</v>
      </c>
    </row>
    <row r="31" spans="1:25" x14ac:dyDescent="0.2">
      <c r="A31" s="6" t="s">
        <v>19</v>
      </c>
      <c r="B31" s="5" t="s">
        <v>275</v>
      </c>
      <c r="C31" s="90"/>
      <c r="D31" s="76">
        <f>投入係数表!V31</f>
        <v>4.3699090612124472E-2</v>
      </c>
      <c r="E31" s="77">
        <f t="shared" si="0"/>
        <v>4.3699090612124474</v>
      </c>
      <c r="F31" s="76">
        <f>分析係数表!C34</f>
        <v>0.36407371382002685</v>
      </c>
      <c r="G31" s="77">
        <f t="shared" si="1"/>
        <v>1.5909690209714027</v>
      </c>
      <c r="H31" s="77">
        <v>1.7311046436076054</v>
      </c>
      <c r="I31" s="77">
        <f t="shared" si="2"/>
        <v>1.7311046436076054</v>
      </c>
      <c r="J31" s="76">
        <f>分析係数表!G34</f>
        <v>0.42480723749571397</v>
      </c>
      <c r="K31" s="78">
        <f t="shared" si="3"/>
        <v>0.73538578146694933</v>
      </c>
      <c r="L31" s="79"/>
      <c r="M31" s="80"/>
      <c r="N31" s="81">
        <f>分析係数表!H34</f>
        <v>0.15914714076185121</v>
      </c>
      <c r="O31" s="82">
        <f t="shared" si="4"/>
        <v>2.0086961479861229</v>
      </c>
      <c r="P31" s="76">
        <f>分析係数表!C34</f>
        <v>0.36407371382002685</v>
      </c>
      <c r="Q31" s="82">
        <f t="shared" si="5"/>
        <v>0.73131346653328999</v>
      </c>
      <c r="R31" s="83">
        <v>0.8028015398560634</v>
      </c>
      <c r="S31" s="84">
        <f t="shared" si="6"/>
        <v>2.5339061834636687</v>
      </c>
      <c r="T31" s="85">
        <f>分析係数表!F34</f>
        <v>0.69957183425501801</v>
      </c>
      <c r="U31" s="86">
        <f t="shared" si="7"/>
        <v>1.772649396595811</v>
      </c>
      <c r="V31" s="87">
        <f>分析係数表!D34</f>
        <v>0.16978925805118647</v>
      </c>
      <c r="W31" s="88">
        <f t="shared" si="8"/>
        <v>0</v>
      </c>
      <c r="X31" s="76">
        <f>分析係数表!E34</f>
        <v>0.12666496689847989</v>
      </c>
      <c r="Y31" s="89">
        <f t="shared" si="9"/>
        <v>0</v>
      </c>
    </row>
    <row r="32" spans="1:25" x14ac:dyDescent="0.2">
      <c r="A32" s="6" t="s">
        <v>20</v>
      </c>
      <c r="B32" s="5" t="s">
        <v>37</v>
      </c>
      <c r="C32" s="90"/>
      <c r="D32" s="76">
        <f>投入係数表!V32</f>
        <v>6.143373481280098E-3</v>
      </c>
      <c r="E32" s="77">
        <f t="shared" si="0"/>
        <v>0.61433734812800977</v>
      </c>
      <c r="F32" s="76">
        <f>分析係数表!C35</f>
        <v>0.73929442777419441</v>
      </c>
      <c r="G32" s="77">
        <f t="shared" si="1"/>
        <v>0.45417617824461304</v>
      </c>
      <c r="H32" s="77">
        <v>0.54202365796936602</v>
      </c>
      <c r="I32" s="77">
        <f t="shared" si="2"/>
        <v>0.54202365796936602</v>
      </c>
      <c r="J32" s="76">
        <f>分析係数表!G35</f>
        <v>0.31372688477951638</v>
      </c>
      <c r="K32" s="78">
        <f t="shared" si="3"/>
        <v>0.1700473936915273</v>
      </c>
      <c r="L32" s="79"/>
      <c r="M32" s="80"/>
      <c r="N32" s="81">
        <f>分析係数表!H35</f>
        <v>5.9491969307754605E-2</v>
      </c>
      <c r="O32" s="82">
        <f t="shared" si="4"/>
        <v>0.75088555793420009</v>
      </c>
      <c r="P32" s="76">
        <f>分析係数表!C35</f>
        <v>0.73929442777419441</v>
      </c>
      <c r="Q32" s="82">
        <f t="shared" si="5"/>
        <v>0.55512550887687118</v>
      </c>
      <c r="R32" s="83">
        <v>0.69397448325914923</v>
      </c>
      <c r="S32" s="84">
        <f t="shared" si="6"/>
        <v>1.2359981412285153</v>
      </c>
      <c r="T32" s="85">
        <f>分析係数表!F35</f>
        <v>0.64366998577524892</v>
      </c>
      <c r="U32" s="86">
        <f t="shared" si="7"/>
        <v>0.79557490598279257</v>
      </c>
      <c r="V32" s="87">
        <f>分析係数表!D35</f>
        <v>5.245376955903272E-2</v>
      </c>
      <c r="W32" s="88">
        <f t="shared" si="8"/>
        <v>0</v>
      </c>
      <c r="X32" s="76">
        <f>分析係数表!E35</f>
        <v>4.7030583214793739E-2</v>
      </c>
      <c r="Y32" s="89">
        <f t="shared" si="9"/>
        <v>0</v>
      </c>
    </row>
    <row r="33" spans="1:25" x14ac:dyDescent="0.2">
      <c r="A33" s="6" t="s">
        <v>21</v>
      </c>
      <c r="B33" s="5" t="s">
        <v>38</v>
      </c>
      <c r="C33" s="90"/>
      <c r="D33" s="76">
        <f>投入係数表!V33</f>
        <v>1.8651408339392407E-3</v>
      </c>
      <c r="E33" s="77">
        <f t="shared" si="0"/>
        <v>0.18651408339392408</v>
      </c>
      <c r="F33" s="76">
        <f>分析係数表!C36</f>
        <v>0.90530305621882723</v>
      </c>
      <c r="G33" s="77">
        <f t="shared" si="1"/>
        <v>0.16885176972437269</v>
      </c>
      <c r="H33" s="77">
        <v>0.27981709550884709</v>
      </c>
      <c r="I33" s="77">
        <f t="shared" si="2"/>
        <v>0.27981709550884709</v>
      </c>
      <c r="J33" s="76">
        <f>分析係数表!G36</f>
        <v>4.4048921884705258E-2</v>
      </c>
      <c r="K33" s="78">
        <f t="shared" si="3"/>
        <v>1.2325641382074317E-2</v>
      </c>
      <c r="L33" s="79"/>
      <c r="M33" s="80"/>
      <c r="N33" s="81">
        <f>分析係数表!H36</f>
        <v>0.18238619127269287</v>
      </c>
      <c r="O33" s="82">
        <f t="shared" si="4"/>
        <v>2.3020108190541699</v>
      </c>
      <c r="P33" s="76">
        <f>分析係数表!C36</f>
        <v>0.90530305621882723</v>
      </c>
      <c r="Q33" s="82">
        <f t="shared" si="5"/>
        <v>2.0840174299385459</v>
      </c>
      <c r="R33" s="83">
        <v>2.2359686080151246</v>
      </c>
      <c r="S33" s="84">
        <f t="shared" si="6"/>
        <v>2.5157857035239717</v>
      </c>
      <c r="T33" s="85">
        <f>分析係数表!F36</f>
        <v>0.85493507645893108</v>
      </c>
      <c r="U33" s="86">
        <f t="shared" si="7"/>
        <v>2.1508334427965523</v>
      </c>
      <c r="V33" s="87">
        <f>分析係数表!D36</f>
        <v>1.6260463190274778E-2</v>
      </c>
      <c r="W33" s="88">
        <f t="shared" si="8"/>
        <v>0</v>
      </c>
      <c r="X33" s="76">
        <f>分析係数表!E36</f>
        <v>7.9638557780472661E-3</v>
      </c>
      <c r="Y33" s="89">
        <f t="shared" si="9"/>
        <v>0</v>
      </c>
    </row>
    <row r="34" spans="1:25" x14ac:dyDescent="0.2">
      <c r="A34" s="6" t="s">
        <v>22</v>
      </c>
      <c r="B34" s="5" t="s">
        <v>378</v>
      </c>
      <c r="C34" s="90"/>
      <c r="D34" s="76">
        <f>投入係数表!V34</f>
        <v>1.9842147967839494E-2</v>
      </c>
      <c r="E34" s="77">
        <f t="shared" si="0"/>
        <v>1.9842147967839494</v>
      </c>
      <c r="F34" s="76">
        <f>分析係数表!C37</f>
        <v>0.39043485315593052</v>
      </c>
      <c r="G34" s="77">
        <f t="shared" si="1"/>
        <v>0.7747066128121658</v>
      </c>
      <c r="H34" s="77">
        <v>0.9711927305634187</v>
      </c>
      <c r="I34" s="77">
        <f t="shared" si="2"/>
        <v>0.9711927305634187</v>
      </c>
      <c r="J34" s="76">
        <f>分析係数表!G37</f>
        <v>0.31799768518518517</v>
      </c>
      <c r="K34" s="78">
        <f t="shared" si="3"/>
        <v>0.30883704018784641</v>
      </c>
      <c r="L34" s="79"/>
      <c r="M34" s="80"/>
      <c r="N34" s="81">
        <f>分析係数表!H37</f>
        <v>4.8270430186830832E-2</v>
      </c>
      <c r="O34" s="82">
        <f t="shared" si="4"/>
        <v>0.60925145568912642</v>
      </c>
      <c r="P34" s="76">
        <f>分析係数表!C37</f>
        <v>0.39043485315593052</v>
      </c>
      <c r="Q34" s="82">
        <f t="shared" si="5"/>
        <v>0.23787300263702099</v>
      </c>
      <c r="R34" s="83">
        <v>0.32931239923836947</v>
      </c>
      <c r="S34" s="84">
        <f t="shared" si="6"/>
        <v>1.3005051298017882</v>
      </c>
      <c r="T34" s="85">
        <f>分析係数表!F37</f>
        <v>0.6715988005050505</v>
      </c>
      <c r="U34" s="86">
        <f t="shared" si="7"/>
        <v>0.87341768522554597</v>
      </c>
      <c r="V34" s="87">
        <f>分析係数表!D37</f>
        <v>6.2920875420875419E-2</v>
      </c>
      <c r="W34" s="88">
        <f t="shared" si="8"/>
        <v>0</v>
      </c>
      <c r="X34" s="76">
        <f>分析係数表!E37</f>
        <v>6.0316708754208755E-2</v>
      </c>
      <c r="Y34" s="89">
        <f t="shared" si="9"/>
        <v>0</v>
      </c>
    </row>
    <row r="35" spans="1:25" x14ac:dyDescent="0.2">
      <c r="A35" s="6" t="s">
        <v>23</v>
      </c>
      <c r="B35" s="5" t="s">
        <v>194</v>
      </c>
      <c r="C35" s="90"/>
      <c r="D35" s="76">
        <f>投入係数表!V35</f>
        <v>1.8935921347959409E-2</v>
      </c>
      <c r="E35" s="77">
        <f t="shared" si="0"/>
        <v>1.893592134795941</v>
      </c>
      <c r="F35" s="76">
        <f>分析係数表!C38</f>
        <v>9.9890182932115712E-2</v>
      </c>
      <c r="G35" s="77">
        <f t="shared" si="1"/>
        <v>0.18915126474358207</v>
      </c>
      <c r="H35" s="77">
        <v>0.23062588403149076</v>
      </c>
      <c r="I35" s="77">
        <f t="shared" si="2"/>
        <v>0.23062588403149076</v>
      </c>
      <c r="J35" s="76">
        <f>分析係数表!G38</f>
        <v>0.1768186564566655</v>
      </c>
      <c r="K35" s="78">
        <f t="shared" si="3"/>
        <v>4.0778958958578942E-2</v>
      </c>
      <c r="L35" s="79"/>
      <c r="M35" s="80"/>
      <c r="N35" s="81">
        <f>分析係数表!H38</f>
        <v>4.3813263792446058E-2</v>
      </c>
      <c r="O35" s="82">
        <f t="shared" si="4"/>
        <v>0.55299475560344058</v>
      </c>
      <c r="P35" s="76">
        <f>分析係数表!C38</f>
        <v>9.9890182932115712E-2</v>
      </c>
      <c r="Q35" s="82">
        <f t="shared" si="5"/>
        <v>5.5238747297728298E-2</v>
      </c>
      <c r="R35" s="83">
        <v>8.3788861651668545E-2</v>
      </c>
      <c r="S35" s="84">
        <f t="shared" si="6"/>
        <v>0.3144147456831593</v>
      </c>
      <c r="T35" s="85">
        <f>分析係数表!F38</f>
        <v>0.48230653208028773</v>
      </c>
      <c r="U35" s="86">
        <f t="shared" si="7"/>
        <v>0.15164428562535018</v>
      </c>
      <c r="V35" s="87">
        <f>分析係数表!D38</f>
        <v>0.17391808794523728</v>
      </c>
      <c r="W35" s="88">
        <f t="shared" si="8"/>
        <v>0</v>
      </c>
      <c r="X35" s="76">
        <f>分析係数表!E38</f>
        <v>0.19259774915883512</v>
      </c>
      <c r="Y35" s="89">
        <f t="shared" si="9"/>
        <v>0</v>
      </c>
    </row>
    <row r="36" spans="1:25" x14ac:dyDescent="0.2">
      <c r="A36" s="6" t="s">
        <v>24</v>
      </c>
      <c r="B36" s="5" t="s">
        <v>39</v>
      </c>
      <c r="C36" s="90"/>
      <c r="D36" s="76">
        <f>投入係数表!V36</f>
        <v>0</v>
      </c>
      <c r="E36" s="77">
        <f t="shared" si="0"/>
        <v>0</v>
      </c>
      <c r="F36" s="76">
        <f>分析係数表!C39</f>
        <v>1</v>
      </c>
      <c r="G36" s="77">
        <f t="shared" si="1"/>
        <v>0</v>
      </c>
      <c r="H36" s="77">
        <v>3.387352168634155E-2</v>
      </c>
      <c r="I36" s="77">
        <f t="shared" si="2"/>
        <v>3.387352168634155E-2</v>
      </c>
      <c r="J36" s="76">
        <f>分析係数表!G39</f>
        <v>0.35294936281039385</v>
      </c>
      <c r="K36" s="78">
        <f t="shared" si="3"/>
        <v>1.1955637895338309E-2</v>
      </c>
      <c r="L36" s="79"/>
      <c r="M36" s="80"/>
      <c r="N36" s="81">
        <f>分析係数表!H39</f>
        <v>3.8393137939767719E-3</v>
      </c>
      <c r="O36" s="82">
        <f t="shared" si="4"/>
        <v>4.8458393860882722E-2</v>
      </c>
      <c r="P36" s="76">
        <f>分析係数表!C39</f>
        <v>1</v>
      </c>
      <c r="Q36" s="82">
        <f t="shared" si="5"/>
        <v>4.8458393860882722E-2</v>
      </c>
      <c r="R36" s="83">
        <v>8.9223482701727391E-2</v>
      </c>
      <c r="S36" s="84">
        <f t="shared" si="6"/>
        <v>0.12309700438806895</v>
      </c>
      <c r="T36" s="85">
        <f>分析係数表!F39</f>
        <v>0.70369192230461841</v>
      </c>
      <c r="U36" s="86">
        <f t="shared" si="7"/>
        <v>8.662236764778028E-2</v>
      </c>
      <c r="V36" s="87">
        <f>分析係数表!D39</f>
        <v>6.3102646175868304E-2</v>
      </c>
      <c r="W36" s="88">
        <f t="shared" si="8"/>
        <v>0</v>
      </c>
      <c r="X36" s="76">
        <f>分析係数表!E39</f>
        <v>7.9922066045050602E-2</v>
      </c>
      <c r="Y36" s="89">
        <f t="shared" si="9"/>
        <v>0</v>
      </c>
    </row>
    <row r="37" spans="1:25" x14ac:dyDescent="0.2">
      <c r="A37" s="6" t="s">
        <v>25</v>
      </c>
      <c r="B37" s="5" t="s">
        <v>40</v>
      </c>
      <c r="C37" s="90"/>
      <c r="D37" s="76">
        <f>投入係数表!V37</f>
        <v>1.2223521849545305E-3</v>
      </c>
      <c r="E37" s="77">
        <f t="shared" si="0"/>
        <v>0.12223521849545306</v>
      </c>
      <c r="F37" s="76">
        <f>分析係数表!C40</f>
        <v>0.8889202180509681</v>
      </c>
      <c r="G37" s="77">
        <f t="shared" si="1"/>
        <v>0.10865735707848587</v>
      </c>
      <c r="H37" s="77">
        <v>0.11288893796037483</v>
      </c>
      <c r="I37" s="77">
        <f t="shared" si="2"/>
        <v>0.11288893796037483</v>
      </c>
      <c r="J37" s="76">
        <f>分析係数表!G40</f>
        <v>0.50284888634442904</v>
      </c>
      <c r="K37" s="78">
        <f t="shared" si="3"/>
        <v>5.676607673397982E-2</v>
      </c>
      <c r="L37" s="79"/>
      <c r="M37" s="80"/>
      <c r="N37" s="81">
        <f>分析係数表!H40</f>
        <v>3.2672435146350355E-2</v>
      </c>
      <c r="O37" s="82">
        <f t="shared" si="4"/>
        <v>0.4123793510183637</v>
      </c>
      <c r="P37" s="76">
        <f>分析係数表!C40</f>
        <v>0.8889202180509681</v>
      </c>
      <c r="Q37" s="82">
        <f t="shared" si="5"/>
        <v>0.36657234262696059</v>
      </c>
      <c r="R37" s="83">
        <v>0.36783298059927994</v>
      </c>
      <c r="S37" s="84">
        <f t="shared" si="6"/>
        <v>0.48072191855965474</v>
      </c>
      <c r="T37" s="85">
        <f>分析係数表!F40</f>
        <v>0.69927210272348084</v>
      </c>
      <c r="U37" s="86">
        <f t="shared" si="7"/>
        <v>0.3361554268164757</v>
      </c>
      <c r="V37" s="87">
        <f>分析係数表!D40</f>
        <v>7.2544369019383326E-2</v>
      </c>
      <c r="W37" s="88">
        <f t="shared" si="8"/>
        <v>0</v>
      </c>
      <c r="X37" s="76">
        <f>分析係数表!E40</f>
        <v>4.5282298737766145E-2</v>
      </c>
      <c r="Y37" s="89">
        <f t="shared" si="9"/>
        <v>0</v>
      </c>
    </row>
    <row r="38" spans="1:25" x14ac:dyDescent="0.2">
      <c r="A38" s="6" t="s">
        <v>26</v>
      </c>
      <c r="B38" s="5" t="s">
        <v>277</v>
      </c>
      <c r="C38" s="90"/>
      <c r="D38" s="76">
        <f>投入係数表!V38</f>
        <v>0</v>
      </c>
      <c r="E38" s="77">
        <f t="shared" si="0"/>
        <v>0</v>
      </c>
      <c r="F38" s="76">
        <f>分析係数表!C41</f>
        <v>0.75714913369882897</v>
      </c>
      <c r="G38" s="77">
        <f t="shared" si="1"/>
        <v>0</v>
      </c>
      <c r="H38" s="77">
        <v>1.7048093451227978E-3</v>
      </c>
      <c r="I38" s="77">
        <f t="shared" si="2"/>
        <v>1.7048093451227978E-3</v>
      </c>
      <c r="J38" s="76">
        <f>分析係数表!G41</f>
        <v>0.44130306930439894</v>
      </c>
      <c r="K38" s="78">
        <f t="shared" si="3"/>
        <v>7.5233759658151298E-4</v>
      </c>
      <c r="L38" s="79"/>
      <c r="M38" s="80"/>
      <c r="N38" s="81">
        <f>分析係数表!H41</f>
        <v>5.4373811955726131E-2</v>
      </c>
      <c r="O38" s="82">
        <f t="shared" si="4"/>
        <v>0.68628607528819552</v>
      </c>
      <c r="P38" s="76">
        <f>分析係数表!C41</f>
        <v>0.75714913369882897</v>
      </c>
      <c r="Q38" s="82">
        <f t="shared" si="5"/>
        <v>0.51962090737402655</v>
      </c>
      <c r="R38" s="83">
        <v>0.52939689031821702</v>
      </c>
      <c r="S38" s="84">
        <f t="shared" si="6"/>
        <v>0.53110169966333987</v>
      </c>
      <c r="T38" s="85">
        <f>分析係数表!F41</f>
        <v>0.54632084075586207</v>
      </c>
      <c r="U38" s="86">
        <f t="shared" si="7"/>
        <v>0.29015192708694321</v>
      </c>
      <c r="V38" s="87">
        <f>分析係数表!D41</f>
        <v>0.13514826589841719</v>
      </c>
      <c r="W38" s="88">
        <f t="shared" si="8"/>
        <v>0</v>
      </c>
      <c r="X38" s="76">
        <f>分析係数表!E41</f>
        <v>0.12757089402759902</v>
      </c>
      <c r="Y38" s="89">
        <f t="shared" si="9"/>
        <v>0</v>
      </c>
    </row>
    <row r="39" spans="1:25" x14ac:dyDescent="0.2">
      <c r="A39" s="6" t="s">
        <v>51</v>
      </c>
      <c r="B39" s="5" t="s">
        <v>368</v>
      </c>
      <c r="C39" s="90"/>
      <c r="D39" s="76">
        <f>投入係数表!V39</f>
        <v>6.6386368665633986E-4</v>
      </c>
      <c r="E39" s="77">
        <f>$C$24*D39</f>
        <v>6.638636866563398E-2</v>
      </c>
      <c r="F39" s="76">
        <f>分析係数表!C42</f>
        <v>1</v>
      </c>
      <c r="G39" s="77">
        <f>E39*F39</f>
        <v>6.638636866563398E-2</v>
      </c>
      <c r="H39" s="77">
        <v>7.1328587273897029E-2</v>
      </c>
      <c r="I39" s="77">
        <f>C39+H39</f>
        <v>7.1328587273897029E-2</v>
      </c>
      <c r="J39" s="76">
        <f>分析係数表!G42</f>
        <v>0.48521641371557056</v>
      </c>
      <c r="K39" s="78">
        <f t="shared" si="3"/>
        <v>3.4609801312438404E-2</v>
      </c>
      <c r="L39" s="79"/>
      <c r="M39" s="80"/>
      <c r="N39" s="81">
        <f>分析係数表!H42</f>
        <v>1.2455852761828956E-2</v>
      </c>
      <c r="O39" s="82">
        <f t="shared" si="4"/>
        <v>0.15721315094192145</v>
      </c>
      <c r="P39" s="76">
        <f>分析係数表!C42</f>
        <v>1</v>
      </c>
      <c r="Q39" s="82">
        <f>O39*P39</f>
        <v>0.15721315094192145</v>
      </c>
      <c r="R39" s="83">
        <v>0.16121516805183767</v>
      </c>
      <c r="S39" s="84">
        <f>I39+R39</f>
        <v>0.23254375532573468</v>
      </c>
      <c r="T39" s="85">
        <f>分析係数表!F42</f>
        <v>0.55716694772344011</v>
      </c>
      <c r="U39" s="86">
        <f>S39*T39</f>
        <v>0.12956569436698606</v>
      </c>
      <c r="V39" s="87">
        <f>分析係数表!D42</f>
        <v>5.0590219224283306E-2</v>
      </c>
      <c r="W39" s="88">
        <f>ROUND(S39*V39,0)</f>
        <v>0</v>
      </c>
      <c r="X39" s="76">
        <f>分析係数表!E42</f>
        <v>4.4912872400224846E-2</v>
      </c>
      <c r="Y39" s="89">
        <f>ROUND(S39*X39,0)</f>
        <v>0</v>
      </c>
    </row>
    <row r="40" spans="1:25" x14ac:dyDescent="0.2">
      <c r="A40" s="6" t="s">
        <v>195</v>
      </c>
      <c r="B40" s="5" t="s">
        <v>41</v>
      </c>
      <c r="C40" s="90"/>
      <c r="D40" s="76">
        <f>投入係数表!V40</f>
        <v>3.405726087735382E-2</v>
      </c>
      <c r="E40" s="77">
        <f>$C$24*D40</f>
        <v>3.4057260877353821</v>
      </c>
      <c r="F40" s="76">
        <f>分析係数表!C43</f>
        <v>0.37563090462016302</v>
      </c>
      <c r="G40" s="77">
        <f>E40*F40</f>
        <v>1.2792959712245302</v>
      </c>
      <c r="H40" s="77">
        <v>1.7041899550830566</v>
      </c>
      <c r="I40" s="77">
        <f>C40+H40</f>
        <v>1.7041899550830566</v>
      </c>
      <c r="J40" s="76">
        <f>分析係数表!G43</f>
        <v>0.35396646305878693</v>
      </c>
      <c r="K40" s="78">
        <f t="shared" si="3"/>
        <v>0.60322609078106249</v>
      </c>
      <c r="L40" s="79"/>
      <c r="M40" s="80"/>
      <c r="N40" s="81">
        <f>分析係数表!H43</f>
        <v>3.4431366873638014E-2</v>
      </c>
      <c r="O40" s="82">
        <f t="shared" si="4"/>
        <v>0.43457993450519078</v>
      </c>
      <c r="P40" s="76">
        <f>分析係数表!C43</f>
        <v>0.37563090462016302</v>
      </c>
      <c r="Q40" s="82">
        <f>O40*P40</f>
        <v>0.163241653927956</v>
      </c>
      <c r="R40" s="83">
        <v>0.42055206724307576</v>
      </c>
      <c r="S40" s="84">
        <f>I40+R40</f>
        <v>2.1247420223261324</v>
      </c>
      <c r="T40" s="85">
        <f>分析係数表!F43</f>
        <v>0.58646850562191188</v>
      </c>
      <c r="U40" s="86">
        <f>S40*T40</f>
        <v>1.2460942786656859</v>
      </c>
      <c r="V40" s="87">
        <f>分析係数表!D43</f>
        <v>0.19606660701085477</v>
      </c>
      <c r="W40" s="88">
        <f>ROUND(S40*V40,0)</f>
        <v>0</v>
      </c>
      <c r="X40" s="76">
        <f>分析係数表!E43</f>
        <v>0.16095397424425165</v>
      </c>
      <c r="Y40" s="89">
        <f>ROUND(S40*X40,0)</f>
        <v>0</v>
      </c>
    </row>
    <row r="41" spans="1:25" x14ac:dyDescent="0.2">
      <c r="A41" s="6" t="s">
        <v>341</v>
      </c>
      <c r="B41" s="5" t="s">
        <v>42</v>
      </c>
      <c r="C41" s="90"/>
      <c r="D41" s="76">
        <f>投入係数表!V41</f>
        <v>1.3698774486559394E-4</v>
      </c>
      <c r="E41" s="77">
        <f>$C$24*D41</f>
        <v>1.3698774486559394E-2</v>
      </c>
      <c r="F41" s="76">
        <f>分析係数表!C44</f>
        <v>0.44504076889746724</v>
      </c>
      <c r="G41" s="77">
        <f>E41*F41</f>
        <v>6.0965131304513993E-3</v>
      </c>
      <c r="H41" s="77">
        <v>1.1542527201714111E-2</v>
      </c>
      <c r="I41" s="77">
        <f>C41+H41</f>
        <v>1.1542527201714111E-2</v>
      </c>
      <c r="J41" s="76">
        <f>分析係数表!G44</f>
        <v>0.26866955824807881</v>
      </c>
      <c r="K41" s="78">
        <f t="shared" si="3"/>
        <v>3.1011256843509636E-3</v>
      </c>
      <c r="L41" s="79"/>
      <c r="M41" s="80"/>
      <c r="N41" s="81">
        <f>分析係数表!H44</f>
        <v>0.11433334539351923</v>
      </c>
      <c r="O41" s="82">
        <f t="shared" si="4"/>
        <v>1.4430730541492738</v>
      </c>
      <c r="P41" s="76">
        <f>分析係数表!C44</f>
        <v>0.44504076889746724</v>
      </c>
      <c r="Q41" s="82">
        <f>O41*P41</f>
        <v>0.6422263415938092</v>
      </c>
      <c r="R41" s="83">
        <v>0.65412651060381732</v>
      </c>
      <c r="S41" s="84">
        <f>I41+R41</f>
        <v>0.66566903780553144</v>
      </c>
      <c r="T41" s="85">
        <f>分析係数表!F44</f>
        <v>0.50678893027202865</v>
      </c>
      <c r="U41" s="86">
        <f>S41*T41</f>
        <v>0.33735369958467587</v>
      </c>
      <c r="V41" s="87">
        <f>分析係数表!D44</f>
        <v>0.1775140257413606</v>
      </c>
      <c r="W41" s="88">
        <f>ROUND(S41*V41,0)</f>
        <v>0</v>
      </c>
      <c r="X41" s="76">
        <f>分析係数表!E44</f>
        <v>0.13360991938145303</v>
      </c>
      <c r="Y41" s="89">
        <f>ROUND(S41*X41,0)</f>
        <v>0</v>
      </c>
    </row>
    <row r="42" spans="1:25" x14ac:dyDescent="0.2">
      <c r="A42" s="6" t="s">
        <v>342</v>
      </c>
      <c r="B42" s="5" t="s">
        <v>279</v>
      </c>
      <c r="C42" s="90"/>
      <c r="D42" s="76">
        <f>投入係数表!V42</f>
        <v>1.3909524863275693E-3</v>
      </c>
      <c r="E42" s="77">
        <f>$C$24*D42</f>
        <v>0.13909524863275693</v>
      </c>
      <c r="F42" s="76">
        <f>分析係数表!C45</f>
        <v>1</v>
      </c>
      <c r="G42" s="77">
        <f>E42*F42</f>
        <v>0.13909524863275693</v>
      </c>
      <c r="H42" s="77">
        <v>0.16499148768087496</v>
      </c>
      <c r="I42" s="77">
        <f>C42+H42</f>
        <v>0.16499148768087496</v>
      </c>
      <c r="J42" s="76">
        <f>分析係数表!G45</f>
        <v>0</v>
      </c>
      <c r="K42" s="78">
        <f t="shared" si="3"/>
        <v>0</v>
      </c>
      <c r="L42" s="79"/>
      <c r="M42" s="80"/>
      <c r="N42" s="81">
        <f>分析係数表!H45</f>
        <v>0</v>
      </c>
      <c r="O42" s="82">
        <f t="shared" si="4"/>
        <v>0</v>
      </c>
      <c r="P42" s="76">
        <f>分析係数表!C45</f>
        <v>1</v>
      </c>
      <c r="Q42" s="82">
        <f>O42*P42</f>
        <v>0</v>
      </c>
      <c r="R42" s="83">
        <v>2.063454651840026E-2</v>
      </c>
      <c r="S42" s="84">
        <f>I42+R42</f>
        <v>0.18562603419927523</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投入係数表!V43</f>
        <v>2.2128789555211329E-3</v>
      </c>
      <c r="E43" s="77">
        <f>$C$24*D43</f>
        <v>0.22128789555211328</v>
      </c>
      <c r="F43" s="76">
        <f>分析係数表!C46</f>
        <v>0.71666280596092968</v>
      </c>
      <c r="G43" s="77">
        <f>E43*F43</f>
        <v>0.15858880415156665</v>
      </c>
      <c r="H43" s="77">
        <v>0.17861445707749962</v>
      </c>
      <c r="I43" s="77">
        <f>C43+H43</f>
        <v>0.17861445707749962</v>
      </c>
      <c r="J43" s="76">
        <f>分析係数表!G46</f>
        <v>9.2985756517065307E-3</v>
      </c>
      <c r="K43" s="78">
        <f t="shared" si="3"/>
        <v>1.6608600416236192E-3</v>
      </c>
      <c r="L43" s="79"/>
      <c r="M43" s="80"/>
      <c r="N43" s="81">
        <f>分析係数表!H46</f>
        <v>2.2386024285503563E-2</v>
      </c>
      <c r="O43" s="82">
        <f t="shared" si="4"/>
        <v>0.28254809062704617</v>
      </c>
      <c r="P43" s="76">
        <f>分析係数表!C46</f>
        <v>0.71666280596092968</v>
      </c>
      <c r="Q43" s="82">
        <f>O43*P43</f>
        <v>0.20249170744768197</v>
      </c>
      <c r="R43" s="83">
        <v>0.21495356397972173</v>
      </c>
      <c r="S43" s="84">
        <f>I43+R43</f>
        <v>0.39356802105722133</v>
      </c>
      <c r="T43" s="85">
        <f>分析係数表!F46</f>
        <v>0.31357162053211501</v>
      </c>
      <c r="U43" s="86">
        <f>S43*T43</f>
        <v>0.12341176215253045</v>
      </c>
      <c r="V43" s="87">
        <f>分析係数表!D46</f>
        <v>1.1287288363343187E-3</v>
      </c>
      <c r="W43" s="88">
        <f>ROUND(S43*V43,0)</f>
        <v>0</v>
      </c>
      <c r="X43" s="76">
        <f>分析係数表!E46</f>
        <v>3.2786885245901639E-3</v>
      </c>
      <c r="Y43" s="89">
        <f>ROUND(S43*X43,0)</f>
        <v>0</v>
      </c>
    </row>
    <row r="44" spans="1:25" x14ac:dyDescent="0.2">
      <c r="A44" s="3">
        <v>37</v>
      </c>
      <c r="B44" s="14" t="s">
        <v>151</v>
      </c>
      <c r="C44" s="197">
        <f>SUM(C5:C43)</f>
        <v>100</v>
      </c>
      <c r="D44" s="92">
        <f>投入係数表!V44</f>
        <v>0.66027039273332699</v>
      </c>
      <c r="E44" s="91">
        <f>SUM(E5:E43)</f>
        <v>66.02703927333269</v>
      </c>
      <c r="F44" s="92">
        <f>分析係数表!C47</f>
        <v>0.41481989128497887</v>
      </c>
      <c r="G44" s="91">
        <f>SUM(G5:G43)</f>
        <v>9.0270560753542135</v>
      </c>
      <c r="H44" s="91">
        <f>SUM(H5:H43)</f>
        <v>10.761278423657327</v>
      </c>
      <c r="I44" s="91">
        <f>SUM(I5:I43)</f>
        <v>110.76127842365734</v>
      </c>
      <c r="J44" s="92">
        <f>分析係数表!G47</f>
        <v>0.25026351860519069</v>
      </c>
      <c r="K44" s="93">
        <f>SUM(K5:K43)</f>
        <v>20.119493432287385</v>
      </c>
      <c r="L44" s="94">
        <f>最終需要_まとめ!$L$33</f>
        <v>0.62733333333333341</v>
      </c>
      <c r="M44" s="91">
        <f>K44*L44</f>
        <v>12.621628879854955</v>
      </c>
      <c r="N44" s="95">
        <f>分析係数表!H47</f>
        <v>1</v>
      </c>
      <c r="O44" s="96">
        <f>SUM(O5:O43)</f>
        <v>12.621628879854956</v>
      </c>
      <c r="P44" s="92">
        <f>分析係数表!C47</f>
        <v>0.41481989128497887</v>
      </c>
      <c r="Q44" s="96">
        <f>SUM(Q5:Q43)</f>
        <v>6.1082217580534115</v>
      </c>
      <c r="R44" s="91">
        <f>SUM(R7:R43)</f>
        <v>7.1199780185224677</v>
      </c>
      <c r="S44" s="97">
        <f>SUM(S5:S43)</f>
        <v>117.8898191832721</v>
      </c>
      <c r="T44" s="98">
        <f>分析係数表!F47</f>
        <v>0.49143989098878627</v>
      </c>
      <c r="U44" s="99">
        <f>SUM(U5:U43)</f>
        <v>42.445612165889429</v>
      </c>
      <c r="V44" s="100">
        <f>分析係数表!D47</f>
        <v>6.5635274131309693E-2</v>
      </c>
      <c r="W44" s="101">
        <f>SUM(W5:W43)</f>
        <v>6</v>
      </c>
      <c r="X44" s="92">
        <f>分析係数表!E47</f>
        <v>5.6703562149805216E-2</v>
      </c>
      <c r="Y44" s="102">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207</v>
      </c>
      <c r="S2" s="3" t="s">
        <v>153</v>
      </c>
      <c r="U2" s="64" t="s">
        <v>210</v>
      </c>
      <c r="W2" s="3" t="s">
        <v>130</v>
      </c>
      <c r="Y2" s="3" t="s">
        <v>154</v>
      </c>
    </row>
    <row r="3" spans="1:25" ht="44" x14ac:dyDescent="0.2">
      <c r="B3" s="65"/>
      <c r="C3" s="66" t="s">
        <v>228</v>
      </c>
      <c r="D3" s="66" t="s">
        <v>237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投入係数表!W5</f>
        <v>0</v>
      </c>
      <c r="E5" s="77">
        <f t="shared" ref="E5:E38" si="0">$C$25*D5</f>
        <v>0</v>
      </c>
      <c r="F5" s="76">
        <f>分析係数表!C8</f>
        <v>4.9243777539597522E-2</v>
      </c>
      <c r="G5" s="77">
        <f t="shared" ref="G5:G38" si="1">E5*F5</f>
        <v>0</v>
      </c>
      <c r="H5" s="77">
        <f t="array" ref="H5:H43">MMULT(逆行列係数!C5:AO43,'21'!G5:G43)</f>
        <v>1.3265000063340943E-5</v>
      </c>
      <c r="I5" s="77">
        <f t="shared" ref="I5:I38" si="2">C5+H5</f>
        <v>1.3265000063340943E-5</v>
      </c>
      <c r="J5" s="76">
        <f>分析係数表!G8</f>
        <v>0.12057971014492753</v>
      </c>
      <c r="K5" s="78">
        <f t="shared" ref="K5:K38" si="3">I5*J5</f>
        <v>1.5994898627100963E-6</v>
      </c>
      <c r="L5" s="79" t="s">
        <v>184</v>
      </c>
      <c r="M5" s="80" t="s">
        <v>184</v>
      </c>
      <c r="N5" s="81">
        <f>分析係数表!H8</f>
        <v>1.1023937613586077E-2</v>
      </c>
      <c r="O5" s="82">
        <f t="shared" ref="O5:O43" si="4">$M$44*N5</f>
        <v>0.11327771659443855</v>
      </c>
      <c r="P5" s="76">
        <f>分析係数表!C8</f>
        <v>4.9243777539597522E-2</v>
      </c>
      <c r="Q5" s="82">
        <f t="shared" ref="Q5:Q38" si="5">O5*P5</f>
        <v>5.5782226761701068E-3</v>
      </c>
      <c r="R5" s="83">
        <f t="array" ref="R5:R43">MMULT(逆行列係数!C5:AO43,'21'!Q5:Q43)</f>
        <v>5.832762552582138E-3</v>
      </c>
      <c r="S5" s="84">
        <f t="shared" ref="S5:S38" si="6">I5+R5</f>
        <v>5.846027552645479E-3</v>
      </c>
      <c r="T5" s="85">
        <f>分析係数表!F8</f>
        <v>0.45391304347826089</v>
      </c>
      <c r="U5" s="86">
        <f t="shared" ref="U5:U38" si="7">S5*T5</f>
        <v>2.6535881586790783E-3</v>
      </c>
      <c r="V5" s="87">
        <f>分析係数表!D8</f>
        <v>0.46202898550724636</v>
      </c>
      <c r="W5" s="167">
        <f t="shared" ref="W5:W38" si="8">ROUND(S5*V5,0)</f>
        <v>0</v>
      </c>
      <c r="X5" s="76">
        <f>分析係数表!E8</f>
        <v>0.31362318840579712</v>
      </c>
      <c r="Y5" s="166">
        <f t="shared" ref="Y5:Y38" si="9">ROUND(S5*X5,0)</f>
        <v>0</v>
      </c>
    </row>
    <row r="6" spans="1:25" x14ac:dyDescent="0.2">
      <c r="A6" s="6" t="s">
        <v>220</v>
      </c>
      <c r="B6" s="5" t="s">
        <v>266</v>
      </c>
      <c r="C6" s="90"/>
      <c r="D6" s="76">
        <f>投入係数表!W6</f>
        <v>0</v>
      </c>
      <c r="E6" s="77">
        <f t="shared" si="0"/>
        <v>0</v>
      </c>
      <c r="F6" s="76">
        <f>分析係数表!C9</f>
        <v>0.18610421836228286</v>
      </c>
      <c r="G6" s="77">
        <f t="shared" si="1"/>
        <v>0</v>
      </c>
      <c r="H6" s="77">
        <v>6.3257801540691504E-6</v>
      </c>
      <c r="I6" s="77">
        <f t="shared" si="2"/>
        <v>6.3257801540691504E-6</v>
      </c>
      <c r="J6" s="76">
        <f>分析係数表!G9</f>
        <v>0.24223602484472051</v>
      </c>
      <c r="K6" s="78">
        <f t="shared" si="3"/>
        <v>1.5323318385633347E-6</v>
      </c>
      <c r="L6" s="79"/>
      <c r="M6" s="80"/>
      <c r="N6" s="81">
        <f>分析係数表!H9</f>
        <v>5.8167204272645549E-4</v>
      </c>
      <c r="O6" s="82">
        <f t="shared" si="4"/>
        <v>5.9770368008678762E-3</v>
      </c>
      <c r="P6" s="76">
        <f>分析係数表!C9</f>
        <v>0.18610421836228286</v>
      </c>
      <c r="Q6" s="82">
        <f t="shared" si="5"/>
        <v>1.1123517619481159E-3</v>
      </c>
      <c r="R6" s="83">
        <v>1.1383989730329315E-3</v>
      </c>
      <c r="S6" s="84">
        <f t="shared" si="6"/>
        <v>1.1447247531870006E-3</v>
      </c>
      <c r="T6" s="85">
        <f>分析係数表!F9</f>
        <v>0.65217391304347827</v>
      </c>
      <c r="U6" s="86">
        <f t="shared" si="7"/>
        <v>7.4655962164369598E-4</v>
      </c>
      <c r="V6" s="87">
        <f>分析係数表!D9</f>
        <v>0.15527950310559005</v>
      </c>
      <c r="W6" s="167">
        <f t="shared" si="8"/>
        <v>0</v>
      </c>
      <c r="X6" s="76">
        <f>分析係数表!E9</f>
        <v>0</v>
      </c>
      <c r="Y6" s="166">
        <f t="shared" si="9"/>
        <v>0</v>
      </c>
    </row>
    <row r="7" spans="1:25" x14ac:dyDescent="0.2">
      <c r="A7" s="6" t="s">
        <v>221</v>
      </c>
      <c r="B7" s="5" t="s">
        <v>267</v>
      </c>
      <c r="C7" s="90"/>
      <c r="D7" s="76">
        <f>投入係数表!W7</f>
        <v>0</v>
      </c>
      <c r="E7" s="77">
        <f t="shared" si="0"/>
        <v>0</v>
      </c>
      <c r="F7" s="76">
        <f>分析係数表!C10</f>
        <v>1</v>
      </c>
      <c r="G7" s="77">
        <f t="shared" si="1"/>
        <v>0</v>
      </c>
      <c r="H7" s="77">
        <v>4.723768343617778E-6</v>
      </c>
      <c r="I7" s="77">
        <f t="shared" si="2"/>
        <v>4.723768343617778E-6</v>
      </c>
      <c r="J7" s="76">
        <f>分析係数表!G10</f>
        <v>0.17902522283330172</v>
      </c>
      <c r="K7" s="78">
        <f t="shared" si="3"/>
        <v>8.4567368032906927E-7</v>
      </c>
      <c r="L7" s="79"/>
      <c r="M7" s="80"/>
      <c r="N7" s="81">
        <f>分析係数表!H10</f>
        <v>1.093766089911469E-3</v>
      </c>
      <c r="O7" s="82">
        <f t="shared" si="4"/>
        <v>1.1239117046608018E-2</v>
      </c>
      <c r="P7" s="76">
        <f>分析係数表!C10</f>
        <v>1</v>
      </c>
      <c r="Q7" s="82">
        <f t="shared" si="5"/>
        <v>1.1239117046608018E-2</v>
      </c>
      <c r="R7" s="83">
        <v>1.1271413615303778E-2</v>
      </c>
      <c r="S7" s="84">
        <f t="shared" si="6"/>
        <v>1.1276137383647395E-2</v>
      </c>
      <c r="T7" s="85">
        <f>分析係数表!F10</f>
        <v>0.51792148681964723</v>
      </c>
      <c r="U7" s="86">
        <f t="shared" si="7"/>
        <v>5.840153839321266E-3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投入係数表!W8</f>
        <v>1.1068374885857384E-4</v>
      </c>
      <c r="E8" s="77">
        <f t="shared" si="0"/>
        <v>1.1068374885857383E-2</v>
      </c>
      <c r="F8" s="76">
        <f>分析係数表!C11</f>
        <v>6.160954948016939E-3</v>
      </c>
      <c r="G8" s="77">
        <f t="shared" si="1"/>
        <v>6.8191759019529464E-5</v>
      </c>
      <c r="H8" s="77">
        <v>1.6815037351520527E-3</v>
      </c>
      <c r="I8" s="77">
        <f t="shared" si="2"/>
        <v>1.6815037351520527E-3</v>
      </c>
      <c r="J8" s="76">
        <f>分析係数表!G11</f>
        <v>0.34042553191489361</v>
      </c>
      <c r="K8" s="78">
        <f t="shared" si="3"/>
        <v>5.7242680345601798E-4</v>
      </c>
      <c r="L8" s="79"/>
      <c r="M8" s="80"/>
      <c r="N8" s="81">
        <f>分析係数表!H11</f>
        <v>-1.9481838751603774E-5</v>
      </c>
      <c r="O8" s="82">
        <f t="shared" si="4"/>
        <v>-2.0018783543576622E-4</v>
      </c>
      <c r="P8" s="76">
        <f>分析係数表!C11</f>
        <v>6.160954948016939E-3</v>
      </c>
      <c r="Q8" s="82">
        <f t="shared" si="5"/>
        <v>-1.2333482352607846E-6</v>
      </c>
      <c r="R8" s="83">
        <v>1.410369342915898E-4</v>
      </c>
      <c r="S8" s="84">
        <f t="shared" si="6"/>
        <v>1.8225406694436425E-3</v>
      </c>
      <c r="T8" s="85">
        <f>分析係数表!F11</f>
        <v>0.5957446808510638</v>
      </c>
      <c r="U8" s="86">
        <f t="shared" si="7"/>
        <v>1.0857689094557869E-3</v>
      </c>
      <c r="V8" s="87">
        <f>分析係数表!D11</f>
        <v>0.10638297872340426</v>
      </c>
      <c r="W8" s="167">
        <f t="shared" si="8"/>
        <v>0</v>
      </c>
      <c r="X8" s="76">
        <f>分析係数表!E11</f>
        <v>0</v>
      </c>
      <c r="Y8" s="166">
        <f t="shared" si="9"/>
        <v>0</v>
      </c>
    </row>
    <row r="9" spans="1:25" x14ac:dyDescent="0.2">
      <c r="A9" s="6" t="s">
        <v>223</v>
      </c>
      <c r="B9" s="5" t="s">
        <v>191</v>
      </c>
      <c r="C9" s="90"/>
      <c r="D9" s="76">
        <f>投入係数表!W9</f>
        <v>0</v>
      </c>
      <c r="E9" s="77">
        <f t="shared" si="0"/>
        <v>0</v>
      </c>
      <c r="F9" s="76">
        <f>分析係数表!C12</f>
        <v>3.0196065121225524E-2</v>
      </c>
      <c r="G9" s="77">
        <f t="shared" si="1"/>
        <v>0</v>
      </c>
      <c r="H9" s="77">
        <v>4.4363431339701101E-5</v>
      </c>
      <c r="I9" s="77">
        <f t="shared" si="2"/>
        <v>4.4363431339701101E-5</v>
      </c>
      <c r="J9" s="76">
        <f>分析係数表!G12</f>
        <v>0.12354134956874682</v>
      </c>
      <c r="K9" s="78">
        <f t="shared" si="3"/>
        <v>5.4807181792071121E-6</v>
      </c>
      <c r="L9" s="79"/>
      <c r="M9" s="80"/>
      <c r="N9" s="81">
        <f>分析係数表!H12</f>
        <v>9.1223709954384669E-2</v>
      </c>
      <c r="O9" s="82">
        <f t="shared" si="4"/>
        <v>0.93737953942797525</v>
      </c>
      <c r="P9" s="76">
        <f>分析係数表!C12</f>
        <v>3.0196065121225524E-2</v>
      </c>
      <c r="Q9" s="82">
        <f t="shared" si="5"/>
        <v>2.830517361587153E-2</v>
      </c>
      <c r="R9" s="83">
        <v>3.0134413184822614E-2</v>
      </c>
      <c r="S9" s="84">
        <f t="shared" si="6"/>
        <v>3.0178776616162317E-2</v>
      </c>
      <c r="T9" s="85">
        <f>分析係数表!F12</f>
        <v>0.42790922927909231</v>
      </c>
      <c r="U9" s="86">
        <f t="shared" si="7"/>
        <v>1.291377704240791E-2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投入係数表!W10</f>
        <v>1.7524926902607524E-3</v>
      </c>
      <c r="E10" s="77">
        <f t="shared" si="0"/>
        <v>0.17524926902607524</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0.14738114427403159</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投入係数表!W11</f>
        <v>1.4296650894232454E-3</v>
      </c>
      <c r="E11" s="77">
        <f t="shared" si="0"/>
        <v>0.14296650894232454</v>
      </c>
      <c r="F11" s="76">
        <f>分析係数表!C14</f>
        <v>0.14745822605886216</v>
      </c>
      <c r="G11" s="77">
        <f t="shared" si="1"/>
        <v>2.1081587794463633E-2</v>
      </c>
      <c r="H11" s="77">
        <v>6.241541136213468E-2</v>
      </c>
      <c r="I11" s="77">
        <f t="shared" si="2"/>
        <v>6.241541136213468E-2</v>
      </c>
      <c r="J11" s="76">
        <f>分析係数表!G14</f>
        <v>0.16000812567713976</v>
      </c>
      <c r="K11" s="78">
        <f t="shared" si="3"/>
        <v>9.9869729854228234E-3</v>
      </c>
      <c r="L11" s="79"/>
      <c r="M11" s="80"/>
      <c r="N11" s="81">
        <f>分析係数表!H14</f>
        <v>1.1744765647395416E-3</v>
      </c>
      <c r="O11" s="82">
        <f t="shared" si="4"/>
        <v>1.206846665055619E-2</v>
      </c>
      <c r="P11" s="76">
        <f>分析係数表!C14</f>
        <v>0.14745822605886216</v>
      </c>
      <c r="Q11" s="82">
        <f t="shared" si="5"/>
        <v>1.7795946835415539E-3</v>
      </c>
      <c r="R11" s="83">
        <v>1.3729757259471433E-2</v>
      </c>
      <c r="S11" s="84">
        <f t="shared" si="6"/>
        <v>7.6145168621606113E-2</v>
      </c>
      <c r="T11" s="85">
        <f>分析係数表!F14</f>
        <v>0.30031148429035753</v>
      </c>
      <c r="U11" s="86">
        <f t="shared" si="7"/>
        <v>2.2867268610294089E-2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投入係数表!W12</f>
        <v>1.0090668437606648E-2</v>
      </c>
      <c r="E12" s="77">
        <f t="shared" si="0"/>
        <v>1.0090668437606647</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8.5923478795251362E-2</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投入係数表!W13</f>
        <v>1.9646365422396855E-3</v>
      </c>
      <c r="E13" s="77">
        <f t="shared" si="0"/>
        <v>0.19646365422396855</v>
      </c>
      <c r="F13" s="76">
        <f>分析係数表!C16</f>
        <v>2.2508198350392528E-2</v>
      </c>
      <c r="G13" s="77">
        <f t="shared" si="1"/>
        <v>4.4220428979160169E-3</v>
      </c>
      <c r="H13" s="77">
        <v>9.5806465096454872E-3</v>
      </c>
      <c r="I13" s="77">
        <f t="shared" si="2"/>
        <v>9.5806465096454872E-3</v>
      </c>
      <c r="J13" s="76">
        <f>分析係数表!G16</f>
        <v>3.3165829145728645E-2</v>
      </c>
      <c r="K13" s="78">
        <f t="shared" si="3"/>
        <v>3.1775008524452373E-4</v>
      </c>
      <c r="L13" s="79"/>
      <c r="M13" s="80"/>
      <c r="N13" s="81">
        <f>分析係数表!H16</f>
        <v>1.6828134001653172E-2</v>
      </c>
      <c r="O13" s="82">
        <f t="shared" si="4"/>
        <v>0.17291939242319432</v>
      </c>
      <c r="P13" s="76">
        <f>分析係数表!C16</f>
        <v>2.2508198350392528E-2</v>
      </c>
      <c r="Q13" s="82">
        <f t="shared" si="5"/>
        <v>3.8921039832906204E-3</v>
      </c>
      <c r="R13" s="83">
        <v>5.3273245306306475E-3</v>
      </c>
      <c r="S13" s="84">
        <f t="shared" si="6"/>
        <v>1.4907971040276136E-2</v>
      </c>
      <c r="T13" s="85">
        <f>分析係数表!F16</f>
        <v>0.28743718592964823</v>
      </c>
      <c r="U13" s="86">
        <f t="shared" si="7"/>
        <v>4.2851052437376629E-3</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投入係数表!W14</f>
        <v>3.809365689882583E-2</v>
      </c>
      <c r="E14" s="77">
        <f t="shared" si="0"/>
        <v>3.8093656898825832</v>
      </c>
      <c r="F14" s="76">
        <f>分析係数表!C17</f>
        <v>3.7433661865049261E-2</v>
      </c>
      <c r="G14" s="77">
        <f t="shared" si="1"/>
        <v>0.14259850715538472</v>
      </c>
      <c r="H14" s="77">
        <v>0.24086714403684231</v>
      </c>
      <c r="I14" s="77">
        <f t="shared" si="2"/>
        <v>0.24086714403684231</v>
      </c>
      <c r="J14" s="76">
        <f>分析係数表!G17</f>
        <v>0.23414289082763498</v>
      </c>
      <c r="K14" s="78">
        <f t="shared" si="3"/>
        <v>5.6397329410182599E-2</v>
      </c>
      <c r="L14" s="79"/>
      <c r="M14" s="80"/>
      <c r="N14" s="81">
        <f>分析係数表!H17</f>
        <v>3.0252512461419003E-3</v>
      </c>
      <c r="O14" s="82">
        <f t="shared" si="4"/>
        <v>3.1086311016953982E-2</v>
      </c>
      <c r="P14" s="76">
        <f>分析係数表!C17</f>
        <v>3.7433661865049261E-2</v>
      </c>
      <c r="Q14" s="82">
        <f t="shared" si="5"/>
        <v>1.1636744552404111E-3</v>
      </c>
      <c r="R14" s="83">
        <v>6.5414139161960507E-3</v>
      </c>
      <c r="S14" s="84">
        <f t="shared" si="6"/>
        <v>0.24740855795303837</v>
      </c>
      <c r="T14" s="85">
        <f>分析係数表!F17</f>
        <v>0.39289082763499172</v>
      </c>
      <c r="U14" s="86">
        <f t="shared" si="7"/>
        <v>9.7204553098149057E-2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投入係数表!W15</f>
        <v>5.8662386895044138E-3</v>
      </c>
      <c r="E15" s="77">
        <f t="shared" si="0"/>
        <v>0.58662386895044139</v>
      </c>
      <c r="F15" s="76">
        <f>分析係数表!C18</f>
        <v>0.10097309673726385</v>
      </c>
      <c r="G15" s="77">
        <f t="shared" si="1"/>
        <v>5.9233228667920905E-2</v>
      </c>
      <c r="H15" s="77">
        <v>8.0317924763178478E-2</v>
      </c>
      <c r="I15" s="77">
        <f t="shared" si="2"/>
        <v>8.0317924763178478E-2</v>
      </c>
      <c r="J15" s="76">
        <f>分析係数表!G18</f>
        <v>0.21571562207670719</v>
      </c>
      <c r="K15" s="78">
        <f t="shared" si="3"/>
        <v>1.7325831104199212E-2</v>
      </c>
      <c r="L15" s="79"/>
      <c r="M15" s="80"/>
      <c r="N15" s="81">
        <f>分析係数表!H18</f>
        <v>4.4529917146522908E-4</v>
      </c>
      <c r="O15" s="82">
        <f t="shared" si="4"/>
        <v>4.5757219528175129E-3</v>
      </c>
      <c r="P15" s="76">
        <f>分析係数表!C18</f>
        <v>0.10097309673726385</v>
      </c>
      <c r="Q15" s="82">
        <f t="shared" si="5"/>
        <v>4.6202481538466458E-4</v>
      </c>
      <c r="R15" s="83">
        <v>1.7763786697692617E-3</v>
      </c>
      <c r="S15" s="84">
        <f t="shared" si="6"/>
        <v>8.2094303432947741E-2</v>
      </c>
      <c r="T15" s="85">
        <f>分析係数表!F18</f>
        <v>0.45949485500467729</v>
      </c>
      <c r="U15" s="86">
        <f t="shared" si="7"/>
        <v>3.7721910052632306E-2</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投入係数表!W16</f>
        <v>5.505594141140227E-2</v>
      </c>
      <c r="E16" s="77">
        <f t="shared" si="0"/>
        <v>5.5055941411402269</v>
      </c>
      <c r="F16" s="76">
        <f>分析係数表!C19</f>
        <v>3.134831743474864E-2</v>
      </c>
      <c r="G16" s="77">
        <f t="shared" si="1"/>
        <v>0.17259111280335615</v>
      </c>
      <c r="H16" s="77">
        <v>0.59569418857767831</v>
      </c>
      <c r="I16" s="77">
        <f t="shared" si="2"/>
        <v>0.59569418857767831</v>
      </c>
      <c r="J16" s="76">
        <f>分析係数表!G19</f>
        <v>5.7606822099247029E-2</v>
      </c>
      <c r="K16" s="78">
        <f t="shared" si="3"/>
        <v>3.4316049146949627E-2</v>
      </c>
      <c r="L16" s="79"/>
      <c r="M16" s="80"/>
      <c r="N16" s="81">
        <f>分析係数表!H19</f>
        <v>-1.1410791268796496E-4</v>
      </c>
      <c r="O16" s="82">
        <f t="shared" si="4"/>
        <v>-1.1725287504094877E-3</v>
      </c>
      <c r="P16" s="76">
        <f>分析係数表!C19</f>
        <v>3.134831743474864E-2</v>
      </c>
      <c r="Q16" s="82">
        <f t="shared" si="5"/>
        <v>-3.6756803469205785E-5</v>
      </c>
      <c r="R16" s="83">
        <v>3.5263772595586257E-3</v>
      </c>
      <c r="S16" s="84">
        <f t="shared" si="6"/>
        <v>0.59922056583723693</v>
      </c>
      <c r="T16" s="85">
        <f>分析係数表!F19</f>
        <v>0.23995282590946204</v>
      </c>
      <c r="U16" s="86">
        <f t="shared" si="7"/>
        <v>0.14378466811571186</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投入係数表!W17</f>
        <v>2.4811607035796969E-2</v>
      </c>
      <c r="E17" s="77">
        <f t="shared" si="0"/>
        <v>2.4811607035796968</v>
      </c>
      <c r="F17" s="76">
        <f>分析係数表!C20</f>
        <v>9.3978580907996712E-2</v>
      </c>
      <c r="G17" s="77">
        <f t="shared" si="1"/>
        <v>0.23317596192710657</v>
      </c>
      <c r="H17" s="77">
        <v>0.38857637643534149</v>
      </c>
      <c r="I17" s="77">
        <f t="shared" si="2"/>
        <v>0.38857637643534149</v>
      </c>
      <c r="J17" s="76">
        <f>分析係数表!G20</f>
        <v>0.1000543404428746</v>
      </c>
      <c r="K17" s="78">
        <f t="shared" si="3"/>
        <v>3.8878753055920257E-2</v>
      </c>
      <c r="L17" s="79"/>
      <c r="M17" s="80"/>
      <c r="N17" s="81">
        <f>分析係数表!H20</f>
        <v>5.5523240442070755E-4</v>
      </c>
      <c r="O17" s="82">
        <f t="shared" si="4"/>
        <v>5.7053533099193374E-3</v>
      </c>
      <c r="P17" s="76">
        <f>分析係数表!C20</f>
        <v>9.3978580907996712E-2</v>
      </c>
      <c r="Q17" s="82">
        <f t="shared" si="5"/>
        <v>5.3618100764496132E-4</v>
      </c>
      <c r="R17" s="83">
        <v>2.8936943167384229E-3</v>
      </c>
      <c r="S17" s="84">
        <f t="shared" si="6"/>
        <v>0.3914700707520799</v>
      </c>
      <c r="T17" s="85">
        <f>分析係数表!F20</f>
        <v>0.22286374133949191</v>
      </c>
      <c r="U17" s="86">
        <f t="shared" si="7"/>
        <v>8.7244484590244128E-2</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投入係数表!W18</f>
        <v>1.032125958106201E-2</v>
      </c>
      <c r="E18" s="77">
        <f t="shared" si="0"/>
        <v>1.032125958106201</v>
      </c>
      <c r="F18" s="76">
        <f>分析係数表!C21</f>
        <v>0.58730312732447199</v>
      </c>
      <c r="G18" s="77">
        <f t="shared" si="1"/>
        <v>0.60617080298853876</v>
      </c>
      <c r="H18" s="77">
        <v>0.64968337957542877</v>
      </c>
      <c r="I18" s="77">
        <f t="shared" si="2"/>
        <v>0.64968337957542877</v>
      </c>
      <c r="J18" s="76">
        <f>分析係数表!G21</f>
        <v>0.28517251912946945</v>
      </c>
      <c r="K18" s="78">
        <f t="shared" si="3"/>
        <v>0.18527184599007232</v>
      </c>
      <c r="L18" s="79"/>
      <c r="M18" s="80"/>
      <c r="N18" s="81">
        <f>分析係数表!H21</f>
        <v>9.2956202043366571E-4</v>
      </c>
      <c r="O18" s="82">
        <f t="shared" si="4"/>
        <v>9.5518195765065591E-3</v>
      </c>
      <c r="P18" s="76">
        <f>分析係数表!C21</f>
        <v>0.58730312732447199</v>
      </c>
      <c r="Q18" s="82">
        <f t="shared" si="5"/>
        <v>5.6098135089214154E-3</v>
      </c>
      <c r="R18" s="83">
        <v>8.1456044268384455E-3</v>
      </c>
      <c r="S18" s="84">
        <f t="shared" si="6"/>
        <v>0.65782898400226719</v>
      </c>
      <c r="T18" s="85">
        <f>分析係数表!F21</f>
        <v>0.42587749688936571</v>
      </c>
      <c r="U18" s="86">
        <f t="shared" si="7"/>
        <v>0.28015456108816017</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投入係数表!W19</f>
        <v>8.0891373124141047E-3</v>
      </c>
      <c r="E19" s="77">
        <f t="shared" si="0"/>
        <v>0.80891373124141053</v>
      </c>
      <c r="F19" s="76">
        <f>分析係数表!C22</f>
        <v>5.627746538770495E-2</v>
      </c>
      <c r="G19" s="77">
        <f t="shared" si="1"/>
        <v>4.5523614511577742E-2</v>
      </c>
      <c r="H19" s="77">
        <v>5.6939506653503148E-2</v>
      </c>
      <c r="I19" s="77">
        <f t="shared" si="2"/>
        <v>5.6939506653503148E-2</v>
      </c>
      <c r="J19" s="76">
        <f>分析係数表!G22</f>
        <v>0.19467293380336859</v>
      </c>
      <c r="K19" s="78">
        <f t="shared" si="3"/>
        <v>1.1084580809553884E-2</v>
      </c>
      <c r="L19" s="79"/>
      <c r="M19" s="80"/>
      <c r="N19" s="81">
        <f>分析係数表!H22</f>
        <v>4.3138357235694069E-5</v>
      </c>
      <c r="O19" s="82">
        <f t="shared" si="4"/>
        <v>4.4327306417919662E-4</v>
      </c>
      <c r="P19" s="76">
        <f>分析係数表!C22</f>
        <v>5.627746538770495E-2</v>
      </c>
      <c r="Q19" s="82">
        <f t="shared" si="5"/>
        <v>2.4946284526646653E-5</v>
      </c>
      <c r="R19" s="83">
        <v>5.2995347866279278E-4</v>
      </c>
      <c r="S19" s="84">
        <f t="shared" si="6"/>
        <v>5.7469460132165938E-2</v>
      </c>
      <c r="T19" s="85">
        <f>分析係数表!F22</f>
        <v>0.41304347826086957</v>
      </c>
      <c r="U19" s="86">
        <f t="shared" si="7"/>
        <v>2.3737385706764192E-2</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投入係数表!W20</f>
        <v>9.3158821955966311E-4</v>
      </c>
      <c r="E20" s="77">
        <f t="shared" si="0"/>
        <v>9.3158821955966309E-2</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2.5738435984598508E-4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投入係数表!W21</f>
        <v>3.9661676674322292E-4</v>
      </c>
      <c r="E21" s="77">
        <f t="shared" si="0"/>
        <v>3.9661676674322292E-2</v>
      </c>
      <c r="F21" s="76">
        <f>分析係数表!C24</f>
        <v>0.81842301633363734</v>
      </c>
      <c r="G21" s="77">
        <f t="shared" si="1"/>
        <v>3.2460029056648319E-2</v>
      </c>
      <c r="H21" s="77">
        <v>4.2758227917173208E-2</v>
      </c>
      <c r="I21" s="77">
        <f t="shared" si="2"/>
        <v>4.2758227917173208E-2</v>
      </c>
      <c r="J21" s="76">
        <f>分析係数表!G24</f>
        <v>0.20829256360078277</v>
      </c>
      <c r="K21" s="78">
        <f t="shared" si="3"/>
        <v>8.9062209078945662E-3</v>
      </c>
      <c r="L21" s="79"/>
      <c r="M21" s="80"/>
      <c r="N21" s="81">
        <f>分析係数表!H24</f>
        <v>3.3536593850975067E-4</v>
      </c>
      <c r="O21" s="82">
        <f t="shared" si="4"/>
        <v>3.4460905957156896E-3</v>
      </c>
      <c r="P21" s="76">
        <f>分析係数表!C24</f>
        <v>0.81842301633363734</v>
      </c>
      <c r="Q21" s="82">
        <f t="shared" si="5"/>
        <v>2.820359859904616E-3</v>
      </c>
      <c r="R21" s="83">
        <v>7.7992931162519218E-3</v>
      </c>
      <c r="S21" s="84">
        <f t="shared" si="6"/>
        <v>5.0557521033425132E-2</v>
      </c>
      <c r="T21" s="85">
        <f>分析係数表!F24</f>
        <v>0.39236790606653621</v>
      </c>
      <c r="U21" s="86">
        <f t="shared" si="7"/>
        <v>1.9837148663799882E-2</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投入係数表!W22</f>
        <v>1.11421640517631E-2</v>
      </c>
      <c r="E22" s="77">
        <f t="shared" si="0"/>
        <v>1.1142164051763099</v>
      </c>
      <c r="F22" s="76">
        <f>分析係数表!C25</f>
        <v>9.2155281649579646E-3</v>
      </c>
      <c r="G22" s="77">
        <f t="shared" si="1"/>
        <v>1.0268092663760499E-2</v>
      </c>
      <c r="H22" s="77">
        <v>1.745438714118145E-2</v>
      </c>
      <c r="I22" s="77">
        <f t="shared" si="2"/>
        <v>1.745438714118145E-2</v>
      </c>
      <c r="J22" s="76">
        <f>分析係数表!G25</f>
        <v>0.19733079122974262</v>
      </c>
      <c r="K22" s="78">
        <f t="shared" si="3"/>
        <v>3.4442880249995807E-3</v>
      </c>
      <c r="L22" s="79"/>
      <c r="M22" s="80"/>
      <c r="N22" s="81">
        <f>分析係数表!H25</f>
        <v>5.1487716700667114E-4</v>
      </c>
      <c r="O22" s="82">
        <f t="shared" si="4"/>
        <v>5.2906785079452493E-3</v>
      </c>
      <c r="P22" s="76">
        <f>分析係数表!C25</f>
        <v>9.2155281649579646E-3</v>
      </c>
      <c r="Q22" s="82">
        <f t="shared" si="5"/>
        <v>4.8756396801707227E-5</v>
      </c>
      <c r="R22" s="83">
        <v>4.7885398144993717E-4</v>
      </c>
      <c r="S22" s="84">
        <f t="shared" si="6"/>
        <v>1.7933241122631387E-2</v>
      </c>
      <c r="T22" s="85">
        <f>分析係数表!F25</f>
        <v>0.3508102955195424</v>
      </c>
      <c r="U22" s="86">
        <f t="shared" si="7"/>
        <v>6.2911656178535275E-3</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投入係数表!W23</f>
        <v>3.2873073410996427E-2</v>
      </c>
      <c r="E23" s="77">
        <f t="shared" si="0"/>
        <v>3.2873073410996425</v>
      </c>
      <c r="F23" s="76">
        <f>分析係数表!C26</f>
        <v>0.13136940169326161</v>
      </c>
      <c r="G23" s="77">
        <f t="shared" si="1"/>
        <v>0.43185159858212668</v>
      </c>
      <c r="H23" s="77">
        <v>0.67893979237957791</v>
      </c>
      <c r="I23" s="77">
        <f t="shared" si="2"/>
        <v>0.67893979237957791</v>
      </c>
      <c r="J23" s="76">
        <f>分析係数表!G26</f>
        <v>0.19642020029831664</v>
      </c>
      <c r="K23" s="78">
        <f t="shared" si="3"/>
        <v>0.13335749000969421</v>
      </c>
      <c r="L23" s="79"/>
      <c r="M23" s="80"/>
      <c r="N23" s="81">
        <f>分析係数表!H26</f>
        <v>1.0429741531662163E-2</v>
      </c>
      <c r="O23" s="82">
        <f t="shared" si="4"/>
        <v>0.1071719876136477</v>
      </c>
      <c r="P23" s="76">
        <f>分析係数表!C26</f>
        <v>0.13136940169326161</v>
      </c>
      <c r="Q23" s="82">
        <f t="shared" si="5"/>
        <v>1.4079119891082542E-2</v>
      </c>
      <c r="R23" s="83">
        <v>1.8569644187324139E-2</v>
      </c>
      <c r="S23" s="84">
        <f t="shared" si="6"/>
        <v>0.69750943656690201</v>
      </c>
      <c r="T23" s="85">
        <f>分析係数表!F26</f>
        <v>0.33488173875985511</v>
      </c>
      <c r="U23" s="86">
        <f t="shared" si="7"/>
        <v>0.23358317291893099</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投入係数表!W24</f>
        <v>6.4842229539647843E-3</v>
      </c>
      <c r="E24" s="77">
        <f t="shared" si="0"/>
        <v>0.64842229539647844</v>
      </c>
      <c r="F24" s="76">
        <f>分析係数表!C27</f>
        <v>0.16712141882673948</v>
      </c>
      <c r="G24" s="77">
        <f t="shared" si="1"/>
        <v>0.10836525400555067</v>
      </c>
      <c r="H24" s="77">
        <v>0.19956561362103614</v>
      </c>
      <c r="I24" s="77">
        <f t="shared" si="2"/>
        <v>0.19956561362103614</v>
      </c>
      <c r="J24" s="76">
        <f>分析係数表!G27</f>
        <v>0.17095740894530786</v>
      </c>
      <c r="K24" s="78">
        <f t="shared" si="3"/>
        <v>3.4117220219232774E-2</v>
      </c>
      <c r="L24" s="79"/>
      <c r="M24" s="80"/>
      <c r="N24" s="81">
        <f>分析係数表!H27</f>
        <v>1.1119955247433267E-2</v>
      </c>
      <c r="O24" s="82">
        <f t="shared" si="4"/>
        <v>0.11426435664051483</v>
      </c>
      <c r="P24" s="76">
        <f>分析係数表!C27</f>
        <v>0.16712141882673948</v>
      </c>
      <c r="Q24" s="82">
        <f t="shared" si="5"/>
        <v>1.9096021403087408E-2</v>
      </c>
      <c r="R24" s="83">
        <v>2.1373335559664024E-2</v>
      </c>
      <c r="S24" s="84">
        <f t="shared" si="6"/>
        <v>0.22093894918070017</v>
      </c>
      <c r="T24" s="85">
        <f>分析係数表!F27</f>
        <v>0.3222209040218294</v>
      </c>
      <c r="U24" s="86">
        <f t="shared" si="7"/>
        <v>7.1191147938638233E-2</v>
      </c>
      <c r="V24" s="87">
        <f>分析係数表!D27</f>
        <v>6.0268121959900341E-2</v>
      </c>
      <c r="W24" s="167">
        <f t="shared" si="8"/>
        <v>0</v>
      </c>
      <c r="X24" s="76">
        <f>分析係数表!E27</f>
        <v>7.1420097283188988E-2</v>
      </c>
      <c r="Y24" s="166">
        <f t="shared" si="9"/>
        <v>0</v>
      </c>
    </row>
    <row r="25" spans="1:25" x14ac:dyDescent="0.2">
      <c r="A25" s="6" t="s">
        <v>13</v>
      </c>
      <c r="B25" s="5" t="s">
        <v>192</v>
      </c>
      <c r="C25" s="75">
        <f>最終需要_まとめ!C26</f>
        <v>100</v>
      </c>
      <c r="D25" s="76">
        <f>投入係数表!W25</f>
        <v>0.46686405268546444</v>
      </c>
      <c r="E25" s="77">
        <f t="shared" si="0"/>
        <v>46.686405268546444</v>
      </c>
      <c r="F25" s="76">
        <f>分析係数表!C28</f>
        <v>0.25171335744498258</v>
      </c>
      <c r="G25" s="77">
        <f t="shared" si="1"/>
        <v>11.751591817182948</v>
      </c>
      <c r="H25" s="77">
        <v>12.733212824959988</v>
      </c>
      <c r="I25" s="77">
        <f t="shared" si="2"/>
        <v>112.73321282495999</v>
      </c>
      <c r="J25" s="76">
        <f>分析係数表!G28</f>
        <v>0.12482787671548065</v>
      </c>
      <c r="K25" s="78">
        <f t="shared" si="3"/>
        <v>14.072247592254149</v>
      </c>
      <c r="L25" s="79"/>
      <c r="M25" s="80"/>
      <c r="N25" s="81">
        <f>分析係数表!H28</f>
        <v>2.0288943499884502E-2</v>
      </c>
      <c r="O25" s="82">
        <f t="shared" si="4"/>
        <v>0.20848133147524797</v>
      </c>
      <c r="P25" s="76">
        <f>分析係数表!C28</f>
        <v>0.25171335744498258</v>
      </c>
      <c r="Q25" s="82">
        <f t="shared" si="5"/>
        <v>5.247753591023499E-2</v>
      </c>
      <c r="R25" s="83">
        <v>6.0101345861744669E-2</v>
      </c>
      <c r="S25" s="84">
        <f t="shared" si="6"/>
        <v>112.79331417082173</v>
      </c>
      <c r="T25" s="85">
        <f>分析係数表!F28</f>
        <v>0.21349304958212537</v>
      </c>
      <c r="U25" s="86">
        <f t="shared" si="7"/>
        <v>24.080588614803489</v>
      </c>
      <c r="V25" s="87">
        <f>分析係数表!D28</f>
        <v>2.3582217408079972E-2</v>
      </c>
      <c r="W25" s="167">
        <f t="shared" si="8"/>
        <v>3</v>
      </c>
      <c r="X25" s="76">
        <f>分析係数表!E28</f>
        <v>2.4555665289680392E-2</v>
      </c>
      <c r="Y25" s="166">
        <f t="shared" si="9"/>
        <v>3</v>
      </c>
    </row>
    <row r="26" spans="1:25" x14ac:dyDescent="0.2">
      <c r="A26" s="6" t="s">
        <v>14</v>
      </c>
      <c r="B26" s="5" t="s">
        <v>50</v>
      </c>
      <c r="C26" s="90"/>
      <c r="D26" s="76">
        <f>投入係数表!W26</f>
        <v>1.5772434212346772E-3</v>
      </c>
      <c r="E26" s="77">
        <f t="shared" si="0"/>
        <v>0.15772434212346773</v>
      </c>
      <c r="F26" s="76">
        <f>分析係数表!C29</f>
        <v>0.56088407005838192</v>
      </c>
      <c r="G26" s="77">
        <f t="shared" si="1"/>
        <v>8.8465070957491274E-2</v>
      </c>
      <c r="H26" s="77">
        <v>0.10504458084639395</v>
      </c>
      <c r="I26" s="77">
        <f t="shared" si="2"/>
        <v>0.10504458084639395</v>
      </c>
      <c r="J26" s="76">
        <f>分析係数表!G29</f>
        <v>0.25897778967085899</v>
      </c>
      <c r="K26" s="78">
        <f t="shared" si="3"/>
        <v>2.7204213364500955E-2</v>
      </c>
      <c r="L26" s="79"/>
      <c r="M26" s="80"/>
      <c r="N26" s="81">
        <f>分析係数表!H29</f>
        <v>1.0175086067980484E-2</v>
      </c>
      <c r="O26" s="82">
        <f t="shared" si="4"/>
        <v>0.10455524662188016</v>
      </c>
      <c r="P26" s="76">
        <f>分析係数表!C29</f>
        <v>0.56088407005838192</v>
      </c>
      <c r="Q26" s="82">
        <f t="shared" si="5"/>
        <v>5.8643372271238031E-2</v>
      </c>
      <c r="R26" s="83">
        <v>6.713050291913146E-2</v>
      </c>
      <c r="S26" s="84">
        <f t="shared" si="6"/>
        <v>0.17217508376552543</v>
      </c>
      <c r="T26" s="85">
        <f>分析係数表!F29</f>
        <v>0.37605030773347603</v>
      </c>
      <c r="U26" s="86">
        <f t="shared" si="7"/>
        <v>6.4746493234062855E-2</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投入係数表!W27</f>
        <v>6.2720791019858508E-4</v>
      </c>
      <c r="E27" s="77">
        <f t="shared" si="0"/>
        <v>6.2720791019858502E-2</v>
      </c>
      <c r="F27" s="76">
        <f>分析係数表!C30</f>
        <v>1</v>
      </c>
      <c r="G27" s="77">
        <f t="shared" si="1"/>
        <v>6.2720791019858502E-2</v>
      </c>
      <c r="H27" s="77">
        <v>9.8312054433780216E-2</v>
      </c>
      <c r="I27" s="77">
        <f t="shared" si="2"/>
        <v>9.8312054433780216E-2</v>
      </c>
      <c r="J27" s="76">
        <f>分析係数表!G30</f>
        <v>0.3445256772071732</v>
      </c>
      <c r="K27" s="78">
        <f t="shared" si="3"/>
        <v>3.3871027131426604E-2</v>
      </c>
      <c r="L27" s="79"/>
      <c r="M27" s="80"/>
      <c r="N27" s="81">
        <f>分析係数表!H30</f>
        <v>0</v>
      </c>
      <c r="O27" s="82">
        <f t="shared" si="4"/>
        <v>0</v>
      </c>
      <c r="P27" s="76">
        <f>分析係数表!C30</f>
        <v>1</v>
      </c>
      <c r="Q27" s="82">
        <f t="shared" si="5"/>
        <v>0</v>
      </c>
      <c r="R27" s="83">
        <v>3.0003002478292063E-2</v>
      </c>
      <c r="S27" s="84">
        <f t="shared" si="6"/>
        <v>0.12831505691207229</v>
      </c>
      <c r="T27" s="85">
        <f>分析係数表!F30</f>
        <v>0.44052354392124621</v>
      </c>
      <c r="U27" s="86">
        <f t="shared" si="7"/>
        <v>5.6525803609362484E-2</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投入係数表!W28</f>
        <v>1.2562605495448131E-2</v>
      </c>
      <c r="E28" s="77">
        <f t="shared" si="0"/>
        <v>1.2562605495448131</v>
      </c>
      <c r="F28" s="76">
        <f>分析係数表!C31</f>
        <v>4.9143958408031541E-2</v>
      </c>
      <c r="G28" s="77">
        <f t="shared" si="1"/>
        <v>6.1737616196481146E-2</v>
      </c>
      <c r="H28" s="77">
        <v>0.12450232057972067</v>
      </c>
      <c r="I28" s="77">
        <f t="shared" si="2"/>
        <v>0.12450232057972067</v>
      </c>
      <c r="J28" s="76">
        <f>分析係数表!G31</f>
        <v>7.032875572201415E-2</v>
      </c>
      <c r="K28" s="78">
        <f t="shared" si="3"/>
        <v>8.7560932908750701E-3</v>
      </c>
      <c r="L28" s="79"/>
      <c r="M28" s="80"/>
      <c r="N28" s="81">
        <f>分析係数表!H31</f>
        <v>2.2706083064994196E-2</v>
      </c>
      <c r="O28" s="82">
        <f t="shared" si="4"/>
        <v>0.2333189222003855</v>
      </c>
      <c r="P28" s="76">
        <f>分析係数表!C31</f>
        <v>4.9143958408031541E-2</v>
      </c>
      <c r="Q28" s="82">
        <f t="shared" si="5"/>
        <v>1.1466215408422492E-2</v>
      </c>
      <c r="R28" s="83">
        <v>2.6511280246926238E-2</v>
      </c>
      <c r="S28" s="84">
        <f t="shared" si="6"/>
        <v>0.15101360082664692</v>
      </c>
      <c r="T28" s="85">
        <f>分析係数表!F31</f>
        <v>0.30087390761548066</v>
      </c>
      <c r="U28" s="86">
        <f t="shared" si="7"/>
        <v>4.5436052183797641E-2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投入係数表!W29</f>
        <v>3.5972218379036496E-4</v>
      </c>
      <c r="E29" s="77">
        <f t="shared" si="0"/>
        <v>3.5972218379036497E-2</v>
      </c>
      <c r="F29" s="76">
        <f>分析係数表!C32</f>
        <v>0.85369684730169415</v>
      </c>
      <c r="G29" s="77">
        <f t="shared" si="1"/>
        <v>3.0709369420631516E-2</v>
      </c>
      <c r="H29" s="77">
        <v>5.1463777992813528E-2</v>
      </c>
      <c r="I29" s="77">
        <f t="shared" si="2"/>
        <v>5.1463777992813528E-2</v>
      </c>
      <c r="J29" s="76">
        <f>分析係数表!G32</f>
        <v>0.14032110690510377</v>
      </c>
      <c r="K29" s="78">
        <f t="shared" si="3"/>
        <v>7.2214542934701141E-3</v>
      </c>
      <c r="L29" s="79"/>
      <c r="M29" s="80"/>
      <c r="N29" s="81">
        <f>分析係数表!H32</f>
        <v>6.3455131933795143E-3</v>
      </c>
      <c r="O29" s="82">
        <f t="shared" si="4"/>
        <v>6.5204037827649566E-2</v>
      </c>
      <c r="P29" s="76">
        <f>分析係数表!C32</f>
        <v>0.85369684730169415</v>
      </c>
      <c r="Q29" s="82">
        <f t="shared" si="5"/>
        <v>5.566448152480484E-2</v>
      </c>
      <c r="R29" s="83">
        <v>7.7954318780682069E-2</v>
      </c>
      <c r="S29" s="84">
        <f t="shared" si="6"/>
        <v>0.12941809677349558</v>
      </c>
      <c r="T29" s="85">
        <f>分析係数表!F32</f>
        <v>0.48296567027803161</v>
      </c>
      <c r="U29" s="86">
        <f t="shared" si="7"/>
        <v>6.2504497854318455E-2</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投入係数表!W30</f>
        <v>3.6894582952857948E-4</v>
      </c>
      <c r="E30" s="77">
        <f t="shared" si="0"/>
        <v>3.6894582952857947E-2</v>
      </c>
      <c r="F30" s="76">
        <f>分析係数表!C33</f>
        <v>0.68456011928968419</v>
      </c>
      <c r="G30" s="77">
        <f t="shared" si="1"/>
        <v>2.5256560107351587E-2</v>
      </c>
      <c r="H30" s="77">
        <v>4.2644165147005232E-2</v>
      </c>
      <c r="I30" s="77">
        <f t="shared" si="2"/>
        <v>4.2644165147005232E-2</v>
      </c>
      <c r="J30" s="76">
        <f>分析係数表!G33</f>
        <v>0.50750988142292486</v>
      </c>
      <c r="K30" s="78">
        <f t="shared" si="3"/>
        <v>2.164233519713625E-2</v>
      </c>
      <c r="L30" s="79"/>
      <c r="M30" s="80"/>
      <c r="N30" s="81">
        <f>分析係数表!H33</f>
        <v>9.6295945829355794E-4</v>
      </c>
      <c r="O30" s="82">
        <f t="shared" si="4"/>
        <v>9.8949987229678717E-3</v>
      </c>
      <c r="P30" s="76">
        <f>分析係数表!C33</f>
        <v>0.68456011928968419</v>
      </c>
      <c r="Q30" s="82">
        <f t="shared" si="5"/>
        <v>6.7737215061661592E-3</v>
      </c>
      <c r="R30" s="83">
        <v>2.6311071604241246E-2</v>
      </c>
      <c r="S30" s="84">
        <f t="shared" si="6"/>
        <v>6.8955236751246485E-2</v>
      </c>
      <c r="T30" s="85">
        <f>分析係数表!F33</f>
        <v>0.6454545454545455</v>
      </c>
      <c r="U30" s="86">
        <f t="shared" si="7"/>
        <v>4.4507470993986373E-2</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投入係数表!W31</f>
        <v>4.0168977189924092E-2</v>
      </c>
      <c r="E31" s="77">
        <f t="shared" si="0"/>
        <v>4.0168977189924089</v>
      </c>
      <c r="F31" s="76">
        <f>分析係数表!C34</f>
        <v>0.36407371382002685</v>
      </c>
      <c r="G31" s="77">
        <f t="shared" si="1"/>
        <v>1.462446870588761</v>
      </c>
      <c r="H31" s="77">
        <v>1.7686388757101654</v>
      </c>
      <c r="I31" s="77">
        <f t="shared" si="2"/>
        <v>1.7686388757101654</v>
      </c>
      <c r="J31" s="76">
        <f>分析係数表!G34</f>
        <v>0.42480723749571397</v>
      </c>
      <c r="K31" s="78">
        <f t="shared" si="3"/>
        <v>0.75133059491796084</v>
      </c>
      <c r="L31" s="79"/>
      <c r="M31" s="80"/>
      <c r="N31" s="81">
        <f>分析係数表!H34</f>
        <v>0.15914714076185121</v>
      </c>
      <c r="O31" s="82">
        <f t="shared" si="4"/>
        <v>1.6353344276747741</v>
      </c>
      <c r="P31" s="76">
        <f>分析係数表!C34</f>
        <v>0.36407371382002685</v>
      </c>
      <c r="Q31" s="82">
        <f t="shared" si="5"/>
        <v>0.59538227842130309</v>
      </c>
      <c r="R31" s="83">
        <v>0.65358267253769442</v>
      </c>
      <c r="S31" s="84">
        <f t="shared" si="6"/>
        <v>2.42222154824786</v>
      </c>
      <c r="T31" s="85">
        <f>分析係数表!F34</f>
        <v>0.69957183425501801</v>
      </c>
      <c r="U31" s="86">
        <f t="shared" si="7"/>
        <v>1.6945179714797849</v>
      </c>
      <c r="V31" s="87">
        <f>分析係数表!D34</f>
        <v>0.16978925805118647</v>
      </c>
      <c r="W31" s="167">
        <f t="shared" si="8"/>
        <v>0</v>
      </c>
      <c r="X31" s="76">
        <f>分析係数表!E34</f>
        <v>0.12666496689847989</v>
      </c>
      <c r="Y31" s="166">
        <f t="shared" si="9"/>
        <v>0</v>
      </c>
    </row>
    <row r="32" spans="1:25" x14ac:dyDescent="0.2">
      <c r="A32" s="6" t="s">
        <v>20</v>
      </c>
      <c r="B32" s="5" t="s">
        <v>37</v>
      </c>
      <c r="C32" s="90"/>
      <c r="D32" s="76">
        <f>投入係数表!W32</f>
        <v>3.8370366270972264E-3</v>
      </c>
      <c r="E32" s="77">
        <f t="shared" si="0"/>
        <v>0.38370366270972261</v>
      </c>
      <c r="F32" s="76">
        <f>分析係数表!C35</f>
        <v>0.73929442777419441</v>
      </c>
      <c r="G32" s="77">
        <f t="shared" si="1"/>
        <v>0.28366997975784686</v>
      </c>
      <c r="H32" s="77">
        <v>0.374164073041308</v>
      </c>
      <c r="I32" s="77">
        <f t="shared" si="2"/>
        <v>0.374164073041308</v>
      </c>
      <c r="J32" s="76">
        <f>分析係数表!G35</f>
        <v>0.31372688477951638</v>
      </c>
      <c r="K32" s="78">
        <f t="shared" si="3"/>
        <v>0.11738532903166499</v>
      </c>
      <c r="L32" s="79"/>
      <c r="M32" s="80"/>
      <c r="N32" s="81">
        <f>分析係数表!H35</f>
        <v>5.9491969307754605E-2</v>
      </c>
      <c r="O32" s="82">
        <f t="shared" si="4"/>
        <v>0.61131645289641978</v>
      </c>
      <c r="P32" s="76">
        <f>分析係数表!C35</f>
        <v>0.73929442777419441</v>
      </c>
      <c r="Q32" s="82">
        <f t="shared" si="5"/>
        <v>0.45194284723300893</v>
      </c>
      <c r="R32" s="83">
        <v>0.56498359173900214</v>
      </c>
      <c r="S32" s="84">
        <f t="shared" si="6"/>
        <v>0.93914766478031009</v>
      </c>
      <c r="T32" s="85">
        <f>分析係数表!F35</f>
        <v>0.64366998577524892</v>
      </c>
      <c r="U32" s="86">
        <f t="shared" si="7"/>
        <v>0.60450116403000043</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投入係数表!W33</f>
        <v>3.8739312100500846E-4</v>
      </c>
      <c r="E33" s="77">
        <f t="shared" si="0"/>
        <v>3.8739312100500849E-2</v>
      </c>
      <c r="F33" s="76">
        <f>分析係数表!C36</f>
        <v>0.90530305621882723</v>
      </c>
      <c r="G33" s="77">
        <f t="shared" si="1"/>
        <v>3.5070817640398412E-2</v>
      </c>
      <c r="H33" s="77">
        <v>0.13122831385223585</v>
      </c>
      <c r="I33" s="77">
        <f t="shared" si="2"/>
        <v>0.13122831385223585</v>
      </c>
      <c r="J33" s="76">
        <f>分析係数表!G36</f>
        <v>4.4048921884705258E-2</v>
      </c>
      <c r="K33" s="78">
        <f t="shared" si="3"/>
        <v>5.7804657459387216E-3</v>
      </c>
      <c r="L33" s="79"/>
      <c r="M33" s="80"/>
      <c r="N33" s="81">
        <f>分析係数表!H36</f>
        <v>0.18238619127269287</v>
      </c>
      <c r="O33" s="82">
        <f t="shared" si="4"/>
        <v>1.8741299170874381</v>
      </c>
      <c r="P33" s="76">
        <f>分析係数表!C36</f>
        <v>0.90530305621882723</v>
      </c>
      <c r="Q33" s="82">
        <f t="shared" si="5"/>
        <v>1.696655541690395</v>
      </c>
      <c r="R33" s="83">
        <v>1.82036314828062</v>
      </c>
      <c r="S33" s="84">
        <f t="shared" si="6"/>
        <v>1.9515914621328558</v>
      </c>
      <c r="T33" s="85">
        <f>分析係数表!F36</f>
        <v>0.85493507645893108</v>
      </c>
      <c r="U33" s="86">
        <f t="shared" si="7"/>
        <v>1.6684839958951503</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投入係数表!W34</f>
        <v>1.4564136620640674E-2</v>
      </c>
      <c r="E34" s="77">
        <f t="shared" si="0"/>
        <v>1.4564136620640675</v>
      </c>
      <c r="F34" s="76">
        <f>分析係数表!C37</f>
        <v>0.39043485315593052</v>
      </c>
      <c r="G34" s="77">
        <f t="shared" si="1"/>
        <v>0.56863465428227522</v>
      </c>
      <c r="H34" s="77">
        <v>0.84466551540350532</v>
      </c>
      <c r="I34" s="77">
        <f t="shared" si="2"/>
        <v>0.84466551540350532</v>
      </c>
      <c r="J34" s="76">
        <f>分析係数表!G37</f>
        <v>0.31799768518518517</v>
      </c>
      <c r="K34" s="78">
        <f t="shared" si="3"/>
        <v>0.26860167865406609</v>
      </c>
      <c r="L34" s="79"/>
      <c r="M34" s="80"/>
      <c r="N34" s="81">
        <f>分析係数表!H37</f>
        <v>4.8270430186830832E-2</v>
      </c>
      <c r="O34" s="82">
        <f t="shared" si="4"/>
        <v>0.4960082596854184</v>
      </c>
      <c r="P34" s="76">
        <f>分析係数表!C37</f>
        <v>0.39043485315593052</v>
      </c>
      <c r="Q34" s="82">
        <f t="shared" si="5"/>
        <v>0.193658912034405</v>
      </c>
      <c r="R34" s="83">
        <v>0.26810222366115982</v>
      </c>
      <c r="S34" s="84">
        <f t="shared" si="6"/>
        <v>1.1127677390646651</v>
      </c>
      <c r="T34" s="85">
        <f>分析係数表!F37</f>
        <v>0.6715988005050505</v>
      </c>
      <c r="U34" s="86">
        <f t="shared" si="7"/>
        <v>0.7473334787965461</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投入係数表!W35</f>
        <v>2.1491094570039752E-3</v>
      </c>
      <c r="E35" s="77">
        <f t="shared" si="0"/>
        <v>0.21491094570039751</v>
      </c>
      <c r="F35" s="76">
        <f>分析係数表!C38</f>
        <v>9.9890182932115712E-2</v>
      </c>
      <c r="G35" s="77">
        <f t="shared" si="1"/>
        <v>2.1467493680126695E-2</v>
      </c>
      <c r="H35" s="77">
        <v>5.6257713424915326E-2</v>
      </c>
      <c r="I35" s="77">
        <f t="shared" si="2"/>
        <v>5.6257713424915326E-2</v>
      </c>
      <c r="J35" s="76">
        <f>分析係数表!G38</f>
        <v>0.1768186564566655</v>
      </c>
      <c r="K35" s="78">
        <f t="shared" si="3"/>
        <v>9.9474133031176425E-3</v>
      </c>
      <c r="L35" s="79"/>
      <c r="M35" s="80"/>
      <c r="N35" s="81">
        <f>分析係数表!H38</f>
        <v>4.3813263792446058E-2</v>
      </c>
      <c r="O35" s="82">
        <f t="shared" si="4"/>
        <v>0.45020814276393567</v>
      </c>
      <c r="P35" s="76">
        <f>分析係数表!C38</f>
        <v>9.9890182932115712E-2</v>
      </c>
      <c r="Q35" s="82">
        <f t="shared" si="5"/>
        <v>4.49713737382176E-2</v>
      </c>
      <c r="R35" s="83">
        <v>6.8214802050588108E-2</v>
      </c>
      <c r="S35" s="84">
        <f t="shared" si="6"/>
        <v>0.12447251547550343</v>
      </c>
      <c r="T35" s="85">
        <f>分析係数表!F38</f>
        <v>0.48230653208028773</v>
      </c>
      <c r="U35" s="86">
        <f t="shared" si="7"/>
        <v>6.0033907278300006E-2</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投入係数表!W36</f>
        <v>0</v>
      </c>
      <c r="E36" s="77">
        <f t="shared" si="0"/>
        <v>0</v>
      </c>
      <c r="F36" s="76">
        <f>分析係数表!C39</f>
        <v>1</v>
      </c>
      <c r="G36" s="77">
        <f t="shared" si="1"/>
        <v>0</v>
      </c>
      <c r="H36" s="77">
        <v>3.1635030970916175E-2</v>
      </c>
      <c r="I36" s="77">
        <f t="shared" si="2"/>
        <v>3.1635030970916175E-2</v>
      </c>
      <c r="J36" s="76">
        <f>分析係数表!G39</f>
        <v>0.35294936281039385</v>
      </c>
      <c r="K36" s="78">
        <f t="shared" si="3"/>
        <v>1.1165564023671939E-2</v>
      </c>
      <c r="L36" s="79"/>
      <c r="M36" s="80"/>
      <c r="N36" s="81">
        <f>分析係数表!H39</f>
        <v>3.8393137939767719E-3</v>
      </c>
      <c r="O36" s="82">
        <f t="shared" si="4"/>
        <v>3.9451302711948494E-2</v>
      </c>
      <c r="P36" s="76">
        <f>分析係数表!C39</f>
        <v>1</v>
      </c>
      <c r="Q36" s="82">
        <f t="shared" si="5"/>
        <v>3.9451302711948494E-2</v>
      </c>
      <c r="R36" s="83">
        <v>7.2639275564632316E-2</v>
      </c>
      <c r="S36" s="84">
        <f t="shared" si="6"/>
        <v>0.10427430653554849</v>
      </c>
      <c r="T36" s="85">
        <f>分析係数表!F39</f>
        <v>0.70369192230461841</v>
      </c>
      <c r="U36" s="86">
        <f t="shared" si="7"/>
        <v>7.3376987212981151E-2</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投入係数表!W37</f>
        <v>7.378916590571589E-5</v>
      </c>
      <c r="E37" s="77">
        <f t="shared" si="0"/>
        <v>7.3789165905715891E-3</v>
      </c>
      <c r="F37" s="76">
        <f>分析係数表!C40</f>
        <v>0.8889202180509681</v>
      </c>
      <c r="G37" s="77">
        <f t="shared" si="1"/>
        <v>6.5592681446708032E-3</v>
      </c>
      <c r="H37" s="77">
        <v>1.0457320110763448E-2</v>
      </c>
      <c r="I37" s="77">
        <f t="shared" si="2"/>
        <v>1.0457320110763448E-2</v>
      </c>
      <c r="J37" s="76">
        <f>分析係数表!G40</f>
        <v>0.50284888634442904</v>
      </c>
      <c r="K37" s="78">
        <f t="shared" si="3"/>
        <v>5.2584517718446012E-3</v>
      </c>
      <c r="L37" s="79"/>
      <c r="M37" s="80"/>
      <c r="N37" s="81">
        <f>分析係数表!H40</f>
        <v>3.2672435146350355E-2</v>
      </c>
      <c r="O37" s="82">
        <f t="shared" si="4"/>
        <v>0.33572929915688249</v>
      </c>
      <c r="P37" s="76">
        <f>分析係数表!C40</f>
        <v>0.8889202180509681</v>
      </c>
      <c r="Q37" s="82">
        <f t="shared" si="5"/>
        <v>0.29843656181263467</v>
      </c>
      <c r="R37" s="83">
        <v>0.29946288163658352</v>
      </c>
      <c r="S37" s="84">
        <f t="shared" si="6"/>
        <v>0.30992020174734697</v>
      </c>
      <c r="T37" s="85">
        <f>分析係数表!F40</f>
        <v>0.69927210272348084</v>
      </c>
      <c r="U37" s="86">
        <f t="shared" si="7"/>
        <v>0.21671855115235272</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投入係数表!W38</f>
        <v>0</v>
      </c>
      <c r="E38" s="77">
        <f t="shared" si="0"/>
        <v>0</v>
      </c>
      <c r="F38" s="76">
        <f>分析係数表!C41</f>
        <v>0.75714913369882897</v>
      </c>
      <c r="G38" s="77">
        <f t="shared" si="1"/>
        <v>0</v>
      </c>
      <c r="H38" s="77">
        <v>1.444722856190844E-3</v>
      </c>
      <c r="I38" s="77">
        <f t="shared" si="2"/>
        <v>1.444722856190844E-3</v>
      </c>
      <c r="J38" s="76">
        <f>分析係数表!G41</f>
        <v>0.44130306930439894</v>
      </c>
      <c r="K38" s="78">
        <f t="shared" si="3"/>
        <v>6.3756063073123722E-4</v>
      </c>
      <c r="L38" s="79"/>
      <c r="M38" s="80"/>
      <c r="N38" s="81">
        <f>分析係数表!H41</f>
        <v>5.4373811955726131E-2</v>
      </c>
      <c r="O38" s="82">
        <f t="shared" si="4"/>
        <v>0.5587242487012235</v>
      </c>
      <c r="P38" s="76">
        <f>分析係数表!C41</f>
        <v>0.75714913369882897</v>
      </c>
      <c r="Q38" s="82">
        <f t="shared" si="5"/>
        <v>0.42303758088066046</v>
      </c>
      <c r="R38" s="83">
        <v>0.43099647575334904</v>
      </c>
      <c r="S38" s="84">
        <f t="shared" si="6"/>
        <v>0.43244119860953989</v>
      </c>
      <c r="T38" s="85">
        <f>分析係数表!F41</f>
        <v>0.54632084075586207</v>
      </c>
      <c r="U38" s="86">
        <f t="shared" si="7"/>
        <v>0.23625163920183656</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投入係数表!W39</f>
        <v>1.5680197754964627E-4</v>
      </c>
      <c r="E39" s="77">
        <f>$C$25*D39</f>
        <v>1.5680197754964625E-2</v>
      </c>
      <c r="F39" s="76">
        <f>分析係数表!C42</f>
        <v>1</v>
      </c>
      <c r="G39" s="77">
        <f>E39*F39</f>
        <v>1.5680197754964625E-2</v>
      </c>
      <c r="H39" s="77">
        <v>2.0347547681433171E-2</v>
      </c>
      <c r="I39" s="77">
        <f>C39+H39</f>
        <v>2.0347547681433171E-2</v>
      </c>
      <c r="J39" s="76">
        <f>分析係数表!G42</f>
        <v>0.48521641371557056</v>
      </c>
      <c r="K39" s="78">
        <f>I39*J39</f>
        <v>9.8729641138915764E-3</v>
      </c>
      <c r="L39" s="79"/>
      <c r="M39" s="80"/>
      <c r="N39" s="81">
        <f>分析係数表!H42</f>
        <v>1.2455852761828956E-2</v>
      </c>
      <c r="O39" s="82">
        <f t="shared" si="4"/>
        <v>0.12799152249896739</v>
      </c>
      <c r="P39" s="76">
        <f>分析係数表!C42</f>
        <v>1</v>
      </c>
      <c r="Q39" s="82">
        <f>O39*P39</f>
        <v>0.12799152249896739</v>
      </c>
      <c r="R39" s="83">
        <v>0.13124967399517598</v>
      </c>
      <c r="S39" s="84">
        <f>I39+R39</f>
        <v>0.15159722167660916</v>
      </c>
      <c r="T39" s="85">
        <f>分析係数表!F42</f>
        <v>0.55716694772344011</v>
      </c>
      <c r="U39" s="86">
        <f>S39*T39</f>
        <v>8.4464961284910059E-2</v>
      </c>
      <c r="V39" s="87">
        <f>分析係数表!D42</f>
        <v>5.0590219224283306E-2</v>
      </c>
      <c r="W39" s="167">
        <f>ROUND(S39*V39,0)</f>
        <v>0</v>
      </c>
      <c r="X39" s="76">
        <f>分析係数表!E42</f>
        <v>4.4912872400224846E-2</v>
      </c>
      <c r="Y39" s="166">
        <f>ROUND(S39*X39,0)</f>
        <v>0</v>
      </c>
    </row>
    <row r="40" spans="1:25" x14ac:dyDescent="0.2">
      <c r="A40" s="6" t="s">
        <v>195</v>
      </c>
      <c r="B40" s="5" t="s">
        <v>41</v>
      </c>
      <c r="C40" s="90"/>
      <c r="D40" s="76">
        <f>投入係数表!W40</f>
        <v>2.3428060175064797E-2</v>
      </c>
      <c r="E40" s="77">
        <f>$C$25*D40</f>
        <v>2.3428060175064798</v>
      </c>
      <c r="F40" s="76">
        <f>分析係数表!C43</f>
        <v>0.37563090462016302</v>
      </c>
      <c r="G40" s="77">
        <f>E40*F40</f>
        <v>0.88003034370552047</v>
      </c>
      <c r="H40" s="77">
        <v>1.3884563698567287</v>
      </c>
      <c r="I40" s="77">
        <f>C40+H40</f>
        <v>1.3884563698567287</v>
      </c>
      <c r="J40" s="76">
        <f>分析係数表!G43</f>
        <v>0.35396646305878693</v>
      </c>
      <c r="K40" s="78">
        <f>I40*J40</f>
        <v>0.49146699034962915</v>
      </c>
      <c r="L40" s="79"/>
      <c r="M40" s="80"/>
      <c r="N40" s="81">
        <f>分析係数表!H43</f>
        <v>3.4431366873638014E-2</v>
      </c>
      <c r="O40" s="82">
        <f t="shared" si="4"/>
        <v>0.35380340087051171</v>
      </c>
      <c r="P40" s="76">
        <f>分析係数表!C43</f>
        <v>0.37563090462016302</v>
      </c>
      <c r="Q40" s="82">
        <f>O40*P40</f>
        <v>0.13289949152668049</v>
      </c>
      <c r="R40" s="83">
        <v>0.34238293077920989</v>
      </c>
      <c r="S40" s="84">
        <f>I40+R40</f>
        <v>1.7308393006359386</v>
      </c>
      <c r="T40" s="85">
        <f>分析係数表!F43</f>
        <v>0.58646850562191188</v>
      </c>
      <c r="U40" s="86">
        <f>S40*T40</f>
        <v>1.015082738115634</v>
      </c>
      <c r="V40" s="87">
        <f>分析係数表!D43</f>
        <v>0.19606660701085477</v>
      </c>
      <c r="W40" s="167">
        <f>ROUND(S40*V40,0)</f>
        <v>0</v>
      </c>
      <c r="X40" s="76">
        <f>分析係数表!E43</f>
        <v>0.16095397424425165</v>
      </c>
      <c r="Y40" s="166">
        <f>ROUND(S40*X40,0)</f>
        <v>0</v>
      </c>
    </row>
    <row r="41" spans="1:25" x14ac:dyDescent="0.2">
      <c r="A41" s="6" t="s">
        <v>341</v>
      </c>
      <c r="B41" s="5" t="s">
        <v>42</v>
      </c>
      <c r="C41" s="90"/>
      <c r="D41" s="76">
        <f>投入係数表!W41</f>
        <v>8.301281164393038E-5</v>
      </c>
      <c r="E41" s="77">
        <f>$C$25*D41</f>
        <v>8.301281164393038E-3</v>
      </c>
      <c r="F41" s="76">
        <f>分析係数表!C44</f>
        <v>0.44504076889746724</v>
      </c>
      <c r="G41" s="77">
        <f>E41*F41</f>
        <v>3.69440855223554E-3</v>
      </c>
      <c r="H41" s="77">
        <v>7.0807400282730049E-3</v>
      </c>
      <c r="I41" s="77">
        <f>C41+H41</f>
        <v>7.0807400282730049E-3</v>
      </c>
      <c r="J41" s="76">
        <f>分析係数表!G44</f>
        <v>0.26866955824807881</v>
      </c>
      <c r="K41" s="78">
        <f>I41*J41</f>
        <v>1.9023792954655974E-3</v>
      </c>
      <c r="L41" s="79"/>
      <c r="M41" s="80"/>
      <c r="N41" s="81">
        <f>分析係数表!H44</f>
        <v>0.11433334539351923</v>
      </c>
      <c r="O41" s="82">
        <f t="shared" si="4"/>
        <v>1.1748452096481017</v>
      </c>
      <c r="P41" s="76">
        <f>分析係数表!C44</f>
        <v>0.44504076889746724</v>
      </c>
      <c r="Q41" s="82">
        <f>O41*P41</f>
        <v>0.52285401543729726</v>
      </c>
      <c r="R41" s="83">
        <v>0.53254226823587303</v>
      </c>
      <c r="S41" s="84">
        <f>I41+R41</f>
        <v>0.539623008264146</v>
      </c>
      <c r="T41" s="85">
        <f>分析係数表!F44</f>
        <v>0.50678893027202865</v>
      </c>
      <c r="U41" s="86">
        <f>S41*T41</f>
        <v>0.27347496710836061</v>
      </c>
      <c r="V41" s="87">
        <f>分析係数表!D44</f>
        <v>0.1775140257413606</v>
      </c>
      <c r="W41" s="167">
        <f>ROUND(S41*V41,0)</f>
        <v>0</v>
      </c>
      <c r="X41" s="76">
        <f>分析係数表!E44</f>
        <v>0.13360991938145303</v>
      </c>
      <c r="Y41" s="166">
        <f>ROUND(S41*X41,0)</f>
        <v>0</v>
      </c>
    </row>
    <row r="42" spans="1:25" x14ac:dyDescent="0.2">
      <c r="A42" s="6" t="s">
        <v>342</v>
      </c>
      <c r="B42" s="5" t="s">
        <v>279</v>
      </c>
      <c r="C42" s="90"/>
      <c r="D42" s="76">
        <f>投入係数表!W42</f>
        <v>1.3374286320411005E-3</v>
      </c>
      <c r="E42" s="77">
        <f>$C$25*D42</f>
        <v>0.13374286320411005</v>
      </c>
      <c r="F42" s="76">
        <f>分析係数表!C45</f>
        <v>1</v>
      </c>
      <c r="G42" s="77">
        <f>E42*F42</f>
        <v>0.13374286320411005</v>
      </c>
      <c r="H42" s="77">
        <v>0.17070365678145766</v>
      </c>
      <c r="I42" s="77">
        <f>C42+H42</f>
        <v>0.17070365678145766</v>
      </c>
      <c r="J42" s="76">
        <f>分析係数表!G45</f>
        <v>0</v>
      </c>
      <c r="K42" s="78">
        <f>I42*J42</f>
        <v>0</v>
      </c>
      <c r="L42" s="79"/>
      <c r="M42" s="80"/>
      <c r="N42" s="81">
        <f>分析係数表!H45</f>
        <v>0</v>
      </c>
      <c r="O42" s="82">
        <f t="shared" si="4"/>
        <v>0</v>
      </c>
      <c r="P42" s="76">
        <f>分析係数表!C45</f>
        <v>1</v>
      </c>
      <c r="Q42" s="82">
        <f>O42*P42</f>
        <v>0</v>
      </c>
      <c r="R42" s="83">
        <v>1.6799148221012927E-2</v>
      </c>
      <c r="S42" s="84">
        <f>I42+R42</f>
        <v>0.18750280500247057</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投入係数表!W43</f>
        <v>1.9923074794543291E-3</v>
      </c>
      <c r="E43" s="77">
        <f>$C$25*D43</f>
        <v>0.19923074794543291</v>
      </c>
      <c r="F43" s="76">
        <f>分析係数表!C46</f>
        <v>0.71666280596092968</v>
      </c>
      <c r="G43" s="77">
        <f>E43*F43</f>
        <v>0.14278126685626868</v>
      </c>
      <c r="H43" s="77">
        <v>0.16681093669036653</v>
      </c>
      <c r="I43" s="77">
        <f>C43+H43</f>
        <v>0.16681093669036653</v>
      </c>
      <c r="J43" s="76">
        <f>分析係数表!G46</f>
        <v>9.2985756517065307E-3</v>
      </c>
      <c r="K43" s="78">
        <f>I43*J43</f>
        <v>1.5511041143474018E-3</v>
      </c>
      <c r="L43" s="79"/>
      <c r="M43" s="80"/>
      <c r="N43" s="81">
        <f>分析係数表!H46</f>
        <v>2.2386024285503563E-2</v>
      </c>
      <c r="O43" s="82">
        <f t="shared" si="4"/>
        <v>0.2300301220467979</v>
      </c>
      <c r="P43" s="76">
        <f>分析係数表!C46</f>
        <v>0.71666280596092968</v>
      </c>
      <c r="Q43" s="82">
        <f>O43*P43</f>
        <v>0.1648540327215933</v>
      </c>
      <c r="R43" s="83">
        <v>0.17499957068163782</v>
      </c>
      <c r="S43" s="84">
        <f>I43+R43</f>
        <v>0.34181050737200436</v>
      </c>
      <c r="T43" s="85">
        <f>分析係数表!F46</f>
        <v>0.31357162053211501</v>
      </c>
      <c r="U43" s="86">
        <f>S43*T43</f>
        <v>0.10718207471154385</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92">
        <f>投入係数表!W44</f>
        <v>0.77995148362341704</v>
      </c>
      <c r="E44" s="91">
        <f>SUM(E5:E43)</f>
        <v>77.995148362341681</v>
      </c>
      <c r="F44" s="92">
        <f>分析係数表!C47</f>
        <v>0.41481989128497887</v>
      </c>
      <c r="G44" s="91">
        <f>SUM(G5:G43)</f>
        <v>17.442069413865305</v>
      </c>
      <c r="H44" s="91">
        <f>SUM(H5:H43)</f>
        <v>21.151613321055745</v>
      </c>
      <c r="I44" s="91">
        <f>SUM(I5:I43)</f>
        <v>121.15161332105573</v>
      </c>
      <c r="J44" s="92">
        <f>分析係数表!G47</f>
        <v>0.25026351860519069</v>
      </c>
      <c r="K44" s="93">
        <f>SUM(K5:K43)</f>
        <v>16.379829428250275</v>
      </c>
      <c r="L44" s="94">
        <f>最終需要_まとめ!$L$33</f>
        <v>0.62733333333333341</v>
      </c>
      <c r="M44" s="91">
        <f>K44*L44</f>
        <v>10.275612994655674</v>
      </c>
      <c r="N44" s="95">
        <f>分析係数表!H47</f>
        <v>1</v>
      </c>
      <c r="O44" s="96">
        <f>SUM(O5:O43)</f>
        <v>10.275612994655674</v>
      </c>
      <c r="P44" s="92">
        <f>分析係数表!C47</f>
        <v>0.41481989128497887</v>
      </c>
      <c r="Q44" s="96">
        <f>SUM(Q5:Q43)</f>
        <v>4.9728702585662994</v>
      </c>
      <c r="R44" s="91">
        <f>SUM(R5:R43)</f>
        <v>5.803539840990144</v>
      </c>
      <c r="S44" s="97">
        <f>SUM(S5:S43)</f>
        <v>126.95515316204586</v>
      </c>
      <c r="T44" s="98">
        <f>分析係数表!F47</f>
        <v>0.49143989098878627</v>
      </c>
      <c r="U44" s="99">
        <f>SUM(U5:U43)</f>
        <v>32.186873788162849</v>
      </c>
      <c r="V44" s="100">
        <f>分析係数表!D47</f>
        <v>6.5635274131309693E-2</v>
      </c>
      <c r="W44" s="164">
        <f>SUM(W5:W43)</f>
        <v>3</v>
      </c>
      <c r="X44" s="92">
        <f>分析係数表!E47</f>
        <v>5.6703562149805216E-2</v>
      </c>
      <c r="Y44" s="165">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295</v>
      </c>
      <c r="S2" s="3" t="s">
        <v>153</v>
      </c>
      <c r="U2" s="64" t="s">
        <v>210</v>
      </c>
      <c r="W2" s="3" t="s">
        <v>130</v>
      </c>
      <c r="Y2" s="3" t="s">
        <v>154</v>
      </c>
    </row>
    <row r="3" spans="1:25" ht="44" x14ac:dyDescent="0.2">
      <c r="B3" s="65"/>
      <c r="C3" s="66" t="s">
        <v>228</v>
      </c>
      <c r="D3" s="66" t="s">
        <v>235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投入係数表!X5</f>
        <v>1.6588463908242096E-3</v>
      </c>
      <c r="E5" s="77">
        <f t="shared" ref="E5:E38" si="0">$C$26*D5</f>
        <v>0.16588463908242096</v>
      </c>
      <c r="F5" s="76">
        <f>分析係数表!C8</f>
        <v>4.9243777539597522E-2</v>
      </c>
      <c r="G5" s="77">
        <f t="shared" ref="G5:G38" si="1">E5*F5</f>
        <v>8.1687862642111624E-3</v>
      </c>
      <c r="H5" s="77">
        <f t="array" ref="H5:H43">MMULT(逆行列係数!C5:AO43,'22'!G5:G43)</f>
        <v>8.2935180242820726E-3</v>
      </c>
      <c r="I5" s="77">
        <f t="shared" ref="I5:I38" si="2">C5+H5</f>
        <v>8.2935180242820726E-3</v>
      </c>
      <c r="J5" s="76">
        <f>分析係数表!G8</f>
        <v>0.12057971014492753</v>
      </c>
      <c r="K5" s="78">
        <f t="shared" ref="K5:K38" si="3">I5*J5</f>
        <v>1.0000299994496645E-3</v>
      </c>
      <c r="L5" s="79" t="s">
        <v>184</v>
      </c>
      <c r="M5" s="80" t="s">
        <v>184</v>
      </c>
      <c r="N5" s="81">
        <f>分析係数表!H8</f>
        <v>1.1023937613586077E-2</v>
      </c>
      <c r="O5" s="82">
        <f t="shared" ref="O5:O43" si="4">$M$44*N5</f>
        <v>0.21569730677384044</v>
      </c>
      <c r="P5" s="76">
        <f>分析係数表!C8</f>
        <v>4.9243777539597522E-2</v>
      </c>
      <c r="Q5" s="82">
        <f t="shared" ref="Q5:Q38" si="5">O5*P5</f>
        <v>1.0621750190661321E-2</v>
      </c>
      <c r="R5" s="83">
        <f t="array" ref="R5:R43">MMULT(逆行列係数!C5:AO43,'22'!Q5:Q43)</f>
        <v>1.1106431268804775E-2</v>
      </c>
      <c r="S5" s="84">
        <f t="shared" ref="S5:S38" si="6">I5+R5</f>
        <v>1.9399949293086846E-2</v>
      </c>
      <c r="T5" s="85">
        <f>分析係数表!F8</f>
        <v>0.45391304347826089</v>
      </c>
      <c r="U5" s="86">
        <f t="shared" ref="U5:U38" si="7">S5*T5</f>
        <v>8.8058900269489867E-3</v>
      </c>
      <c r="V5" s="87">
        <f>分析係数表!D8</f>
        <v>0.46202898550724636</v>
      </c>
      <c r="W5" s="88">
        <f t="shared" ref="W5:W38" si="8">ROUND(S5*V5,0)</f>
        <v>0</v>
      </c>
      <c r="X5" s="76">
        <f>分析係数表!E8</f>
        <v>0.31362318840579712</v>
      </c>
      <c r="Y5" s="89">
        <f t="shared" ref="Y5:Y38" si="9">ROUND(S5*X5,0)</f>
        <v>0</v>
      </c>
    </row>
    <row r="6" spans="1:25" x14ac:dyDescent="0.2">
      <c r="A6" s="6" t="s">
        <v>220</v>
      </c>
      <c r="B6" s="5" t="s">
        <v>266</v>
      </c>
      <c r="C6" s="90"/>
      <c r="D6" s="76">
        <f>投入係数表!X6</f>
        <v>1.8958244466562397E-4</v>
      </c>
      <c r="E6" s="77">
        <f t="shared" si="0"/>
        <v>1.8958244466562399E-2</v>
      </c>
      <c r="F6" s="76">
        <f>分析係数表!C9</f>
        <v>0.18610421836228286</v>
      </c>
      <c r="G6" s="77">
        <f t="shared" si="1"/>
        <v>3.5282092679706696E-3</v>
      </c>
      <c r="H6" s="77">
        <v>3.6917513812737461E-3</v>
      </c>
      <c r="I6" s="77">
        <f t="shared" si="2"/>
        <v>3.6917513812737461E-3</v>
      </c>
      <c r="J6" s="76">
        <f>分析係数表!G9</f>
        <v>0.24223602484472051</v>
      </c>
      <c r="K6" s="78">
        <f t="shared" si="3"/>
        <v>8.9427517931475839E-4</v>
      </c>
      <c r="L6" s="79"/>
      <c r="M6" s="80"/>
      <c r="N6" s="81">
        <f>分析係数表!H9</f>
        <v>5.8167204272645549E-4</v>
      </c>
      <c r="O6" s="82">
        <f t="shared" si="4"/>
        <v>1.1381150496271815E-2</v>
      </c>
      <c r="P6" s="76">
        <f>分析係数表!C9</f>
        <v>0.18610421836228286</v>
      </c>
      <c r="Q6" s="82">
        <f t="shared" si="5"/>
        <v>2.1180801171721739E-3</v>
      </c>
      <c r="R6" s="83">
        <v>2.1676778090119497E-3</v>
      </c>
      <c r="S6" s="84">
        <f t="shared" si="6"/>
        <v>5.8594291902856963E-3</v>
      </c>
      <c r="T6" s="85">
        <f>分析係数表!F9</f>
        <v>0.65217391304347827</v>
      </c>
      <c r="U6" s="86">
        <f t="shared" si="7"/>
        <v>3.821366863229802E-3</v>
      </c>
      <c r="V6" s="87">
        <f>分析係数表!D9</f>
        <v>0.15527950310559005</v>
      </c>
      <c r="W6" s="88">
        <f t="shared" si="8"/>
        <v>0</v>
      </c>
      <c r="X6" s="76">
        <f>分析係数表!E9</f>
        <v>0</v>
      </c>
      <c r="Y6" s="89">
        <f t="shared" si="9"/>
        <v>0</v>
      </c>
    </row>
    <row r="7" spans="1:25" x14ac:dyDescent="0.2">
      <c r="A7" s="6" t="s">
        <v>221</v>
      </c>
      <c r="B7" s="5" t="s">
        <v>267</v>
      </c>
      <c r="C7" s="90"/>
      <c r="D7" s="76">
        <f>投入係数表!X7</f>
        <v>5.8296601734679366E-3</v>
      </c>
      <c r="E7" s="77">
        <f t="shared" si="0"/>
        <v>0.58296601734679365</v>
      </c>
      <c r="F7" s="76">
        <f>分析係数表!C10</f>
        <v>1</v>
      </c>
      <c r="G7" s="77">
        <f t="shared" si="1"/>
        <v>0.58296601734679365</v>
      </c>
      <c r="H7" s="77">
        <v>0.58325373126894775</v>
      </c>
      <c r="I7" s="77">
        <f t="shared" si="2"/>
        <v>0.58325373126894775</v>
      </c>
      <c r="J7" s="76">
        <f>分析係数表!G10</f>
        <v>0.17902522283330172</v>
      </c>
      <c r="K7" s="78">
        <f t="shared" si="3"/>
        <v>0.10441712920877805</v>
      </c>
      <c r="L7" s="79"/>
      <c r="M7" s="80"/>
      <c r="N7" s="81">
        <f>分析係数表!H10</f>
        <v>1.093766089911469E-3</v>
      </c>
      <c r="O7" s="82">
        <f t="shared" si="4"/>
        <v>2.1400919354233605E-2</v>
      </c>
      <c r="P7" s="76">
        <f>分析係数表!C10</f>
        <v>1</v>
      </c>
      <c r="Q7" s="82">
        <f t="shared" si="5"/>
        <v>2.1400919354233605E-2</v>
      </c>
      <c r="R7" s="83">
        <v>2.1462416735140866E-2</v>
      </c>
      <c r="S7" s="84">
        <f t="shared" si="6"/>
        <v>0.60471614800408857</v>
      </c>
      <c r="T7" s="85">
        <f>分析係数表!F10</f>
        <v>0.51792148681964723</v>
      </c>
      <c r="U7" s="86">
        <f t="shared" si="7"/>
        <v>0.31319548647812739</v>
      </c>
      <c r="V7" s="87">
        <f>分析係数表!D10</f>
        <v>0.10677033946520008</v>
      </c>
      <c r="W7" s="88">
        <f t="shared" si="8"/>
        <v>0</v>
      </c>
      <c r="X7" s="76">
        <f>分析係数表!E10</f>
        <v>8.173715152664518E-2</v>
      </c>
      <c r="Y7" s="89">
        <f t="shared" si="9"/>
        <v>0</v>
      </c>
    </row>
    <row r="8" spans="1:25" x14ac:dyDescent="0.2">
      <c r="A8" s="6" t="s">
        <v>222</v>
      </c>
      <c r="B8" s="5" t="s">
        <v>27</v>
      </c>
      <c r="C8" s="90"/>
      <c r="D8" s="76">
        <f>投入係数表!X8</f>
        <v>5.2135172283046592E-4</v>
      </c>
      <c r="E8" s="77">
        <f t="shared" si="0"/>
        <v>5.2135172283046594E-2</v>
      </c>
      <c r="F8" s="76">
        <f>分析係数表!C11</f>
        <v>6.160954948016939E-3</v>
      </c>
      <c r="G8" s="77">
        <f t="shared" si="1"/>
        <v>3.2120244764295149E-4</v>
      </c>
      <c r="H8" s="77">
        <v>1.5996897233276613E-3</v>
      </c>
      <c r="I8" s="77">
        <f t="shared" si="2"/>
        <v>1.5996897233276613E-3</v>
      </c>
      <c r="J8" s="76">
        <f>分析係数表!G11</f>
        <v>0.34042553191489361</v>
      </c>
      <c r="K8" s="78">
        <f t="shared" si="3"/>
        <v>5.4457522496260805E-4</v>
      </c>
      <c r="L8" s="79"/>
      <c r="M8" s="80"/>
      <c r="N8" s="81">
        <f>分析係数表!H11</f>
        <v>-1.9481838751603774E-5</v>
      </c>
      <c r="O8" s="82">
        <f t="shared" si="4"/>
        <v>-3.8118685872680721E-4</v>
      </c>
      <c r="P8" s="76">
        <f>分析係数表!C11</f>
        <v>6.160954948016939E-3</v>
      </c>
      <c r="Q8" s="82">
        <f t="shared" si="5"/>
        <v>-2.3484750633919568E-6</v>
      </c>
      <c r="R8" s="83">
        <v>2.6855490909346756E-4</v>
      </c>
      <c r="S8" s="84">
        <f t="shared" si="6"/>
        <v>1.8682446324211287E-3</v>
      </c>
      <c r="T8" s="85">
        <f>分析係数表!F11</f>
        <v>0.5957446808510638</v>
      </c>
      <c r="U8" s="86">
        <f t="shared" si="7"/>
        <v>1.1129968022934383E-3</v>
      </c>
      <c r="V8" s="87">
        <f>分析係数表!D11</f>
        <v>0.10638297872340426</v>
      </c>
      <c r="W8" s="88">
        <f t="shared" si="8"/>
        <v>0</v>
      </c>
      <c r="X8" s="76">
        <f>分析係数表!E11</f>
        <v>0</v>
      </c>
      <c r="Y8" s="89">
        <f t="shared" si="9"/>
        <v>0</v>
      </c>
    </row>
    <row r="9" spans="1:25" x14ac:dyDescent="0.2">
      <c r="A9" s="6" t="s">
        <v>223</v>
      </c>
      <c r="B9" s="5" t="s">
        <v>191</v>
      </c>
      <c r="C9" s="90"/>
      <c r="D9" s="76">
        <f>投入係数表!X9</f>
        <v>1.3744727238257737E-3</v>
      </c>
      <c r="E9" s="77">
        <f t="shared" si="0"/>
        <v>0.13744727238257737</v>
      </c>
      <c r="F9" s="76">
        <f>分析係数表!C12</f>
        <v>3.0196065121225524E-2</v>
      </c>
      <c r="G9" s="77">
        <f t="shared" si="1"/>
        <v>4.1503667875991282E-3</v>
      </c>
      <c r="H9" s="77">
        <v>5.7433677696988126E-3</v>
      </c>
      <c r="I9" s="77">
        <f t="shared" si="2"/>
        <v>5.7433677696988126E-3</v>
      </c>
      <c r="J9" s="76">
        <f>分析係数表!G12</f>
        <v>0.12354134956874682</v>
      </c>
      <c r="K9" s="78">
        <f t="shared" si="3"/>
        <v>7.0954340533823474E-4</v>
      </c>
      <c r="L9" s="79"/>
      <c r="M9" s="80"/>
      <c r="N9" s="81">
        <f>分析係数表!H12</f>
        <v>9.1223709954384669E-2</v>
      </c>
      <c r="O9" s="82">
        <f t="shared" si="4"/>
        <v>1.7849074659882747</v>
      </c>
      <c r="P9" s="76">
        <f>分析係数表!C12</f>
        <v>3.0196065121225524E-2</v>
      </c>
      <c r="Q9" s="82">
        <f t="shared" si="5"/>
        <v>5.3897182078343576E-2</v>
      </c>
      <c r="R9" s="83">
        <v>5.7380321219287926E-2</v>
      </c>
      <c r="S9" s="84">
        <f t="shared" si="6"/>
        <v>6.3123688988986737E-2</v>
      </c>
      <c r="T9" s="85">
        <f>分析係数表!F12</f>
        <v>0.42790922927909231</v>
      </c>
      <c r="U9" s="86">
        <f t="shared" si="7"/>
        <v>2.7011209104530441E-2</v>
      </c>
      <c r="V9" s="87">
        <f>分析係数表!D12</f>
        <v>5.0712605507126057E-2</v>
      </c>
      <c r="W9" s="88">
        <f t="shared" si="8"/>
        <v>0</v>
      </c>
      <c r="X9" s="76">
        <f>分析係数表!E12</f>
        <v>5.3041833863751671E-2</v>
      </c>
      <c r="Y9" s="89">
        <f t="shared" si="9"/>
        <v>0</v>
      </c>
    </row>
    <row r="10" spans="1:25" x14ac:dyDescent="0.2">
      <c r="A10" s="6" t="s">
        <v>224</v>
      </c>
      <c r="B10" s="5" t="s">
        <v>28</v>
      </c>
      <c r="C10" s="90"/>
      <c r="D10" s="76">
        <f>投入係数表!X10</f>
        <v>4.1234181714773213E-3</v>
      </c>
      <c r="E10" s="77">
        <f t="shared" si="0"/>
        <v>0.4123418171477321</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0.28063521092122867</v>
      </c>
      <c r="P10" s="76">
        <f>分析係数表!C13</f>
        <v>0</v>
      </c>
      <c r="Q10" s="82">
        <f t="shared" si="5"/>
        <v>0</v>
      </c>
      <c r="R10" s="83">
        <v>0</v>
      </c>
      <c r="S10" s="84">
        <f t="shared" si="6"/>
        <v>0</v>
      </c>
      <c r="T10" s="85">
        <f>分析係数表!F13</f>
        <v>0.38061465721040189</v>
      </c>
      <c r="U10" s="86">
        <f t="shared" si="7"/>
        <v>0</v>
      </c>
      <c r="V10" s="87">
        <f>分析係数表!D13</f>
        <v>0.21040189125295508</v>
      </c>
      <c r="W10" s="88">
        <f t="shared" si="8"/>
        <v>0</v>
      </c>
      <c r="X10" s="76">
        <f>分析係数表!E13</f>
        <v>0.14893617021276595</v>
      </c>
      <c r="Y10" s="89">
        <f t="shared" si="9"/>
        <v>0</v>
      </c>
    </row>
    <row r="11" spans="1:25" x14ac:dyDescent="0.2">
      <c r="A11" s="6" t="s">
        <v>225</v>
      </c>
      <c r="B11" s="5" t="s">
        <v>268</v>
      </c>
      <c r="C11" s="90"/>
      <c r="D11" s="76">
        <f>投入係数表!X11</f>
        <v>9.0478221716669041E-2</v>
      </c>
      <c r="E11" s="77">
        <f t="shared" si="0"/>
        <v>9.0478221716669047</v>
      </c>
      <c r="F11" s="76">
        <f>分析係数表!C14</f>
        <v>0.14745822605886216</v>
      </c>
      <c r="G11" s="77">
        <f t="shared" si="1"/>
        <v>1.3341758071300436</v>
      </c>
      <c r="H11" s="77">
        <v>1.5284802592541691</v>
      </c>
      <c r="I11" s="77">
        <f t="shared" si="2"/>
        <v>1.5284802592541691</v>
      </c>
      <c r="J11" s="76">
        <f>分析係数表!G14</f>
        <v>0.16000812567713976</v>
      </c>
      <c r="K11" s="78">
        <f t="shared" si="3"/>
        <v>0.24456926141776825</v>
      </c>
      <c r="L11" s="79"/>
      <c r="M11" s="80"/>
      <c r="N11" s="81">
        <f>分析係数表!H14</f>
        <v>1.1744765647395416E-3</v>
      </c>
      <c r="O11" s="82">
        <f t="shared" si="4"/>
        <v>2.298012205467323E-2</v>
      </c>
      <c r="P11" s="76">
        <f>分析係数表!C14</f>
        <v>0.14745822605886216</v>
      </c>
      <c r="Q11" s="82">
        <f t="shared" si="5"/>
        <v>3.3886080327982493E-3</v>
      </c>
      <c r="R11" s="83">
        <v>2.6143461861341651E-2</v>
      </c>
      <c r="S11" s="84">
        <f t="shared" si="6"/>
        <v>1.5546237211155107</v>
      </c>
      <c r="T11" s="85">
        <f>分析係数表!F14</f>
        <v>0.30031148429035753</v>
      </c>
      <c r="U11" s="86">
        <f t="shared" si="7"/>
        <v>0.46687135720119788</v>
      </c>
      <c r="V11" s="87">
        <f>分析係数表!D14</f>
        <v>4.401408450704225E-2</v>
      </c>
      <c r="W11" s="88">
        <f t="shared" si="8"/>
        <v>0</v>
      </c>
      <c r="X11" s="76">
        <f>分析係数表!E14</f>
        <v>4.2998374864572045E-2</v>
      </c>
      <c r="Y11" s="89">
        <f t="shared" si="9"/>
        <v>0</v>
      </c>
    </row>
    <row r="12" spans="1:25" x14ac:dyDescent="0.2">
      <c r="A12" s="6" t="s">
        <v>226</v>
      </c>
      <c r="B12" s="5" t="s">
        <v>29</v>
      </c>
      <c r="C12" s="90"/>
      <c r="D12" s="76">
        <f>投入係数表!X12</f>
        <v>3.6731598653964644E-2</v>
      </c>
      <c r="E12" s="77">
        <f t="shared" si="0"/>
        <v>3.6731598653964643</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0.16361084529209888</v>
      </c>
      <c r="P12" s="76">
        <f>分析係数表!C15</f>
        <v>0</v>
      </c>
      <c r="Q12" s="82">
        <f t="shared" si="5"/>
        <v>0</v>
      </c>
      <c r="R12" s="83">
        <v>0</v>
      </c>
      <c r="S12" s="84">
        <f t="shared" si="6"/>
        <v>0</v>
      </c>
      <c r="T12" s="85">
        <f>分析係数表!F15</f>
        <v>0.30411835265893644</v>
      </c>
      <c r="U12" s="86">
        <f t="shared" si="7"/>
        <v>0</v>
      </c>
      <c r="V12" s="87">
        <f>分析係数表!D15</f>
        <v>5.8056777289084364E-2</v>
      </c>
      <c r="W12" s="88">
        <f t="shared" si="8"/>
        <v>0</v>
      </c>
      <c r="X12" s="76">
        <f>分析係数表!E15</f>
        <v>5.2139144342263098E-2</v>
      </c>
      <c r="Y12" s="89">
        <f t="shared" si="9"/>
        <v>0</v>
      </c>
    </row>
    <row r="13" spans="1:25" x14ac:dyDescent="0.2">
      <c r="A13" s="6" t="s">
        <v>227</v>
      </c>
      <c r="B13" s="5" t="s">
        <v>30</v>
      </c>
      <c r="C13" s="90"/>
      <c r="D13" s="76">
        <f>投入係数表!X13</f>
        <v>1.9432200578226456E-3</v>
      </c>
      <c r="E13" s="77">
        <f t="shared" si="0"/>
        <v>0.19432200578226455</v>
      </c>
      <c r="F13" s="76">
        <f>分析係数表!C16</f>
        <v>2.2508198350392528E-2</v>
      </c>
      <c r="G13" s="77">
        <f t="shared" si="1"/>
        <v>4.3738382499933339E-3</v>
      </c>
      <c r="H13" s="77">
        <v>1.7208152270614511E-2</v>
      </c>
      <c r="I13" s="77">
        <f t="shared" si="2"/>
        <v>1.7208152270614511E-2</v>
      </c>
      <c r="J13" s="76">
        <f>分析係数表!G16</f>
        <v>3.3165829145728645E-2</v>
      </c>
      <c r="K13" s="78">
        <f t="shared" si="3"/>
        <v>5.7072263812088335E-4</v>
      </c>
      <c r="L13" s="79"/>
      <c r="M13" s="80"/>
      <c r="N13" s="81">
        <f>分析係数表!H16</f>
        <v>1.6828134001653172E-2</v>
      </c>
      <c r="O13" s="82">
        <f t="shared" si="4"/>
        <v>0.32926376304166277</v>
      </c>
      <c r="P13" s="76">
        <f>分析係数表!C16</f>
        <v>2.2508198350392528E-2</v>
      </c>
      <c r="Q13" s="82">
        <f t="shared" si="5"/>
        <v>7.4111340881383905E-3</v>
      </c>
      <c r="R13" s="83">
        <v>1.0144003499657933E-2</v>
      </c>
      <c r="S13" s="84">
        <f t="shared" si="6"/>
        <v>2.7352155770272446E-2</v>
      </c>
      <c r="T13" s="85">
        <f>分析係数表!F16</f>
        <v>0.28743718592964823</v>
      </c>
      <c r="U13" s="86">
        <f t="shared" si="7"/>
        <v>7.8620266837165012E-3</v>
      </c>
      <c r="V13" s="87">
        <f>分析係数表!D16</f>
        <v>2.5125628140703519E-2</v>
      </c>
      <c r="W13" s="88">
        <f t="shared" si="8"/>
        <v>0</v>
      </c>
      <c r="X13" s="76">
        <f>分析係数表!E16</f>
        <v>2.3115577889447236E-2</v>
      </c>
      <c r="Y13" s="89">
        <f t="shared" si="9"/>
        <v>0</v>
      </c>
    </row>
    <row r="14" spans="1:25" x14ac:dyDescent="0.2">
      <c r="A14" s="6" t="s">
        <v>2</v>
      </c>
      <c r="B14" s="5" t="s">
        <v>365</v>
      </c>
      <c r="C14" s="90"/>
      <c r="D14" s="76">
        <f>投入係数表!X14</f>
        <v>5.9860656903170766E-2</v>
      </c>
      <c r="E14" s="77">
        <f t="shared" si="0"/>
        <v>5.9860656903170764</v>
      </c>
      <c r="F14" s="76">
        <f>分析係数表!C17</f>
        <v>3.7433661865049261E-2</v>
      </c>
      <c r="G14" s="77">
        <f t="shared" si="1"/>
        <v>0.22408035895330211</v>
      </c>
      <c r="H14" s="77">
        <v>0.2804183185986317</v>
      </c>
      <c r="I14" s="77">
        <f t="shared" si="2"/>
        <v>0.2804183185986317</v>
      </c>
      <c r="J14" s="76">
        <f>分析係数表!G17</f>
        <v>0.23414289082763498</v>
      </c>
      <c r="K14" s="78">
        <f t="shared" si="3"/>
        <v>6.5657955757708386E-2</v>
      </c>
      <c r="L14" s="79"/>
      <c r="M14" s="80"/>
      <c r="N14" s="81">
        <f>分析係数表!H17</f>
        <v>3.0252512461419003E-3</v>
      </c>
      <c r="O14" s="82">
        <f t="shared" si="4"/>
        <v>5.9192873633719917E-2</v>
      </c>
      <c r="P14" s="76">
        <f>分析係数表!C17</f>
        <v>3.7433661865049261E-2</v>
      </c>
      <c r="Q14" s="82">
        <f t="shared" si="5"/>
        <v>2.2158060164252612E-3</v>
      </c>
      <c r="R14" s="83">
        <v>1.2455806902146553E-2</v>
      </c>
      <c r="S14" s="84">
        <f t="shared" si="6"/>
        <v>0.29287412550077824</v>
      </c>
      <c r="T14" s="85">
        <f>分析係数表!F17</f>
        <v>0.39289082763499172</v>
      </c>
      <c r="U14" s="86">
        <f t="shared" si="7"/>
        <v>0.11506755756087519</v>
      </c>
      <c r="V14" s="87">
        <f>分析係数表!D17</f>
        <v>5.6649375147370902E-2</v>
      </c>
      <c r="W14" s="88">
        <f t="shared" si="8"/>
        <v>0</v>
      </c>
      <c r="X14" s="76">
        <f>分析係数表!E17</f>
        <v>5.6885168592313136E-2</v>
      </c>
      <c r="Y14" s="89">
        <f t="shared" si="9"/>
        <v>0</v>
      </c>
    </row>
    <row r="15" spans="1:25" x14ac:dyDescent="0.2">
      <c r="A15" s="6" t="s">
        <v>3</v>
      </c>
      <c r="B15" s="5" t="s">
        <v>31</v>
      </c>
      <c r="C15" s="90"/>
      <c r="D15" s="76">
        <f>投入係数表!X15</f>
        <v>5.4030996729702825E-3</v>
      </c>
      <c r="E15" s="77">
        <f t="shared" si="0"/>
        <v>0.54030996729702829</v>
      </c>
      <c r="F15" s="76">
        <f>分析係数表!C18</f>
        <v>0.10097309673726385</v>
      </c>
      <c r="G15" s="77">
        <f t="shared" si="1"/>
        <v>5.4556770595990706E-2</v>
      </c>
      <c r="H15" s="77">
        <v>6.3942416258105358E-2</v>
      </c>
      <c r="I15" s="77">
        <f t="shared" si="2"/>
        <v>6.3942416258105358E-2</v>
      </c>
      <c r="J15" s="76">
        <f>分析係数表!G18</f>
        <v>0.21571562207670719</v>
      </c>
      <c r="K15" s="78">
        <f t="shared" si="3"/>
        <v>1.3793378100204954E-2</v>
      </c>
      <c r="L15" s="79"/>
      <c r="M15" s="80"/>
      <c r="N15" s="81">
        <f>分析係数表!H18</f>
        <v>4.4529917146522908E-4</v>
      </c>
      <c r="O15" s="82">
        <f t="shared" si="4"/>
        <v>8.7128424851841638E-3</v>
      </c>
      <c r="P15" s="76">
        <f>分析係数表!C18</f>
        <v>0.10097309673726385</v>
      </c>
      <c r="Q15" s="82">
        <f t="shared" si="5"/>
        <v>8.7976268711304287E-4</v>
      </c>
      <c r="R15" s="83">
        <v>3.3824842731561429E-3</v>
      </c>
      <c r="S15" s="84">
        <f t="shared" si="6"/>
        <v>6.73249005312615E-2</v>
      </c>
      <c r="T15" s="85">
        <f>分析係数表!F18</f>
        <v>0.45949485500467729</v>
      </c>
      <c r="U15" s="86">
        <f t="shared" si="7"/>
        <v>3.0935445407816325E-2</v>
      </c>
      <c r="V15" s="87">
        <f>分析係数表!D18</f>
        <v>5.5378858746492052E-2</v>
      </c>
      <c r="W15" s="88">
        <f t="shared" si="8"/>
        <v>0</v>
      </c>
      <c r="X15" s="76">
        <f>分析係数表!E18</f>
        <v>5.5378858746492052E-2</v>
      </c>
      <c r="Y15" s="89">
        <f t="shared" si="9"/>
        <v>0</v>
      </c>
    </row>
    <row r="16" spans="1:25" x14ac:dyDescent="0.2">
      <c r="A16" s="6" t="s">
        <v>4</v>
      </c>
      <c r="B16" s="5" t="s">
        <v>32</v>
      </c>
      <c r="C16" s="90"/>
      <c r="D16" s="76">
        <f>投入係数表!X16</f>
        <v>3.9338357268116969E-3</v>
      </c>
      <c r="E16" s="77">
        <f t="shared" si="0"/>
        <v>0.39338357268116969</v>
      </c>
      <c r="F16" s="76">
        <f>分析係数表!C19</f>
        <v>3.134831743474864E-2</v>
      </c>
      <c r="G16" s="77">
        <f t="shared" si="1"/>
        <v>1.2331913110024821E-2</v>
      </c>
      <c r="H16" s="77">
        <v>0.10607789474166561</v>
      </c>
      <c r="I16" s="77">
        <f t="shared" si="2"/>
        <v>0.10607789474166561</v>
      </c>
      <c r="J16" s="76">
        <f>分析係数表!G19</f>
        <v>5.7606822099247029E-2</v>
      </c>
      <c r="K16" s="78">
        <f t="shared" si="3"/>
        <v>6.1108104110457829E-3</v>
      </c>
      <c r="L16" s="79"/>
      <c r="M16" s="80"/>
      <c r="N16" s="81">
        <f>分析係数表!H19</f>
        <v>-1.1410791268796496E-4</v>
      </c>
      <c r="O16" s="82">
        <f t="shared" si="4"/>
        <v>-2.2326658868284418E-3</v>
      </c>
      <c r="P16" s="76">
        <f>分析係数表!C19</f>
        <v>3.134831743474864E-2</v>
      </c>
      <c r="Q16" s="82">
        <f t="shared" si="5"/>
        <v>-6.9990318946032575E-5</v>
      </c>
      <c r="R16" s="83">
        <v>6.7147370235096631E-3</v>
      </c>
      <c r="S16" s="84">
        <f t="shared" si="6"/>
        <v>0.11279263176517527</v>
      </c>
      <c r="T16" s="85">
        <f>分析係数表!F19</f>
        <v>0.23995282590946204</v>
      </c>
      <c r="U16" s="86">
        <f t="shared" si="7"/>
        <v>2.7064910733819159E-2</v>
      </c>
      <c r="V16" s="87">
        <f>分析係数表!D19</f>
        <v>5.8967613172457587E-3</v>
      </c>
      <c r="W16" s="88">
        <f t="shared" si="8"/>
        <v>0</v>
      </c>
      <c r="X16" s="76">
        <f>分析係数表!E19</f>
        <v>5.1710060782001266E-3</v>
      </c>
      <c r="Y16" s="89">
        <f t="shared" si="9"/>
        <v>0</v>
      </c>
    </row>
    <row r="17" spans="1:25" x14ac:dyDescent="0.2">
      <c r="A17" s="6" t="s">
        <v>5</v>
      </c>
      <c r="B17" s="5" t="s">
        <v>33</v>
      </c>
      <c r="C17" s="90"/>
      <c r="D17" s="76">
        <f>投入係数表!X17</f>
        <v>1.4692639461585857E-2</v>
      </c>
      <c r="E17" s="77">
        <f t="shared" si="0"/>
        <v>1.4692639461585857</v>
      </c>
      <c r="F17" s="76">
        <f>分析係数表!C20</f>
        <v>9.3978580907996712E-2</v>
      </c>
      <c r="G17" s="77">
        <f t="shared" si="1"/>
        <v>0.13807934063926716</v>
      </c>
      <c r="H17" s="77">
        <v>0.18749894821999227</v>
      </c>
      <c r="I17" s="77">
        <f t="shared" si="2"/>
        <v>0.18749894821999227</v>
      </c>
      <c r="J17" s="76">
        <f>分析係数表!G20</f>
        <v>0.1000543404428746</v>
      </c>
      <c r="K17" s="78">
        <f t="shared" si="3"/>
        <v>1.8760083597884024E-2</v>
      </c>
      <c r="L17" s="79"/>
      <c r="M17" s="80"/>
      <c r="N17" s="81">
        <f>分析係数表!H20</f>
        <v>5.5523240442070755E-4</v>
      </c>
      <c r="O17" s="82">
        <f t="shared" si="4"/>
        <v>1.0863825473714004E-2</v>
      </c>
      <c r="P17" s="76">
        <f>分析係数表!C20</f>
        <v>9.3978580907996712E-2</v>
      </c>
      <c r="Q17" s="82">
        <f t="shared" si="5"/>
        <v>1.0209669012517873E-3</v>
      </c>
      <c r="R17" s="83">
        <v>5.5100163519529299E-3</v>
      </c>
      <c r="S17" s="84">
        <f t="shared" si="6"/>
        <v>0.19300896457194519</v>
      </c>
      <c r="T17" s="85">
        <f>分析係数表!F20</f>
        <v>0.22286374133949191</v>
      </c>
      <c r="U17" s="86">
        <f t="shared" si="7"/>
        <v>4.301469995656515E-2</v>
      </c>
      <c r="V17" s="87">
        <f>分析係数表!D20</f>
        <v>2.7577774758864283E-2</v>
      </c>
      <c r="W17" s="88">
        <f t="shared" si="8"/>
        <v>0</v>
      </c>
      <c r="X17" s="76">
        <f>分析係数表!E20</f>
        <v>2.9955169134628448E-2</v>
      </c>
      <c r="Y17" s="89">
        <f t="shared" si="9"/>
        <v>0</v>
      </c>
    </row>
    <row r="18" spans="1:25" x14ac:dyDescent="0.2">
      <c r="A18" s="6" t="s">
        <v>6</v>
      </c>
      <c r="B18" s="5" t="s">
        <v>34</v>
      </c>
      <c r="C18" s="90"/>
      <c r="D18" s="76">
        <f>投入係数表!X18</f>
        <v>1.2986397459595242E-2</v>
      </c>
      <c r="E18" s="77">
        <f t="shared" si="0"/>
        <v>1.2986397459595242</v>
      </c>
      <c r="F18" s="76">
        <f>分析係数表!C21</f>
        <v>0.58730312732447199</v>
      </c>
      <c r="G18" s="77">
        <f t="shared" si="1"/>
        <v>0.76269518406988646</v>
      </c>
      <c r="H18" s="77">
        <v>0.79028841243372039</v>
      </c>
      <c r="I18" s="77">
        <f t="shared" si="2"/>
        <v>0.79028841243372039</v>
      </c>
      <c r="J18" s="76">
        <f>分析係数表!G21</f>
        <v>0.28517251912946945</v>
      </c>
      <c r="K18" s="78">
        <f t="shared" si="3"/>
        <v>0.22536853741255317</v>
      </c>
      <c r="L18" s="79"/>
      <c r="M18" s="80"/>
      <c r="N18" s="81">
        <f>分析係数表!H21</f>
        <v>9.2956202043366571E-4</v>
      </c>
      <c r="O18" s="82">
        <f t="shared" si="4"/>
        <v>1.8188058687821942E-2</v>
      </c>
      <c r="P18" s="76">
        <f>分析係数表!C21</f>
        <v>0.58730312732447199</v>
      </c>
      <c r="Q18" s="82">
        <f t="shared" si="5"/>
        <v>1.0681903747318859E-2</v>
      </c>
      <c r="R18" s="83">
        <v>1.551041978719039E-2</v>
      </c>
      <c r="S18" s="84">
        <f t="shared" si="6"/>
        <v>0.80579883222091075</v>
      </c>
      <c r="T18" s="85">
        <f>分析係数表!F21</f>
        <v>0.42587749688936571</v>
      </c>
      <c r="U18" s="86">
        <f t="shared" si="7"/>
        <v>0.34317158966261546</v>
      </c>
      <c r="V18" s="87">
        <f>分析係数表!D21</f>
        <v>3.1732194878443115E-2</v>
      </c>
      <c r="W18" s="88">
        <f t="shared" si="8"/>
        <v>0</v>
      </c>
      <c r="X18" s="76">
        <f>分析係数表!E21</f>
        <v>3.0689107937146562E-2</v>
      </c>
      <c r="Y18" s="89">
        <f t="shared" si="9"/>
        <v>0</v>
      </c>
    </row>
    <row r="19" spans="1:25" x14ac:dyDescent="0.2">
      <c r="A19" s="6" t="s">
        <v>7</v>
      </c>
      <c r="B19" s="5" t="s">
        <v>269</v>
      </c>
      <c r="C19" s="90"/>
      <c r="D19" s="76">
        <f>投入係数表!X19</f>
        <v>5.6874733399687192E-4</v>
      </c>
      <c r="E19" s="77">
        <f t="shared" si="0"/>
        <v>5.687473339968719E-2</v>
      </c>
      <c r="F19" s="76">
        <f>分析係数表!C22</f>
        <v>5.627746538770495E-2</v>
      </c>
      <c r="G19" s="77">
        <f t="shared" si="1"/>
        <v>3.2007658403358425E-3</v>
      </c>
      <c r="H19" s="77">
        <v>5.8446922814627293E-3</v>
      </c>
      <c r="I19" s="77">
        <f t="shared" si="2"/>
        <v>5.8446922814627293E-3</v>
      </c>
      <c r="J19" s="76">
        <f>分析係数表!G22</f>
        <v>0.19467293380336859</v>
      </c>
      <c r="K19" s="78">
        <f t="shared" si="3"/>
        <v>1.1378033936102533E-3</v>
      </c>
      <c r="L19" s="79"/>
      <c r="M19" s="80"/>
      <c r="N19" s="81">
        <f>分析係数表!H22</f>
        <v>4.3138357235694069E-5</v>
      </c>
      <c r="O19" s="82">
        <f t="shared" si="4"/>
        <v>8.4405661575221586E-4</v>
      </c>
      <c r="P19" s="76">
        <f>分析係数表!C22</f>
        <v>5.627746538770495E-2</v>
      </c>
      <c r="Q19" s="82">
        <f t="shared" si="5"/>
        <v>4.7501366978258706E-5</v>
      </c>
      <c r="R19" s="83">
        <v>1.0091087770796789E-3</v>
      </c>
      <c r="S19" s="84">
        <f t="shared" si="6"/>
        <v>6.8538010585424084E-3</v>
      </c>
      <c r="T19" s="85">
        <f>分析係数表!F22</f>
        <v>0.41304347826086957</v>
      </c>
      <c r="U19" s="86">
        <f t="shared" si="7"/>
        <v>2.8309178285283862E-3</v>
      </c>
      <c r="V19" s="87">
        <f>分析係数表!D22</f>
        <v>1.7561039300169733E-2</v>
      </c>
      <c r="W19" s="88">
        <f t="shared" si="8"/>
        <v>0</v>
      </c>
      <c r="X19" s="76">
        <f>分析係数表!E22</f>
        <v>1.6190103146624887E-2</v>
      </c>
      <c r="Y19" s="89">
        <f t="shared" si="9"/>
        <v>0</v>
      </c>
    </row>
    <row r="20" spans="1:25" x14ac:dyDescent="0.2">
      <c r="A20" s="6" t="s">
        <v>8</v>
      </c>
      <c r="B20" s="5" t="s">
        <v>270</v>
      </c>
      <c r="C20" s="90"/>
      <c r="D20" s="76">
        <f>投入係数表!X20</f>
        <v>1.4218683349921798E-4</v>
      </c>
      <c r="E20" s="77">
        <f t="shared" si="0"/>
        <v>1.4218683349921797E-2</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4.9009738979160925E-4</v>
      </c>
      <c r="P20" s="76">
        <f>分析係数表!C23</f>
        <v>0</v>
      </c>
      <c r="Q20" s="82">
        <f t="shared" si="5"/>
        <v>0</v>
      </c>
      <c r="R20" s="83">
        <v>0</v>
      </c>
      <c r="S20" s="84">
        <f t="shared" si="6"/>
        <v>0</v>
      </c>
      <c r="T20" s="85">
        <f>分析係数表!F23</f>
        <v>0.44111133480974429</v>
      </c>
      <c r="U20" s="86">
        <f t="shared" si="7"/>
        <v>0</v>
      </c>
      <c r="V20" s="87">
        <f>分析係数表!D23</f>
        <v>2.2822054128677844E-2</v>
      </c>
      <c r="W20" s="88">
        <f t="shared" si="8"/>
        <v>0</v>
      </c>
      <c r="X20" s="76">
        <f>分析係数表!E23</f>
        <v>2.3934155905164563E-2</v>
      </c>
      <c r="Y20" s="89">
        <f t="shared" si="9"/>
        <v>0</v>
      </c>
    </row>
    <row r="21" spans="1:25" x14ac:dyDescent="0.2">
      <c r="A21" s="6" t="s">
        <v>9</v>
      </c>
      <c r="B21" s="5" t="s">
        <v>271</v>
      </c>
      <c r="C21" s="90"/>
      <c r="D21" s="76">
        <f>投入係数表!X21</f>
        <v>1.8958244466562397E-4</v>
      </c>
      <c r="E21" s="77">
        <f t="shared" si="0"/>
        <v>1.8958244466562399E-2</v>
      </c>
      <c r="F21" s="76">
        <f>分析係数表!C24</f>
        <v>0.81842301633363734</v>
      </c>
      <c r="G21" s="77">
        <f t="shared" si="1"/>
        <v>1.5515863620714488E-2</v>
      </c>
      <c r="H21" s="77">
        <v>2.5860641555475249E-2</v>
      </c>
      <c r="I21" s="77">
        <f t="shared" si="2"/>
        <v>2.5860641555475249E-2</v>
      </c>
      <c r="J21" s="76">
        <f>分析係数表!G24</f>
        <v>0.20829256360078277</v>
      </c>
      <c r="K21" s="78">
        <f t="shared" si="3"/>
        <v>5.3865793259508746E-3</v>
      </c>
      <c r="L21" s="79"/>
      <c r="M21" s="80"/>
      <c r="N21" s="81">
        <f>分析係数表!H24</f>
        <v>3.3536593850975067E-4</v>
      </c>
      <c r="O21" s="82">
        <f t="shared" si="4"/>
        <v>6.5618594966543233E-3</v>
      </c>
      <c r="P21" s="76">
        <f>分析係数表!C24</f>
        <v>0.81842301633363734</v>
      </c>
      <c r="Q21" s="82">
        <f t="shared" si="5"/>
        <v>5.3703768420093542E-3</v>
      </c>
      <c r="R21" s="83">
        <v>1.4850992503126477E-2</v>
      </c>
      <c r="S21" s="84">
        <f t="shared" si="6"/>
        <v>4.0711634058601724E-2</v>
      </c>
      <c r="T21" s="85">
        <f>分析係数表!F24</f>
        <v>0.39236790606653621</v>
      </c>
      <c r="U21" s="86">
        <f t="shared" si="7"/>
        <v>1.5973938608120637E-2</v>
      </c>
      <c r="V21" s="87">
        <f>分析係数表!D24</f>
        <v>4.4337084148727987E-2</v>
      </c>
      <c r="W21" s="88">
        <f t="shared" si="8"/>
        <v>0</v>
      </c>
      <c r="X21" s="76">
        <f>分析係数表!E24</f>
        <v>4.5009784735812131E-2</v>
      </c>
      <c r="Y21" s="89">
        <f t="shared" si="9"/>
        <v>0</v>
      </c>
    </row>
    <row r="22" spans="1:25" x14ac:dyDescent="0.2">
      <c r="A22" s="6" t="s">
        <v>10</v>
      </c>
      <c r="B22" s="5" t="s">
        <v>272</v>
      </c>
      <c r="C22" s="90"/>
      <c r="D22" s="76">
        <f>投入係数表!X22</f>
        <v>8.3890231764538609E-3</v>
      </c>
      <c r="E22" s="77">
        <f t="shared" si="0"/>
        <v>0.83890231764538603</v>
      </c>
      <c r="F22" s="76">
        <f>分析係数表!C25</f>
        <v>9.2155281649579646E-3</v>
      </c>
      <c r="G22" s="77">
        <f t="shared" si="1"/>
        <v>7.730927935909568E-3</v>
      </c>
      <c r="H22" s="77">
        <v>9.4659563917200255E-3</v>
      </c>
      <c r="I22" s="77">
        <f t="shared" si="2"/>
        <v>9.4659563917200255E-3</v>
      </c>
      <c r="J22" s="76">
        <f>分析係数表!G25</f>
        <v>0.19733079122974262</v>
      </c>
      <c r="K22" s="78">
        <f t="shared" si="3"/>
        <v>1.8679246645243522E-3</v>
      </c>
      <c r="L22" s="79"/>
      <c r="M22" s="80"/>
      <c r="N22" s="81">
        <f>分析係数表!H25</f>
        <v>5.1487716700667114E-4</v>
      </c>
      <c r="O22" s="82">
        <f t="shared" si="4"/>
        <v>1.007422412349419E-2</v>
      </c>
      <c r="P22" s="76">
        <f>分析係数表!C25</f>
        <v>9.2155281649579646E-3</v>
      </c>
      <c r="Q22" s="82">
        <f t="shared" si="5"/>
        <v>9.2839296150159676E-5</v>
      </c>
      <c r="R22" s="83">
        <v>9.1180787574025814E-4</v>
      </c>
      <c r="S22" s="84">
        <f t="shared" si="6"/>
        <v>1.0377764267460284E-2</v>
      </c>
      <c r="T22" s="85">
        <f>分析係数表!F25</f>
        <v>0.3508102955195424</v>
      </c>
      <c r="U22" s="86">
        <f t="shared" si="7"/>
        <v>3.6406265494998897E-3</v>
      </c>
      <c r="V22" s="87">
        <f>分析係数表!D25</f>
        <v>0.24499523355576741</v>
      </c>
      <c r="W22" s="88">
        <f t="shared" si="8"/>
        <v>0</v>
      </c>
      <c r="X22" s="76">
        <f>分析係数表!E25</f>
        <v>0.2330791229742612</v>
      </c>
      <c r="Y22" s="89">
        <f t="shared" si="9"/>
        <v>0</v>
      </c>
    </row>
    <row r="23" spans="1:25" x14ac:dyDescent="0.2">
      <c r="A23" s="6" t="s">
        <v>11</v>
      </c>
      <c r="B23" s="5" t="s">
        <v>35</v>
      </c>
      <c r="C23" s="90"/>
      <c r="D23" s="76">
        <f>投入係数表!X23</f>
        <v>1.5640551684913977E-3</v>
      </c>
      <c r="E23" s="77">
        <f t="shared" si="0"/>
        <v>0.15640551684913975</v>
      </c>
      <c r="F23" s="76">
        <f>分析係数表!C26</f>
        <v>0.13136940169326161</v>
      </c>
      <c r="G23" s="77">
        <f t="shared" si="1"/>
        <v>2.0546899169996836E-2</v>
      </c>
      <c r="H23" s="77">
        <v>3.764160805103639E-2</v>
      </c>
      <c r="I23" s="77">
        <f t="shared" si="2"/>
        <v>3.764160805103639E-2</v>
      </c>
      <c r="J23" s="76">
        <f>分析係数表!G26</f>
        <v>0.19642020029831664</v>
      </c>
      <c r="K23" s="78">
        <f t="shared" si="3"/>
        <v>7.3935721929352964E-3</v>
      </c>
      <c r="L23" s="79"/>
      <c r="M23" s="80"/>
      <c r="N23" s="81">
        <f>分析係数表!H26</f>
        <v>1.0429741531662163E-2</v>
      </c>
      <c r="O23" s="82">
        <f t="shared" si="4"/>
        <v>0.20407110758267286</v>
      </c>
      <c r="P23" s="76">
        <f>分析係数表!C26</f>
        <v>0.13136940169326161</v>
      </c>
      <c r="Q23" s="82">
        <f t="shared" si="5"/>
        <v>2.6808699306016957E-2</v>
      </c>
      <c r="R23" s="83">
        <v>3.5359313017357959E-2</v>
      </c>
      <c r="S23" s="84">
        <f t="shared" si="6"/>
        <v>7.3000921068394342E-2</v>
      </c>
      <c r="T23" s="85">
        <f>分析係数表!F26</f>
        <v>0.33488173875985511</v>
      </c>
      <c r="U23" s="86">
        <f t="shared" si="7"/>
        <v>2.4446675378454838E-2</v>
      </c>
      <c r="V23" s="87">
        <f>分析係数表!D26</f>
        <v>5.817174515235457E-2</v>
      </c>
      <c r="W23" s="88">
        <f t="shared" si="8"/>
        <v>0</v>
      </c>
      <c r="X23" s="76">
        <f>分析係数表!E26</f>
        <v>6.1453228212230981E-2</v>
      </c>
      <c r="Y23" s="89">
        <f t="shared" si="9"/>
        <v>0</v>
      </c>
    </row>
    <row r="24" spans="1:25" x14ac:dyDescent="0.2">
      <c r="A24" s="6" t="s">
        <v>12</v>
      </c>
      <c r="B24" s="5" t="s">
        <v>366</v>
      </c>
      <c r="C24" s="90"/>
      <c r="D24" s="76">
        <f>投入係数表!X24</f>
        <v>4.7395611166405993E-5</v>
      </c>
      <c r="E24" s="77">
        <f t="shared" si="0"/>
        <v>4.7395611166405997E-3</v>
      </c>
      <c r="F24" s="76">
        <f>分析係数表!C27</f>
        <v>0.16712141882673948</v>
      </c>
      <c r="G24" s="77">
        <f t="shared" si="1"/>
        <v>7.9208217842902269E-4</v>
      </c>
      <c r="H24" s="77">
        <v>6.7966230274775809E-3</v>
      </c>
      <c r="I24" s="77">
        <f t="shared" si="2"/>
        <v>6.7966230274775809E-3</v>
      </c>
      <c r="J24" s="76">
        <f>分析係数表!G27</f>
        <v>0.17095740894530786</v>
      </c>
      <c r="K24" s="78">
        <f t="shared" si="3"/>
        <v>1.1619330623555812E-3</v>
      </c>
      <c r="L24" s="79"/>
      <c r="M24" s="80"/>
      <c r="N24" s="81">
        <f>分析係数表!H27</f>
        <v>1.1119955247433267E-2</v>
      </c>
      <c r="O24" s="82">
        <f t="shared" si="4"/>
        <v>0.21757601343470828</v>
      </c>
      <c r="P24" s="76">
        <f>分析係数表!C27</f>
        <v>0.16712141882673948</v>
      </c>
      <c r="Q24" s="82">
        <f t="shared" si="5"/>
        <v>3.636161206787418E-2</v>
      </c>
      <c r="R24" s="83">
        <v>4.0697950626058285E-2</v>
      </c>
      <c r="S24" s="84">
        <f t="shared" si="6"/>
        <v>4.7494573653535863E-2</v>
      </c>
      <c r="T24" s="85">
        <f>分析係数表!F27</f>
        <v>0.3222209040218294</v>
      </c>
      <c r="U24" s="86">
        <f t="shared" si="7"/>
        <v>1.5303744458773687E-2</v>
      </c>
      <c r="V24" s="87">
        <f>分析係数表!D27</f>
        <v>6.0268121959900341E-2</v>
      </c>
      <c r="W24" s="88">
        <f t="shared" si="8"/>
        <v>0</v>
      </c>
      <c r="X24" s="76">
        <f>分析係数表!E27</f>
        <v>7.1420097283188988E-2</v>
      </c>
      <c r="Y24" s="89">
        <f t="shared" si="9"/>
        <v>0</v>
      </c>
    </row>
    <row r="25" spans="1:25" x14ac:dyDescent="0.2">
      <c r="A25" s="6" t="s">
        <v>13</v>
      </c>
      <c r="B25" s="5" t="s">
        <v>192</v>
      </c>
      <c r="C25" s="90"/>
      <c r="D25" s="76">
        <f>投入係数表!X25</f>
        <v>0</v>
      </c>
      <c r="E25" s="77">
        <f t="shared" si="0"/>
        <v>0</v>
      </c>
      <c r="F25" s="76">
        <f>分析係数表!C28</f>
        <v>0.25171335744498258</v>
      </c>
      <c r="G25" s="77">
        <f t="shared" si="1"/>
        <v>0</v>
      </c>
      <c r="H25" s="77">
        <v>2.6653455200980225E-2</v>
      </c>
      <c r="I25" s="77">
        <f t="shared" si="2"/>
        <v>2.6653455200980225E-2</v>
      </c>
      <c r="J25" s="76">
        <f>分析係数表!G28</f>
        <v>0.12482787671548065</v>
      </c>
      <c r="K25" s="78">
        <f t="shared" si="3"/>
        <v>3.3270942198695462E-3</v>
      </c>
      <c r="L25" s="79"/>
      <c r="M25" s="80"/>
      <c r="N25" s="81">
        <f>分析係数表!H28</f>
        <v>2.0288943499884502E-2</v>
      </c>
      <c r="O25" s="82">
        <f t="shared" si="4"/>
        <v>0.39697888573120349</v>
      </c>
      <c r="P25" s="76">
        <f>分析係数表!C28</f>
        <v>0.25171335744498258</v>
      </c>
      <c r="Q25" s="82">
        <f t="shared" si="5"/>
        <v>9.9924888162169323E-2</v>
      </c>
      <c r="R25" s="83">
        <v>0.11444173510554224</v>
      </c>
      <c r="S25" s="84">
        <f t="shared" si="6"/>
        <v>0.14109519030652246</v>
      </c>
      <c r="T25" s="85">
        <f>分析係数表!F28</f>
        <v>0.21349304958212537</v>
      </c>
      <c r="U25" s="86">
        <f t="shared" si="7"/>
        <v>3.0122842459909812E-2</v>
      </c>
      <c r="V25" s="87">
        <f>分析係数表!D28</f>
        <v>2.3582217408079972E-2</v>
      </c>
      <c r="W25" s="88">
        <f t="shared" si="8"/>
        <v>0</v>
      </c>
      <c r="X25" s="76">
        <f>分析係数表!E28</f>
        <v>2.4555665289680392E-2</v>
      </c>
      <c r="Y25" s="89">
        <f t="shared" si="9"/>
        <v>0</v>
      </c>
    </row>
    <row r="26" spans="1:25" x14ac:dyDescent="0.2">
      <c r="A26" s="6" t="s">
        <v>14</v>
      </c>
      <c r="B26" s="5" t="s">
        <v>50</v>
      </c>
      <c r="C26" s="75">
        <f>最終需要_まとめ!C27</f>
        <v>100</v>
      </c>
      <c r="D26" s="76">
        <f>投入係数表!X26</f>
        <v>5.0808095170387223E-2</v>
      </c>
      <c r="E26" s="77">
        <f t="shared" si="0"/>
        <v>5.0808095170387224</v>
      </c>
      <c r="F26" s="76">
        <f>分析係数表!C29</f>
        <v>0.56088407005838192</v>
      </c>
      <c r="G26" s="77">
        <f t="shared" si="1"/>
        <v>2.8497451211080405</v>
      </c>
      <c r="H26" s="77">
        <v>2.8974763313979808</v>
      </c>
      <c r="I26" s="77">
        <f t="shared" si="2"/>
        <v>102.89747633139798</v>
      </c>
      <c r="J26" s="76">
        <f>分析係数表!G29</f>
        <v>0.25897778967085899</v>
      </c>
      <c r="K26" s="78">
        <f t="shared" si="3"/>
        <v>26.648160983014979</v>
      </c>
      <c r="L26" s="79"/>
      <c r="M26" s="80"/>
      <c r="N26" s="81">
        <f>分析係数表!H29</f>
        <v>1.0175086067980484E-2</v>
      </c>
      <c r="O26" s="82">
        <f t="shared" si="4"/>
        <v>0.19908845078645812</v>
      </c>
      <c r="P26" s="76">
        <f>分析係数表!C29</f>
        <v>0.56088407005838192</v>
      </c>
      <c r="Q26" s="82">
        <f t="shared" si="5"/>
        <v>0.1116655405787265</v>
      </c>
      <c r="R26" s="83">
        <v>0.12782627614106579</v>
      </c>
      <c r="S26" s="84">
        <f t="shared" si="6"/>
        <v>103.02530260753905</v>
      </c>
      <c r="T26" s="85">
        <f>分析係数表!F29</f>
        <v>0.37605030773347603</v>
      </c>
      <c r="U26" s="86">
        <f t="shared" si="7"/>
        <v>38.742696749899551</v>
      </c>
      <c r="V26" s="87">
        <f>分析係数表!D29</f>
        <v>1.7393631255017392E-2</v>
      </c>
      <c r="W26" s="88">
        <f t="shared" si="8"/>
        <v>2</v>
      </c>
      <c r="X26" s="76">
        <f>分析係数表!E29</f>
        <v>1.2898046561412899E-2</v>
      </c>
      <c r="Y26" s="89">
        <f t="shared" si="9"/>
        <v>1</v>
      </c>
    </row>
    <row r="27" spans="1:25" x14ac:dyDescent="0.2">
      <c r="A27" s="6" t="s">
        <v>15</v>
      </c>
      <c r="B27" s="5" t="s">
        <v>36</v>
      </c>
      <c r="C27" s="90"/>
      <c r="D27" s="76">
        <f>投入係数表!X27</f>
        <v>1.5166595573249918E-3</v>
      </c>
      <c r="E27" s="77">
        <f t="shared" si="0"/>
        <v>0.15166595573249919</v>
      </c>
      <c r="F27" s="76">
        <f>分析係数表!C30</f>
        <v>1</v>
      </c>
      <c r="G27" s="77">
        <f t="shared" si="1"/>
        <v>0.15166595573249919</v>
      </c>
      <c r="H27" s="77">
        <v>0.21502472831372152</v>
      </c>
      <c r="I27" s="77">
        <f t="shared" si="2"/>
        <v>0.21502472831372152</v>
      </c>
      <c r="J27" s="76">
        <f>分析係数表!G30</f>
        <v>0.3445256772071732</v>
      </c>
      <c r="K27" s="78">
        <f t="shared" si="3"/>
        <v>7.4081540138573335E-2</v>
      </c>
      <c r="L27" s="79"/>
      <c r="M27" s="80"/>
      <c r="N27" s="81">
        <f>分析係数表!H30</f>
        <v>0</v>
      </c>
      <c r="O27" s="82">
        <f t="shared" si="4"/>
        <v>0</v>
      </c>
      <c r="P27" s="76">
        <f>分析係数表!C30</f>
        <v>1</v>
      </c>
      <c r="Q27" s="82">
        <f t="shared" si="5"/>
        <v>0</v>
      </c>
      <c r="R27" s="83">
        <v>5.7130096052926467E-2</v>
      </c>
      <c r="S27" s="84">
        <f t="shared" si="6"/>
        <v>0.27215482436664801</v>
      </c>
      <c r="T27" s="85">
        <f>分析係数表!F30</f>
        <v>0.44052354392124621</v>
      </c>
      <c r="U27" s="86">
        <f t="shared" si="7"/>
        <v>0.11989060772526011</v>
      </c>
      <c r="V27" s="87">
        <f>分析係数表!D30</f>
        <v>0.11890846870069555</v>
      </c>
      <c r="W27" s="88">
        <f t="shared" si="8"/>
        <v>0</v>
      </c>
      <c r="X27" s="76">
        <f>分析係数表!E30</f>
        <v>8.6331414857447608E-2</v>
      </c>
      <c r="Y27" s="89">
        <f t="shared" si="9"/>
        <v>0</v>
      </c>
    </row>
    <row r="28" spans="1:25" x14ac:dyDescent="0.2">
      <c r="A28" s="6" t="s">
        <v>16</v>
      </c>
      <c r="B28" s="5" t="s">
        <v>193</v>
      </c>
      <c r="C28" s="90"/>
      <c r="D28" s="76">
        <f>投入係数表!X28</f>
        <v>1.8626475188397554E-2</v>
      </c>
      <c r="E28" s="77">
        <f t="shared" si="0"/>
        <v>1.8626475188397555</v>
      </c>
      <c r="F28" s="76">
        <f>分析係数表!C31</f>
        <v>4.9143958408031541E-2</v>
      </c>
      <c r="G28" s="77">
        <f t="shared" si="1"/>
        <v>9.1537872194684095E-2</v>
      </c>
      <c r="H28" s="77">
        <v>0.16238396623896401</v>
      </c>
      <c r="I28" s="77">
        <f t="shared" si="2"/>
        <v>0.16238396623896401</v>
      </c>
      <c r="J28" s="76">
        <f>分析係数表!G31</f>
        <v>7.032875572201415E-2</v>
      </c>
      <c r="K28" s="78">
        <f t="shared" si="3"/>
        <v>1.1420262294791893E-2</v>
      </c>
      <c r="L28" s="79"/>
      <c r="M28" s="80"/>
      <c r="N28" s="81">
        <f>分析係数表!H31</f>
        <v>2.2706083064994196E-2</v>
      </c>
      <c r="O28" s="82">
        <f t="shared" si="4"/>
        <v>0.44427328384609371</v>
      </c>
      <c r="P28" s="76">
        <f>分析係数表!C31</f>
        <v>4.9143958408031541E-2</v>
      </c>
      <c r="Q28" s="82">
        <f t="shared" si="5"/>
        <v>2.1833347783132021E-2</v>
      </c>
      <c r="R28" s="83">
        <v>5.0481347261454722E-2</v>
      </c>
      <c r="S28" s="84">
        <f t="shared" si="6"/>
        <v>0.21286531350041873</v>
      </c>
      <c r="T28" s="85">
        <f>分析係数表!F31</f>
        <v>0.30087390761548066</v>
      </c>
      <c r="U28" s="86">
        <f t="shared" si="7"/>
        <v>6.4045618668665316E-2</v>
      </c>
      <c r="V28" s="87">
        <f>分析係数表!D31</f>
        <v>7.4490220557636294E-2</v>
      </c>
      <c r="W28" s="88">
        <f t="shared" si="8"/>
        <v>0</v>
      </c>
      <c r="X28" s="76">
        <f>分析係数表!E31</f>
        <v>6.450270495214315E-2</v>
      </c>
      <c r="Y28" s="89">
        <f t="shared" si="9"/>
        <v>0</v>
      </c>
    </row>
    <row r="29" spans="1:25" x14ac:dyDescent="0.2">
      <c r="A29" s="6" t="s">
        <v>17</v>
      </c>
      <c r="B29" s="5" t="s">
        <v>273</v>
      </c>
      <c r="C29" s="90"/>
      <c r="D29" s="76">
        <f>投入係数表!X29</f>
        <v>9.0051661216171387E-4</v>
      </c>
      <c r="E29" s="77">
        <f t="shared" si="0"/>
        <v>9.0051661216171391E-2</v>
      </c>
      <c r="F29" s="76">
        <f>分析係数表!C32</f>
        <v>0.85369684730169415</v>
      </c>
      <c r="G29" s="77">
        <f t="shared" si="1"/>
        <v>7.6876819274525762E-2</v>
      </c>
      <c r="H29" s="77">
        <v>0.11728287122597721</v>
      </c>
      <c r="I29" s="77">
        <f t="shared" si="2"/>
        <v>0.11728287122597721</v>
      </c>
      <c r="J29" s="76">
        <f>分析係数表!G32</f>
        <v>0.14032110690510377</v>
      </c>
      <c r="K29" s="78">
        <f t="shared" si="3"/>
        <v>1.6457262311437865E-2</v>
      </c>
      <c r="L29" s="79"/>
      <c r="M29" s="80"/>
      <c r="N29" s="81">
        <f>分析係数表!H32</f>
        <v>6.3455131933795143E-3</v>
      </c>
      <c r="O29" s="82">
        <f t="shared" si="4"/>
        <v>0.12415800541387433</v>
      </c>
      <c r="P29" s="76">
        <f>分析係数表!C32</f>
        <v>0.85369684730169415</v>
      </c>
      <c r="Q29" s="82">
        <f t="shared" si="5"/>
        <v>0.10599329778909118</v>
      </c>
      <c r="R29" s="83">
        <v>0.14843640142026002</v>
      </c>
      <c r="S29" s="84">
        <f t="shared" si="6"/>
        <v>0.26571927264623724</v>
      </c>
      <c r="T29" s="85">
        <f>分析係数表!F32</f>
        <v>0.48296567027803161</v>
      </c>
      <c r="U29" s="86">
        <f t="shared" si="7"/>
        <v>0.12833328661938101</v>
      </c>
      <c r="V29" s="87">
        <f>分析係数表!D32</f>
        <v>1.657747030413784E-2</v>
      </c>
      <c r="W29" s="88">
        <f t="shared" si="8"/>
        <v>0</v>
      </c>
      <c r="X29" s="76">
        <f>分析係数表!E32</f>
        <v>2.4931471087325414E-2</v>
      </c>
      <c r="Y29" s="89">
        <f t="shared" si="9"/>
        <v>0</v>
      </c>
    </row>
    <row r="30" spans="1:25" x14ac:dyDescent="0.2">
      <c r="A30" s="6" t="s">
        <v>18</v>
      </c>
      <c r="B30" s="5" t="s">
        <v>274</v>
      </c>
      <c r="C30" s="90"/>
      <c r="D30" s="76">
        <f>投入係数表!X30</f>
        <v>2.8437366699843596E-4</v>
      </c>
      <c r="E30" s="77">
        <f t="shared" si="0"/>
        <v>2.8437366699843595E-2</v>
      </c>
      <c r="F30" s="76">
        <f>分析係数表!C33</f>
        <v>0.68456011928968419</v>
      </c>
      <c r="G30" s="77">
        <f t="shared" si="1"/>
        <v>1.9467087140329423E-2</v>
      </c>
      <c r="H30" s="77">
        <v>5.8280260945144893E-2</v>
      </c>
      <c r="I30" s="77">
        <f t="shared" si="2"/>
        <v>5.8280260945144893E-2</v>
      </c>
      <c r="J30" s="76">
        <f>分析係数表!G33</f>
        <v>0.50750988142292486</v>
      </c>
      <c r="K30" s="78">
        <f t="shared" si="3"/>
        <v>2.9577808321567603E-2</v>
      </c>
      <c r="L30" s="79"/>
      <c r="M30" s="80"/>
      <c r="N30" s="81">
        <f>分析係数表!H33</f>
        <v>9.6295945829355794E-4</v>
      </c>
      <c r="O30" s="82">
        <f t="shared" si="4"/>
        <v>1.8841521874210756E-2</v>
      </c>
      <c r="P30" s="76">
        <f>分析係数表!C33</f>
        <v>0.68456011928968419</v>
      </c>
      <c r="Q30" s="82">
        <f t="shared" si="5"/>
        <v>1.2898154461808909E-2</v>
      </c>
      <c r="R30" s="83">
        <v>5.0100120782688301E-2</v>
      </c>
      <c r="S30" s="84">
        <f t="shared" si="6"/>
        <v>0.10838038172783319</v>
      </c>
      <c r="T30" s="85">
        <f>分析係数表!F33</f>
        <v>0.6454545454545455</v>
      </c>
      <c r="U30" s="86">
        <f t="shared" si="7"/>
        <v>6.9954610024328706E-2</v>
      </c>
      <c r="V30" s="87">
        <f>分析係数表!D33</f>
        <v>8.1027667984189727E-2</v>
      </c>
      <c r="W30" s="88">
        <f t="shared" si="8"/>
        <v>0</v>
      </c>
      <c r="X30" s="76">
        <f>分析係数表!E33</f>
        <v>8.1620553359683795E-2</v>
      </c>
      <c r="Y30" s="89">
        <f t="shared" si="9"/>
        <v>0</v>
      </c>
    </row>
    <row r="31" spans="1:25" x14ac:dyDescent="0.2">
      <c r="A31" s="6" t="s">
        <v>19</v>
      </c>
      <c r="B31" s="5" t="s">
        <v>275</v>
      </c>
      <c r="C31" s="90"/>
      <c r="D31" s="76">
        <f>投入係数表!X31</f>
        <v>7.4079340253092568E-2</v>
      </c>
      <c r="E31" s="77">
        <f t="shared" si="0"/>
        <v>7.4079340253092569</v>
      </c>
      <c r="F31" s="76">
        <f>分析係数表!C34</f>
        <v>0.36407371382002685</v>
      </c>
      <c r="G31" s="77">
        <f t="shared" si="1"/>
        <v>2.6970340523280818</v>
      </c>
      <c r="H31" s="77">
        <v>2.9669196936433666</v>
      </c>
      <c r="I31" s="77">
        <f t="shared" si="2"/>
        <v>2.9669196936433666</v>
      </c>
      <c r="J31" s="76">
        <f>分析係数表!G34</f>
        <v>0.42480723749571397</v>
      </c>
      <c r="K31" s="78">
        <f t="shared" si="3"/>
        <v>1.2603689589282685</v>
      </c>
      <c r="L31" s="79"/>
      <c r="M31" s="80"/>
      <c r="N31" s="81">
        <f>分析係数表!H34</f>
        <v>0.15914714076185121</v>
      </c>
      <c r="O31" s="82">
        <f t="shared" si="4"/>
        <v>3.1139154489392875</v>
      </c>
      <c r="P31" s="76">
        <f>分析係数表!C34</f>
        <v>0.36407371382002685</v>
      </c>
      <c r="Q31" s="82">
        <f t="shared" si="5"/>
        <v>1.1336947620168827</v>
      </c>
      <c r="R31" s="83">
        <v>1.2445168075302719</v>
      </c>
      <c r="S31" s="84">
        <f t="shared" si="6"/>
        <v>4.2114365011736385</v>
      </c>
      <c r="T31" s="85">
        <f>分析係数表!F34</f>
        <v>0.69957183425501801</v>
      </c>
      <c r="U31" s="86">
        <f t="shared" si="7"/>
        <v>2.9462023579745775</v>
      </c>
      <c r="V31" s="87">
        <f>分析係数表!D34</f>
        <v>0.16978925805118647</v>
      </c>
      <c r="W31" s="88">
        <f t="shared" si="8"/>
        <v>1</v>
      </c>
      <c r="X31" s="76">
        <f>分析係数表!E34</f>
        <v>0.12666496689847989</v>
      </c>
      <c r="Y31" s="89">
        <f t="shared" si="9"/>
        <v>1</v>
      </c>
    </row>
    <row r="32" spans="1:25" x14ac:dyDescent="0.2">
      <c r="A32" s="6" t="s">
        <v>20</v>
      </c>
      <c r="B32" s="5" t="s">
        <v>37</v>
      </c>
      <c r="C32" s="90"/>
      <c r="D32" s="76">
        <f>投入係数表!X32</f>
        <v>1.5924925351912412E-2</v>
      </c>
      <c r="E32" s="77">
        <f t="shared" si="0"/>
        <v>1.5924925351912411</v>
      </c>
      <c r="F32" s="76">
        <f>分析係数表!C35</f>
        <v>0.73929442777419441</v>
      </c>
      <c r="G32" s="77">
        <f t="shared" si="1"/>
        <v>1.1773208575388847</v>
      </c>
      <c r="H32" s="77">
        <v>1.3489451569640218</v>
      </c>
      <c r="I32" s="77">
        <f t="shared" si="2"/>
        <v>1.3489451569640218</v>
      </c>
      <c r="J32" s="76">
        <f>分析係数表!G35</f>
        <v>0.31372688477951638</v>
      </c>
      <c r="K32" s="78">
        <f t="shared" si="3"/>
        <v>0.42320036183273829</v>
      </c>
      <c r="L32" s="79"/>
      <c r="M32" s="80"/>
      <c r="N32" s="81">
        <f>分析係数表!H35</f>
        <v>5.9491969307754605E-2</v>
      </c>
      <c r="O32" s="82">
        <f t="shared" si="4"/>
        <v>1.1640357560206043</v>
      </c>
      <c r="P32" s="76">
        <f>分析係数表!C35</f>
        <v>0.73929442777419441</v>
      </c>
      <c r="Q32" s="82">
        <f t="shared" si="5"/>
        <v>0.86056514815595442</v>
      </c>
      <c r="R32" s="83">
        <v>1.0758112254841905</v>
      </c>
      <c r="S32" s="84">
        <f t="shared" si="6"/>
        <v>2.4247563824482121</v>
      </c>
      <c r="T32" s="85">
        <f>分析係数表!F35</f>
        <v>0.64366998577524892</v>
      </c>
      <c r="U32" s="86">
        <f t="shared" si="7"/>
        <v>1.5607429061988847</v>
      </c>
      <c r="V32" s="87">
        <f>分析係数表!D35</f>
        <v>5.245376955903272E-2</v>
      </c>
      <c r="W32" s="88">
        <f t="shared" si="8"/>
        <v>0</v>
      </c>
      <c r="X32" s="76">
        <f>分析係数表!E35</f>
        <v>4.7030583214793739E-2</v>
      </c>
      <c r="Y32" s="89">
        <f t="shared" si="9"/>
        <v>0</v>
      </c>
    </row>
    <row r="33" spans="1:25" x14ac:dyDescent="0.2">
      <c r="A33" s="6" t="s">
        <v>21</v>
      </c>
      <c r="B33" s="5" t="s">
        <v>38</v>
      </c>
      <c r="C33" s="90"/>
      <c r="D33" s="76">
        <f>投入係数表!X33</f>
        <v>1.5640551684913977E-3</v>
      </c>
      <c r="E33" s="77">
        <f t="shared" si="0"/>
        <v>0.15640551684913975</v>
      </c>
      <c r="F33" s="76">
        <f>分析係数表!C36</f>
        <v>0.90530305621882723</v>
      </c>
      <c r="G33" s="77">
        <f t="shared" si="1"/>
        <v>0.1415943924130115</v>
      </c>
      <c r="H33" s="77">
        <v>0.34653169959038749</v>
      </c>
      <c r="I33" s="77">
        <f t="shared" si="2"/>
        <v>0.34653169959038749</v>
      </c>
      <c r="J33" s="76">
        <f>分析係数表!G36</f>
        <v>4.4048921884705258E-2</v>
      </c>
      <c r="K33" s="78">
        <f t="shared" si="3"/>
        <v>1.5264347765831127E-2</v>
      </c>
      <c r="L33" s="79"/>
      <c r="M33" s="80"/>
      <c r="N33" s="81">
        <f>分析係数表!H36</f>
        <v>0.18238619127269287</v>
      </c>
      <c r="O33" s="82">
        <f t="shared" si="4"/>
        <v>3.5686169161348364</v>
      </c>
      <c r="P33" s="76">
        <f>分析係数表!C36</f>
        <v>0.90530305621882723</v>
      </c>
      <c r="Q33" s="82">
        <f t="shared" si="5"/>
        <v>3.2306798006510737</v>
      </c>
      <c r="R33" s="83">
        <v>3.4662371403570136</v>
      </c>
      <c r="S33" s="84">
        <f t="shared" si="6"/>
        <v>3.8127688399474011</v>
      </c>
      <c r="T33" s="85">
        <f>分析係数表!F36</f>
        <v>0.85493507645893108</v>
      </c>
      <c r="U33" s="86">
        <f t="shared" si="7"/>
        <v>3.2596698197006613</v>
      </c>
      <c r="V33" s="87">
        <f>分析係数表!D36</f>
        <v>1.6260463190274778E-2</v>
      </c>
      <c r="W33" s="88">
        <f t="shared" si="8"/>
        <v>0</v>
      </c>
      <c r="X33" s="76">
        <f>分析係数表!E36</f>
        <v>7.9638557780472661E-3</v>
      </c>
      <c r="Y33" s="89">
        <f t="shared" si="9"/>
        <v>0</v>
      </c>
    </row>
    <row r="34" spans="1:25" x14ac:dyDescent="0.2">
      <c r="A34" s="6" t="s">
        <v>22</v>
      </c>
      <c r="B34" s="5" t="s">
        <v>378</v>
      </c>
      <c r="C34" s="90"/>
      <c r="D34" s="76">
        <f>投入係数表!X34</f>
        <v>8.4269396653869857E-2</v>
      </c>
      <c r="E34" s="77">
        <f t="shared" si="0"/>
        <v>8.4269396653869855</v>
      </c>
      <c r="F34" s="76">
        <f>分析係数表!C37</f>
        <v>0.39043485315593052</v>
      </c>
      <c r="G34" s="77">
        <f t="shared" si="1"/>
        <v>3.2901709508092538</v>
      </c>
      <c r="H34" s="77">
        <v>3.7714894484325083</v>
      </c>
      <c r="I34" s="77">
        <f t="shared" si="2"/>
        <v>3.7714894484325083</v>
      </c>
      <c r="J34" s="76">
        <f>分析係数表!G37</f>
        <v>0.31799768518518517</v>
      </c>
      <c r="K34" s="78">
        <f t="shared" si="3"/>
        <v>1.1993249143018885</v>
      </c>
      <c r="L34" s="79"/>
      <c r="M34" s="80"/>
      <c r="N34" s="81">
        <f>分析係数表!H37</f>
        <v>4.8270430186830832E-2</v>
      </c>
      <c r="O34" s="82">
        <f t="shared" si="4"/>
        <v>0.9444721253939633</v>
      </c>
      <c r="P34" s="76">
        <f>分析係数表!C37</f>
        <v>0.39043485315593052</v>
      </c>
      <c r="Q34" s="82">
        <f t="shared" si="5"/>
        <v>0.36875483558806166</v>
      </c>
      <c r="R34" s="83">
        <v>0.51050576690940386</v>
      </c>
      <c r="S34" s="84">
        <f t="shared" si="6"/>
        <v>4.2819952153419125</v>
      </c>
      <c r="T34" s="85">
        <f>分析係数表!F37</f>
        <v>0.6715988005050505</v>
      </c>
      <c r="U34" s="86">
        <f t="shared" si="7"/>
        <v>2.8757828503919938</v>
      </c>
      <c r="V34" s="87">
        <f>分析係数表!D37</f>
        <v>6.2920875420875419E-2</v>
      </c>
      <c r="W34" s="88">
        <f t="shared" si="8"/>
        <v>0</v>
      </c>
      <c r="X34" s="76">
        <f>分析係数表!E37</f>
        <v>6.0316708754208755E-2</v>
      </c>
      <c r="Y34" s="89">
        <f t="shared" si="9"/>
        <v>0</v>
      </c>
    </row>
    <row r="35" spans="1:25" x14ac:dyDescent="0.2">
      <c r="A35" s="6" t="s">
        <v>23</v>
      </c>
      <c r="B35" s="5" t="s">
        <v>194</v>
      </c>
      <c r="C35" s="90"/>
      <c r="D35" s="76">
        <f>投入係数表!X35</f>
        <v>5.213517228304659E-3</v>
      </c>
      <c r="E35" s="77">
        <f t="shared" si="0"/>
        <v>0.52135172283046594</v>
      </c>
      <c r="F35" s="76">
        <f>分析係数表!C38</f>
        <v>9.9890182932115712E-2</v>
      </c>
      <c r="G35" s="77">
        <f t="shared" si="1"/>
        <v>5.2077918965508931E-2</v>
      </c>
      <c r="H35" s="77">
        <v>0.11297042605101677</v>
      </c>
      <c r="I35" s="77">
        <f t="shared" si="2"/>
        <v>0.11297042605101677</v>
      </c>
      <c r="J35" s="76">
        <f>分析係数表!G38</f>
        <v>0.1768186564566655</v>
      </c>
      <c r="K35" s="78">
        <f t="shared" si="3"/>
        <v>1.9975278953677868E-2</v>
      </c>
      <c r="L35" s="79"/>
      <c r="M35" s="80"/>
      <c r="N35" s="81">
        <f>分析係数表!H38</f>
        <v>4.3813263792446058E-2</v>
      </c>
      <c r="O35" s="82">
        <f t="shared" si="4"/>
        <v>0.85726201764382315</v>
      </c>
      <c r="P35" s="76">
        <f>分析係数表!C38</f>
        <v>9.9890182932115712E-2</v>
      </c>
      <c r="Q35" s="82">
        <f t="shared" si="5"/>
        <v>8.56320597631961E-2</v>
      </c>
      <c r="R35" s="83">
        <v>0.12989093995513043</v>
      </c>
      <c r="S35" s="84">
        <f t="shared" si="6"/>
        <v>0.24286136600614722</v>
      </c>
      <c r="T35" s="85">
        <f>分析係数表!F38</f>
        <v>0.48230653208028773</v>
      </c>
      <c r="U35" s="86">
        <f t="shared" si="7"/>
        <v>0.11713362321470634</v>
      </c>
      <c r="V35" s="87">
        <f>分析係数表!D38</f>
        <v>0.17391808794523728</v>
      </c>
      <c r="W35" s="88">
        <f t="shared" si="8"/>
        <v>0</v>
      </c>
      <c r="X35" s="76">
        <f>分析係数表!E38</f>
        <v>0.19259774915883512</v>
      </c>
      <c r="Y35" s="89">
        <f t="shared" si="9"/>
        <v>0</v>
      </c>
    </row>
    <row r="36" spans="1:25" x14ac:dyDescent="0.2">
      <c r="A36" s="6" t="s">
        <v>24</v>
      </c>
      <c r="B36" s="5" t="s">
        <v>39</v>
      </c>
      <c r="C36" s="90"/>
      <c r="D36" s="76">
        <f>投入係数表!X36</f>
        <v>0</v>
      </c>
      <c r="E36" s="77">
        <f t="shared" si="0"/>
        <v>0</v>
      </c>
      <c r="F36" s="76">
        <f>分析係数表!C39</f>
        <v>1</v>
      </c>
      <c r="G36" s="77">
        <f t="shared" si="1"/>
        <v>0</v>
      </c>
      <c r="H36" s="77">
        <v>4.9057092752685952E-2</v>
      </c>
      <c r="I36" s="77">
        <f t="shared" si="2"/>
        <v>4.9057092752685952E-2</v>
      </c>
      <c r="J36" s="76">
        <f>分析係数表!G39</f>
        <v>0.35294936281039385</v>
      </c>
      <c r="K36" s="78">
        <f t="shared" si="3"/>
        <v>1.7314669628390896E-2</v>
      </c>
      <c r="L36" s="79"/>
      <c r="M36" s="80"/>
      <c r="N36" s="81">
        <f>分析係数表!H39</f>
        <v>3.8393137939767719E-3</v>
      </c>
      <c r="O36" s="82">
        <f t="shared" si="4"/>
        <v>7.5121038801947204E-2</v>
      </c>
      <c r="P36" s="76">
        <f>分析係数表!C39</f>
        <v>1</v>
      </c>
      <c r="Q36" s="82">
        <f t="shared" si="5"/>
        <v>7.5121038801947204E-2</v>
      </c>
      <c r="R36" s="83">
        <v>0.13831578333618413</v>
      </c>
      <c r="S36" s="84">
        <f t="shared" si="6"/>
        <v>0.1873728760888701</v>
      </c>
      <c r="T36" s="85">
        <f>分析係数表!F39</f>
        <v>0.70369192230461841</v>
      </c>
      <c r="U36" s="86">
        <f t="shared" si="7"/>
        <v>0.13185277936272208</v>
      </c>
      <c r="V36" s="87">
        <f>分析係数表!D39</f>
        <v>6.3102646175868304E-2</v>
      </c>
      <c r="W36" s="88">
        <f t="shared" si="8"/>
        <v>0</v>
      </c>
      <c r="X36" s="76">
        <f>分析係数表!E39</f>
        <v>7.9922066045050602E-2</v>
      </c>
      <c r="Y36" s="89">
        <f t="shared" si="9"/>
        <v>0</v>
      </c>
    </row>
    <row r="37" spans="1:25" x14ac:dyDescent="0.2">
      <c r="A37" s="6" t="s">
        <v>25</v>
      </c>
      <c r="B37" s="5" t="s">
        <v>40</v>
      </c>
      <c r="C37" s="90"/>
      <c r="D37" s="76">
        <f>投入係数表!X37</f>
        <v>4.7395611166405993E-5</v>
      </c>
      <c r="E37" s="77">
        <f t="shared" si="0"/>
        <v>4.7395611166405997E-3</v>
      </c>
      <c r="F37" s="76">
        <f>分析係数表!C40</f>
        <v>0.8889202180509681</v>
      </c>
      <c r="G37" s="77">
        <f t="shared" si="1"/>
        <v>4.213091701270052E-3</v>
      </c>
      <c r="H37" s="77">
        <v>1.1610557513251869E-2</v>
      </c>
      <c r="I37" s="77">
        <f t="shared" si="2"/>
        <v>1.1610557513251869E-2</v>
      </c>
      <c r="J37" s="76">
        <f>分析係数表!G40</f>
        <v>0.50284888634442904</v>
      </c>
      <c r="K37" s="78">
        <f t="shared" si="3"/>
        <v>5.8383559153766451E-3</v>
      </c>
      <c r="L37" s="79"/>
      <c r="M37" s="80"/>
      <c r="N37" s="81">
        <f>分析係数表!H40</f>
        <v>3.2672435146350355E-2</v>
      </c>
      <c r="O37" s="82">
        <f t="shared" si="4"/>
        <v>0.63927758971762183</v>
      </c>
      <c r="P37" s="76">
        <f>分析係数表!C40</f>
        <v>0.8889202180509681</v>
      </c>
      <c r="Q37" s="82">
        <f t="shared" si="5"/>
        <v>0.56826677444688567</v>
      </c>
      <c r="R37" s="83">
        <v>0.57022103719661033</v>
      </c>
      <c r="S37" s="84">
        <f t="shared" si="6"/>
        <v>0.58183159470986223</v>
      </c>
      <c r="T37" s="85">
        <f>分析係数表!F40</f>
        <v>0.69927210272348084</v>
      </c>
      <c r="U37" s="86">
        <f t="shared" si="7"/>
        <v>0.40685860266372142</v>
      </c>
      <c r="V37" s="87">
        <f>分析係数表!D40</f>
        <v>7.2544369019383326E-2</v>
      </c>
      <c r="W37" s="88">
        <f t="shared" si="8"/>
        <v>0</v>
      </c>
      <c r="X37" s="76">
        <f>分析係数表!E40</f>
        <v>4.5282298737766145E-2</v>
      </c>
      <c r="Y37" s="89">
        <f t="shared" si="9"/>
        <v>0</v>
      </c>
    </row>
    <row r="38" spans="1:25" x14ac:dyDescent="0.2">
      <c r="A38" s="6" t="s">
        <v>26</v>
      </c>
      <c r="B38" s="5" t="s">
        <v>277</v>
      </c>
      <c r="C38" s="90"/>
      <c r="D38" s="76">
        <f>投入係数表!X38</f>
        <v>0</v>
      </c>
      <c r="E38" s="77">
        <f t="shared" si="0"/>
        <v>0</v>
      </c>
      <c r="F38" s="76">
        <f>分析係数表!C41</f>
        <v>0.75714913369882897</v>
      </c>
      <c r="G38" s="77">
        <f t="shared" si="1"/>
        <v>0</v>
      </c>
      <c r="H38" s="77">
        <v>5.3324009962334379E-3</v>
      </c>
      <c r="I38" s="77">
        <f t="shared" si="2"/>
        <v>5.3324009962334379E-3</v>
      </c>
      <c r="J38" s="76">
        <f>分析係数表!G41</f>
        <v>0.44130306930439894</v>
      </c>
      <c r="K38" s="78">
        <f t="shared" si="3"/>
        <v>2.3532049263996508E-3</v>
      </c>
      <c r="L38" s="79"/>
      <c r="M38" s="80"/>
      <c r="N38" s="81">
        <f>分析係数表!H41</f>
        <v>5.4373811955726131E-2</v>
      </c>
      <c r="O38" s="82">
        <f t="shared" si="4"/>
        <v>1.0638925227065188</v>
      </c>
      <c r="P38" s="76">
        <f>分析係数表!C41</f>
        <v>0.75714913369882897</v>
      </c>
      <c r="Q38" s="82">
        <f t="shared" si="5"/>
        <v>0.80552530191590244</v>
      </c>
      <c r="R38" s="83">
        <v>0.82068019945926762</v>
      </c>
      <c r="S38" s="84">
        <f t="shared" si="6"/>
        <v>0.82601260045550107</v>
      </c>
      <c r="T38" s="85">
        <f>分析係数表!F41</f>
        <v>0.54632084075586207</v>
      </c>
      <c r="U38" s="86">
        <f t="shared" si="7"/>
        <v>0.45126789835578535</v>
      </c>
      <c r="V38" s="87">
        <f>分析係数表!D41</f>
        <v>0.13514826589841719</v>
      </c>
      <c r="W38" s="88">
        <f t="shared" si="8"/>
        <v>0</v>
      </c>
      <c r="X38" s="76">
        <f>分析係数表!E41</f>
        <v>0.12757089402759902</v>
      </c>
      <c r="Y38" s="89">
        <f t="shared" si="9"/>
        <v>0</v>
      </c>
    </row>
    <row r="39" spans="1:25" x14ac:dyDescent="0.2">
      <c r="A39" s="6" t="s">
        <v>51</v>
      </c>
      <c r="B39" s="5" t="s">
        <v>368</v>
      </c>
      <c r="C39" s="90"/>
      <c r="D39" s="76">
        <f>投入係数表!X39</f>
        <v>6.1614294516327791E-4</v>
      </c>
      <c r="E39" s="77">
        <f>$C$26*D39</f>
        <v>6.1614294516327793E-2</v>
      </c>
      <c r="F39" s="76">
        <f>分析係数表!C42</f>
        <v>1</v>
      </c>
      <c r="G39" s="77">
        <f>E39*F39</f>
        <v>6.1614294516327793E-2</v>
      </c>
      <c r="H39" s="77">
        <v>7.054962286086551E-2</v>
      </c>
      <c r="I39" s="77">
        <f>C39+H39</f>
        <v>7.054962286086551E-2</v>
      </c>
      <c r="J39" s="76">
        <f>分析係数表!G42</f>
        <v>0.48521641371557056</v>
      </c>
      <c r="K39" s="78">
        <f>I39*J39</f>
        <v>3.4231834993535194E-2</v>
      </c>
      <c r="L39" s="79"/>
      <c r="M39" s="80"/>
      <c r="N39" s="81">
        <f>分析係数表!H42</f>
        <v>1.2455852761828956E-2</v>
      </c>
      <c r="O39" s="82">
        <f t="shared" si="4"/>
        <v>0.24371454089026079</v>
      </c>
      <c r="P39" s="76">
        <f>分析係数表!C42</f>
        <v>1</v>
      </c>
      <c r="Q39" s="82">
        <f>O39*P39</f>
        <v>0.24371454089026079</v>
      </c>
      <c r="R39" s="83">
        <v>0.24991853690926125</v>
      </c>
      <c r="S39" s="84">
        <f>I39+R39</f>
        <v>0.32046815977012677</v>
      </c>
      <c r="T39" s="85">
        <f>分析係数表!F42</f>
        <v>0.55716694772344011</v>
      </c>
      <c r="U39" s="86">
        <f>S39*T39</f>
        <v>0.17855426642166927</v>
      </c>
      <c r="V39" s="87">
        <f>分析係数表!D42</f>
        <v>5.0590219224283306E-2</v>
      </c>
      <c r="W39" s="88">
        <f>ROUND(S39*V39,0)</f>
        <v>0</v>
      </c>
      <c r="X39" s="76">
        <f>分析係数表!E42</f>
        <v>4.4912872400224846E-2</v>
      </c>
      <c r="Y39" s="89">
        <f>ROUND(S39*X39,0)</f>
        <v>0</v>
      </c>
    </row>
    <row r="40" spans="1:25" x14ac:dyDescent="0.2">
      <c r="A40" s="6" t="s">
        <v>195</v>
      </c>
      <c r="B40" s="5" t="s">
        <v>41</v>
      </c>
      <c r="C40" s="90"/>
      <c r="D40" s="76">
        <f>投入係数表!X40</f>
        <v>3.5404521541305273E-2</v>
      </c>
      <c r="E40" s="77">
        <f>$C$26*D40</f>
        <v>3.5404521541305272</v>
      </c>
      <c r="F40" s="76">
        <f>分析係数表!C43</f>
        <v>0.37563090462016302</v>
      </c>
      <c r="G40" s="77">
        <f>E40*F40</f>
        <v>1.3299032454204547</v>
      </c>
      <c r="H40" s="77">
        <v>2.0341915336245888</v>
      </c>
      <c r="I40" s="77">
        <f>C40+H40</f>
        <v>2.0341915336245888</v>
      </c>
      <c r="J40" s="76">
        <f>分析係数表!G43</f>
        <v>0.35396646305878693</v>
      </c>
      <c r="K40" s="78">
        <f>I40*J40</f>
        <v>0.72003558234122511</v>
      </c>
      <c r="L40" s="79"/>
      <c r="M40" s="80"/>
      <c r="N40" s="81">
        <f>分析係数表!H43</f>
        <v>3.4431366873638014E-2</v>
      </c>
      <c r="O40" s="82">
        <f t="shared" si="4"/>
        <v>0.67369331753409933</v>
      </c>
      <c r="P40" s="76">
        <f>分析係数表!C43</f>
        <v>0.37563090462016302</v>
      </c>
      <c r="Q40" s="82">
        <f>O40*P40</f>
        <v>0.25306003030189245</v>
      </c>
      <c r="R40" s="83">
        <v>0.6519470755118979</v>
      </c>
      <c r="S40" s="84">
        <f>I40+R40</f>
        <v>2.6861386091364867</v>
      </c>
      <c r="T40" s="85">
        <f>分析係数表!F43</f>
        <v>0.58646850562191188</v>
      </c>
      <c r="U40" s="86">
        <f>S40*T40</f>
        <v>1.5753356959935962</v>
      </c>
      <c r="V40" s="87">
        <f>分析係数表!D43</f>
        <v>0.19606660701085477</v>
      </c>
      <c r="W40" s="88">
        <f>ROUND(S40*V40,0)</f>
        <v>1</v>
      </c>
      <c r="X40" s="76">
        <f>分析係数表!E43</f>
        <v>0.16095397424425165</v>
      </c>
      <c r="Y40" s="89">
        <f>ROUND(S40*X40,0)</f>
        <v>0</v>
      </c>
    </row>
    <row r="41" spans="1:25" x14ac:dyDescent="0.2">
      <c r="A41" s="6" t="s">
        <v>341</v>
      </c>
      <c r="B41" s="5" t="s">
        <v>42</v>
      </c>
      <c r="C41" s="90"/>
      <c r="D41" s="76">
        <f>投入係数表!X41</f>
        <v>4.2656050049765394E-4</v>
      </c>
      <c r="E41" s="77">
        <f>$C$26*D41</f>
        <v>4.2656050049765394E-2</v>
      </c>
      <c r="F41" s="76">
        <f>分析係数表!C44</f>
        <v>0.44504076889746724</v>
      </c>
      <c r="G41" s="77">
        <f>E41*F41</f>
        <v>1.8983681312276436E-2</v>
      </c>
      <c r="H41" s="77">
        <v>2.5697663120637159E-2</v>
      </c>
      <c r="I41" s="77">
        <f>C41+H41</f>
        <v>2.5697663120637159E-2</v>
      </c>
      <c r="J41" s="76">
        <f>分析係数表!G44</f>
        <v>0.26866955824807881</v>
      </c>
      <c r="K41" s="78">
        <f>I41*J41</f>
        <v>6.9041797986295322E-3</v>
      </c>
      <c r="L41" s="79"/>
      <c r="M41" s="80"/>
      <c r="N41" s="81">
        <f>分析係数表!H44</f>
        <v>0.11433334539351923</v>
      </c>
      <c r="O41" s="82">
        <f t="shared" si="4"/>
        <v>2.2370767633365665</v>
      </c>
      <c r="P41" s="76">
        <f>分析係数表!C44</f>
        <v>0.44504076889746724</v>
      </c>
      <c r="Q41" s="82">
        <f>O41*P41</f>
        <v>0.99559036283796287</v>
      </c>
      <c r="R41" s="83">
        <v>1.0140382102948342</v>
      </c>
      <c r="S41" s="84">
        <f>I41+R41</f>
        <v>1.0397358734154714</v>
      </c>
      <c r="T41" s="85">
        <f>分析係数表!F44</f>
        <v>0.50678893027202865</v>
      </c>
      <c r="U41" s="86">
        <f>S41*T41</f>
        <v>0.52692663105368009</v>
      </c>
      <c r="V41" s="87">
        <f>分析係数表!D44</f>
        <v>0.1775140257413606</v>
      </c>
      <c r="W41" s="88">
        <f>ROUND(S41*V41,0)</f>
        <v>0</v>
      </c>
      <c r="X41" s="76">
        <f>分析係数表!E44</f>
        <v>0.13360991938145303</v>
      </c>
      <c r="Y41" s="89">
        <f>ROUND(S41*X41,0)</f>
        <v>0</v>
      </c>
    </row>
    <row r="42" spans="1:25" x14ac:dyDescent="0.2">
      <c r="A42" s="6" t="s">
        <v>342</v>
      </c>
      <c r="B42" s="5" t="s">
        <v>279</v>
      </c>
      <c r="C42" s="90"/>
      <c r="D42" s="76">
        <f>投入係数表!X42</f>
        <v>1.9906156689890515E-3</v>
      </c>
      <c r="E42" s="77">
        <f>$C$26*D42</f>
        <v>0.19906156689890514</v>
      </c>
      <c r="F42" s="76">
        <f>分析係数表!C45</f>
        <v>1</v>
      </c>
      <c r="G42" s="77">
        <f>E42*F42</f>
        <v>0.19906156689890514</v>
      </c>
      <c r="H42" s="77">
        <v>0.24798952858564022</v>
      </c>
      <c r="I42" s="77">
        <f>C42+H42</f>
        <v>0.24798952858564022</v>
      </c>
      <c r="J42" s="76">
        <f>分析係数表!G45</f>
        <v>0</v>
      </c>
      <c r="K42" s="78">
        <f>I42*J42</f>
        <v>0</v>
      </c>
      <c r="L42" s="79"/>
      <c r="M42" s="80"/>
      <c r="N42" s="81">
        <f>分析係数表!H45</f>
        <v>0</v>
      </c>
      <c r="O42" s="82">
        <f t="shared" si="4"/>
        <v>0</v>
      </c>
      <c r="P42" s="76">
        <f>分析係数表!C45</f>
        <v>1</v>
      </c>
      <c r="Q42" s="82">
        <f>O42*P42</f>
        <v>0</v>
      </c>
      <c r="R42" s="83">
        <v>3.1988030270244168E-2</v>
      </c>
      <c r="S42" s="84">
        <f>I42+R42</f>
        <v>0.27997755885588438</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投入係数表!X43</f>
        <v>3.0807147258163892E-3</v>
      </c>
      <c r="E43" s="77">
        <f>$C$26*D43</f>
        <v>0.30807147258163892</v>
      </c>
      <c r="F43" s="76">
        <f>分析係数表!C46</f>
        <v>0.71666280596092968</v>
      </c>
      <c r="G43" s="77">
        <f>E43*F43</f>
        <v>0.22078336597687295</v>
      </c>
      <c r="H43" s="77">
        <v>0.25867714815594955</v>
      </c>
      <c r="I43" s="77">
        <f>C43+H43</f>
        <v>0.25867714815594955</v>
      </c>
      <c r="J43" s="76">
        <f>分析係数表!G46</f>
        <v>9.2985756517065307E-3</v>
      </c>
      <c r="K43" s="78">
        <f>I43*J43</f>
        <v>2.4053290314957954E-3</v>
      </c>
      <c r="L43" s="79"/>
      <c r="M43" s="80"/>
      <c r="N43" s="81">
        <f>分析係数表!H46</f>
        <v>2.2386024285503563E-2</v>
      </c>
      <c r="O43" s="82">
        <f t="shared" si="4"/>
        <v>0.4380109283098676</v>
      </c>
      <c r="P43" s="76">
        <f>分析係数表!C46</f>
        <v>0.71666280596092968</v>
      </c>
      <c r="Q43" s="82">
        <f>O43*P43</f>
        <v>0.31390614092410135</v>
      </c>
      <c r="R43" s="83">
        <v>0.33322472607521486</v>
      </c>
      <c r="S43" s="84">
        <f>I43+R43</f>
        <v>0.59190187423116436</v>
      </c>
      <c r="T43" s="85">
        <f>分析係数表!F46</f>
        <v>0.31357162053211501</v>
      </c>
      <c r="U43" s="86">
        <f>S43*T43</f>
        <v>0.18560362989866233</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92">
        <f>投入係数表!X44</f>
        <v>0.54538129769183374</v>
      </c>
      <c r="E44" s="91">
        <f>SUM(E5:E43)</f>
        <v>54.538129769183371</v>
      </c>
      <c r="F44" s="92">
        <f>分析係数表!C47</f>
        <v>0.41481989128497887</v>
      </c>
      <c r="G44" s="91">
        <f>SUM(G5:G43)</f>
        <v>15.559264606939038</v>
      </c>
      <c r="H44" s="91">
        <f>SUM(H5:H43)</f>
        <v>18.389169566865526</v>
      </c>
      <c r="I44" s="91">
        <f>SUM(I5:I43)</f>
        <v>118.38916956686553</v>
      </c>
      <c r="J44" s="92">
        <f>分析係数表!G47</f>
        <v>0.25026351860519069</v>
      </c>
      <c r="K44" s="93">
        <f>SUM(K5:K43)</f>
        <v>31.189586083711177</v>
      </c>
      <c r="L44" s="94">
        <f>最終需要_まとめ!$L$33</f>
        <v>0.62733333333333341</v>
      </c>
      <c r="M44" s="91">
        <f>K44*L44</f>
        <v>19.56626700318148</v>
      </c>
      <c r="N44" s="95">
        <f>分析係数表!H47</f>
        <v>1</v>
      </c>
      <c r="O44" s="96">
        <f>SUM(O5:O43)</f>
        <v>19.56626700318148</v>
      </c>
      <c r="P44" s="92">
        <f>分析係数表!C47</f>
        <v>0.41481989128497887</v>
      </c>
      <c r="Q44" s="96">
        <f>SUM(Q5:Q43)</f>
        <v>9.469070828367526</v>
      </c>
      <c r="R44" s="91">
        <f>SUM(R5:R43)</f>
        <v>11.050786960493118</v>
      </c>
      <c r="S44" s="97">
        <f>SUM(S5:S43)</f>
        <v>129.43995652735862</v>
      </c>
      <c r="T44" s="98">
        <f>分析係数表!F47</f>
        <v>0.49143989098878627</v>
      </c>
      <c r="U44" s="99">
        <f>SUM(U5:U43)</f>
        <v>54.821105215932874</v>
      </c>
      <c r="V44" s="100">
        <f>分析係数表!D47</f>
        <v>6.5635274131309693E-2</v>
      </c>
      <c r="W44" s="101">
        <f>SUM(W5:W43)</f>
        <v>4</v>
      </c>
      <c r="X44" s="92">
        <f>分析係数表!E47</f>
        <v>5.6703562149805216E-2</v>
      </c>
      <c r="Y44" s="102">
        <f>SUM(Y5:Y43)</f>
        <v>2</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294</v>
      </c>
      <c r="S2" s="3" t="s">
        <v>153</v>
      </c>
      <c r="U2" s="64" t="s">
        <v>210</v>
      </c>
      <c r="W2" s="3" t="s">
        <v>130</v>
      </c>
      <c r="Y2" s="3" t="s">
        <v>154</v>
      </c>
    </row>
    <row r="3" spans="1:25" ht="44" x14ac:dyDescent="0.2">
      <c r="B3" s="65"/>
      <c r="C3" s="66" t="s">
        <v>228</v>
      </c>
      <c r="D3" s="66" t="s">
        <v>236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投入係数表!Y5</f>
        <v>1.0681270877029442E-3</v>
      </c>
      <c r="E5" s="77">
        <f t="shared" ref="E5:E38" si="0">$C$27*D5</f>
        <v>0.10681270877029442</v>
      </c>
      <c r="F5" s="76">
        <f>分析係数表!C8</f>
        <v>4.9243777539597522E-2</v>
      </c>
      <c r="G5" s="77">
        <f t="shared" ref="G5:G38" si="1">E5*F5</f>
        <v>5.2598612690861954E-3</v>
      </c>
      <c r="H5" s="77">
        <f t="array" ref="H5:H43">MMULT(逆行列係数!C5:AO43,'23'!G5:G43)</f>
        <v>5.2970753833203009E-3</v>
      </c>
      <c r="I5" s="77">
        <f t="shared" ref="I5:I38" si="2">C5+H5</f>
        <v>5.2970753833203009E-3</v>
      </c>
      <c r="J5" s="76">
        <f>分析係数表!G8</f>
        <v>0.12057971014492753</v>
      </c>
      <c r="K5" s="78">
        <f t="shared" ref="K5:K38" si="3">I5*J5</f>
        <v>6.3871981433659278E-4</v>
      </c>
      <c r="L5" s="79" t="s">
        <v>184</v>
      </c>
      <c r="M5" s="80" t="s">
        <v>184</v>
      </c>
      <c r="N5" s="81">
        <f>分析係数表!H8</f>
        <v>1.1023937613586077E-2</v>
      </c>
      <c r="O5" s="82">
        <f t="shared" ref="O5:O43" si="4">$M$44*N5</f>
        <v>0.27941152971272576</v>
      </c>
      <c r="P5" s="76">
        <f>分析係数表!C8</f>
        <v>4.9243777539597522E-2</v>
      </c>
      <c r="Q5" s="82">
        <f t="shared" ref="Q5:Q38" si="5">O5*P5</f>
        <v>1.375927921117211E-2</v>
      </c>
      <c r="R5" s="83">
        <f t="array" ref="R5:R43">MMULT(逆行列係数!C5:AO43,'23'!Q5:Q43)</f>
        <v>1.4387128874630678E-2</v>
      </c>
      <c r="S5" s="84">
        <f t="shared" ref="S5:S38" si="6">I5+R5</f>
        <v>1.9684204257950977E-2</v>
      </c>
      <c r="T5" s="85">
        <f>分析係数表!F8</f>
        <v>0.45391304347826089</v>
      </c>
      <c r="U5" s="86">
        <f t="shared" ref="U5:U38" si="7">S5*T5</f>
        <v>8.9349170631742702E-3</v>
      </c>
      <c r="V5" s="87">
        <f>分析係数表!D8</f>
        <v>0.46202898550724636</v>
      </c>
      <c r="W5" s="167">
        <f t="shared" ref="W5:W38" si="8">ROUND(S5*V5,0)</f>
        <v>0</v>
      </c>
      <c r="X5" s="76">
        <f>分析係数表!E8</f>
        <v>0.31362318840579712</v>
      </c>
      <c r="Y5" s="166">
        <f t="shared" ref="Y5:Y38" si="9">ROUND(S5*X5,0)</f>
        <v>0</v>
      </c>
    </row>
    <row r="6" spans="1:25" x14ac:dyDescent="0.2">
      <c r="A6" s="6" t="s">
        <v>220</v>
      </c>
      <c r="B6" s="5" t="s">
        <v>266</v>
      </c>
      <c r="C6" s="90"/>
      <c r="D6" s="76">
        <f>投入係数表!Y6</f>
        <v>4.3696108133302263E-5</v>
      </c>
      <c r="E6" s="77">
        <f t="shared" si="0"/>
        <v>4.3696108133302264E-3</v>
      </c>
      <c r="F6" s="76">
        <f>分析係数表!C9</f>
        <v>0.18610421836228286</v>
      </c>
      <c r="G6" s="77">
        <f t="shared" si="1"/>
        <v>8.1320300496220087E-4</v>
      </c>
      <c r="H6" s="77">
        <v>8.9267706326059721E-4</v>
      </c>
      <c r="I6" s="77">
        <f t="shared" si="2"/>
        <v>8.9267706326059721E-4</v>
      </c>
      <c r="J6" s="76">
        <f>分析係数表!G9</f>
        <v>0.24223602484472051</v>
      </c>
      <c r="K6" s="78">
        <f t="shared" si="3"/>
        <v>2.1623854327430616E-4</v>
      </c>
      <c r="L6" s="79"/>
      <c r="M6" s="80"/>
      <c r="N6" s="81">
        <f>分析係数表!H9</f>
        <v>5.8167204272645549E-4</v>
      </c>
      <c r="O6" s="82">
        <f t="shared" si="4"/>
        <v>1.4742996644776492E-2</v>
      </c>
      <c r="P6" s="76">
        <f>分析係数表!C9</f>
        <v>0.18610421836228286</v>
      </c>
      <c r="Q6" s="82">
        <f t="shared" si="5"/>
        <v>2.7437338668938878E-3</v>
      </c>
      <c r="R6" s="83">
        <v>2.8079820819246963E-3</v>
      </c>
      <c r="S6" s="84">
        <f t="shared" si="6"/>
        <v>3.7006591451852937E-3</v>
      </c>
      <c r="T6" s="85">
        <f>分析係数表!F9</f>
        <v>0.65217391304347827</v>
      </c>
      <c r="U6" s="86">
        <f t="shared" si="7"/>
        <v>2.4134733555556264E-3</v>
      </c>
      <c r="V6" s="87">
        <f>分析係数表!D9</f>
        <v>0.15527950310559005</v>
      </c>
      <c r="W6" s="167">
        <f t="shared" si="8"/>
        <v>0</v>
      </c>
      <c r="X6" s="76">
        <f>分析係数表!E9</f>
        <v>0</v>
      </c>
      <c r="Y6" s="166">
        <f t="shared" si="9"/>
        <v>0</v>
      </c>
    </row>
    <row r="7" spans="1:25" x14ac:dyDescent="0.2">
      <c r="A7" s="6" t="s">
        <v>221</v>
      </c>
      <c r="B7" s="5" t="s">
        <v>267</v>
      </c>
      <c r="C7" s="90"/>
      <c r="D7" s="76">
        <f>投入係数表!Y7</f>
        <v>0</v>
      </c>
      <c r="E7" s="77">
        <f t="shared" si="0"/>
        <v>0</v>
      </c>
      <c r="F7" s="76">
        <f>分析係数表!C10</f>
        <v>1</v>
      </c>
      <c r="G7" s="77">
        <f t="shared" si="1"/>
        <v>0</v>
      </c>
      <c r="H7" s="77">
        <v>1.0048861738048152E-5</v>
      </c>
      <c r="I7" s="77">
        <f t="shared" si="2"/>
        <v>1.0048861738048152E-5</v>
      </c>
      <c r="J7" s="76">
        <f>分析係数表!G10</f>
        <v>0.17902522283330172</v>
      </c>
      <c r="K7" s="78">
        <f t="shared" si="3"/>
        <v>1.7989997118751099E-6</v>
      </c>
      <c r="L7" s="79"/>
      <c r="M7" s="80"/>
      <c r="N7" s="81">
        <f>分析係数表!H10</f>
        <v>1.093766089911469E-3</v>
      </c>
      <c r="O7" s="82">
        <f t="shared" si="4"/>
        <v>2.7722476944484029E-2</v>
      </c>
      <c r="P7" s="76">
        <f>分析係数表!C10</f>
        <v>1</v>
      </c>
      <c r="Q7" s="82">
        <f t="shared" si="5"/>
        <v>2.7722476944484029E-2</v>
      </c>
      <c r="R7" s="83">
        <v>2.7802139864386118E-2</v>
      </c>
      <c r="S7" s="84">
        <f t="shared" si="6"/>
        <v>2.7812188726124166E-2</v>
      </c>
      <c r="T7" s="85">
        <f>分析係数表!F10</f>
        <v>0.51792148681964723</v>
      </c>
      <c r="U7" s="86">
        <f t="shared" si="7"/>
        <v>1.4404530136742859E-2</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投入係数表!Y8</f>
        <v>6.6515186825137889E-3</v>
      </c>
      <c r="E8" s="77">
        <f t="shared" si="0"/>
        <v>0.66515186825137884</v>
      </c>
      <c r="F8" s="76">
        <f>分析係数表!C11</f>
        <v>6.160954948016939E-3</v>
      </c>
      <c r="G8" s="77">
        <f t="shared" si="1"/>
        <v>4.0979706938860435E-3</v>
      </c>
      <c r="H8" s="77">
        <v>6.0943428703566964E-3</v>
      </c>
      <c r="I8" s="77">
        <f t="shared" si="2"/>
        <v>6.0943428703566964E-3</v>
      </c>
      <c r="J8" s="76">
        <f>分析係数表!G11</f>
        <v>0.34042553191489361</v>
      </c>
      <c r="K8" s="78">
        <f t="shared" si="3"/>
        <v>2.0746699133129178E-3</v>
      </c>
      <c r="L8" s="79"/>
      <c r="M8" s="80"/>
      <c r="N8" s="81">
        <f>分析係数表!H11</f>
        <v>-1.9481838751603774E-5</v>
      </c>
      <c r="O8" s="82">
        <f t="shared" si="4"/>
        <v>-4.9378457661930844E-4</v>
      </c>
      <c r="P8" s="76">
        <f>分析係数表!C11</f>
        <v>6.160954948016939E-3</v>
      </c>
      <c r="Q8" s="82">
        <f t="shared" si="5"/>
        <v>-3.0421845305771778E-6</v>
      </c>
      <c r="R8" s="83">
        <v>3.478825910438684E-4</v>
      </c>
      <c r="S8" s="84">
        <f t="shared" si="6"/>
        <v>6.4422254614005647E-3</v>
      </c>
      <c r="T8" s="85">
        <f>分析係数表!F11</f>
        <v>0.5957446808510638</v>
      </c>
      <c r="U8" s="86">
        <f t="shared" si="7"/>
        <v>3.8379215514726768E-3</v>
      </c>
      <c r="V8" s="87">
        <f>分析係数表!D11</f>
        <v>0.10638297872340426</v>
      </c>
      <c r="W8" s="167">
        <f t="shared" si="8"/>
        <v>0</v>
      </c>
      <c r="X8" s="76">
        <f>分析係数表!E11</f>
        <v>0</v>
      </c>
      <c r="Y8" s="166">
        <f t="shared" si="9"/>
        <v>0</v>
      </c>
    </row>
    <row r="9" spans="1:25" x14ac:dyDescent="0.2">
      <c r="A9" s="6" t="s">
        <v>223</v>
      </c>
      <c r="B9" s="5" t="s">
        <v>191</v>
      </c>
      <c r="C9" s="90"/>
      <c r="D9" s="76">
        <f>投入係数表!Y9</f>
        <v>2.4275615629612366E-5</v>
      </c>
      <c r="E9" s="77">
        <f t="shared" si="0"/>
        <v>2.4275615629612366E-3</v>
      </c>
      <c r="F9" s="76">
        <f>分析係数表!C12</f>
        <v>3.0196065121225524E-2</v>
      </c>
      <c r="G9" s="77">
        <f t="shared" si="1"/>
        <v>7.3302807040961508E-5</v>
      </c>
      <c r="H9" s="77">
        <v>2.6085357001763852E-4</v>
      </c>
      <c r="I9" s="77">
        <f t="shared" si="2"/>
        <v>2.6085357001763852E-4</v>
      </c>
      <c r="J9" s="76">
        <f>分析係数表!G12</f>
        <v>0.12354134956874682</v>
      </c>
      <c r="K9" s="78">
        <f t="shared" si="3"/>
        <v>3.2226202079804658E-5</v>
      </c>
      <c r="L9" s="79"/>
      <c r="M9" s="80"/>
      <c r="N9" s="81">
        <f>分析係数表!H12</f>
        <v>9.1223709954384669E-2</v>
      </c>
      <c r="O9" s="82">
        <f t="shared" si="4"/>
        <v>2.3121462800199115</v>
      </c>
      <c r="P9" s="76">
        <f>分析係数表!C12</f>
        <v>3.0196065121225524E-2</v>
      </c>
      <c r="Q9" s="82">
        <f t="shared" si="5"/>
        <v>6.9817719641280598E-2</v>
      </c>
      <c r="R9" s="83">
        <v>7.4329733491291086E-2</v>
      </c>
      <c r="S9" s="84">
        <f t="shared" si="6"/>
        <v>7.4590587061308722E-2</v>
      </c>
      <c r="T9" s="85">
        <f>分析係数表!F12</f>
        <v>0.42790922927909231</v>
      </c>
      <c r="U9" s="86">
        <f t="shared" si="7"/>
        <v>3.1918000620879648E-2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投入係数表!Y10</f>
        <v>3.3257593412568945E-3</v>
      </c>
      <c r="E10" s="77">
        <f t="shared" si="0"/>
        <v>0.33257593412568942</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0.36353125937251513</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投入係数表!Y11</f>
        <v>5.0041754058882934E-2</v>
      </c>
      <c r="E11" s="77">
        <f t="shared" si="0"/>
        <v>5.0041754058882937</v>
      </c>
      <c r="F11" s="76">
        <f>分析係数表!C14</f>
        <v>0.14745822605886216</v>
      </c>
      <c r="G11" s="77">
        <f t="shared" si="1"/>
        <v>0.73790682823967435</v>
      </c>
      <c r="H11" s="77">
        <v>0.86056077423780064</v>
      </c>
      <c r="I11" s="77">
        <f t="shared" si="2"/>
        <v>0.86056077423780064</v>
      </c>
      <c r="J11" s="76">
        <f>分析係数表!G14</f>
        <v>0.16000812567713976</v>
      </c>
      <c r="K11" s="78">
        <f t="shared" si="3"/>
        <v>0.1376967165170587</v>
      </c>
      <c r="L11" s="79"/>
      <c r="M11" s="80"/>
      <c r="N11" s="81">
        <f>分析係数表!H14</f>
        <v>1.1744765647395416E-3</v>
      </c>
      <c r="O11" s="82">
        <f t="shared" si="4"/>
        <v>2.9768155904764018E-2</v>
      </c>
      <c r="P11" s="76">
        <f>分析係数表!C14</f>
        <v>0.14745822605886216</v>
      </c>
      <c r="Q11" s="82">
        <f t="shared" si="5"/>
        <v>4.3895594627601448E-3</v>
      </c>
      <c r="R11" s="83">
        <v>3.3865905791410147E-2</v>
      </c>
      <c r="S11" s="84">
        <f t="shared" si="6"/>
        <v>0.89442668002921077</v>
      </c>
      <c r="T11" s="85">
        <f>分析係数表!F14</f>
        <v>0.30031148429035753</v>
      </c>
      <c r="U11" s="86">
        <f t="shared" si="7"/>
        <v>0.26860660386846896</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投入係数表!Y12</f>
        <v>5.7484657810922086E-3</v>
      </c>
      <c r="E12" s="77">
        <f t="shared" si="0"/>
        <v>0.57484657810922091</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0.21193939435038742</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投入係数表!Y13</f>
        <v>1.2870931406820477E-2</v>
      </c>
      <c r="E13" s="77">
        <f t="shared" si="0"/>
        <v>1.2870931406820476</v>
      </c>
      <c r="F13" s="76">
        <f>分析係数表!C16</f>
        <v>2.2508198350392528E-2</v>
      </c>
      <c r="G13" s="77">
        <f t="shared" si="1"/>
        <v>2.89701477059012E-2</v>
      </c>
      <c r="H13" s="77">
        <v>3.7317626251191054E-2</v>
      </c>
      <c r="I13" s="77">
        <f t="shared" si="2"/>
        <v>3.7317626251191054E-2</v>
      </c>
      <c r="J13" s="76">
        <f>分析係数表!G16</f>
        <v>3.3165829145728645E-2</v>
      </c>
      <c r="K13" s="78">
        <f t="shared" si="3"/>
        <v>1.2376700163711607E-3</v>
      </c>
      <c r="L13" s="79"/>
      <c r="M13" s="80"/>
      <c r="N13" s="81">
        <f>分析係数表!H16</f>
        <v>1.6828134001653172E-2</v>
      </c>
      <c r="O13" s="82">
        <f t="shared" si="4"/>
        <v>0.42652406321837827</v>
      </c>
      <c r="P13" s="76">
        <f>分析係数表!C16</f>
        <v>2.2508198350392528E-2</v>
      </c>
      <c r="Q13" s="82">
        <f t="shared" si="5"/>
        <v>9.6002882161346191E-3</v>
      </c>
      <c r="R13" s="83">
        <v>1.3140412264036732E-2</v>
      </c>
      <c r="S13" s="84">
        <f t="shared" si="6"/>
        <v>5.0458038515227788E-2</v>
      </c>
      <c r="T13" s="85">
        <f>分析係数表!F16</f>
        <v>0.28743718592964823</v>
      </c>
      <c r="U13" s="86">
        <f t="shared" si="7"/>
        <v>1.4503516598346882E-2</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投入係数表!Y14</f>
        <v>1.4346888837100908E-2</v>
      </c>
      <c r="E14" s="77">
        <f t="shared" si="0"/>
        <v>1.4346888837100908</v>
      </c>
      <c r="F14" s="76">
        <f>分析係数表!C17</f>
        <v>3.7433661865049261E-2</v>
      </c>
      <c r="G14" s="77">
        <f t="shared" si="1"/>
        <v>5.3705658554348522E-2</v>
      </c>
      <c r="H14" s="77">
        <v>8.7487905764079152E-2</v>
      </c>
      <c r="I14" s="77">
        <f t="shared" si="2"/>
        <v>8.7487905764079152E-2</v>
      </c>
      <c r="J14" s="76">
        <f>分析係数表!G17</f>
        <v>0.23414289082763498</v>
      </c>
      <c r="K14" s="78">
        <f t="shared" si="3"/>
        <v>2.0484671168057203E-2</v>
      </c>
      <c r="L14" s="79"/>
      <c r="M14" s="80"/>
      <c r="N14" s="81">
        <f>分析係数表!H17</f>
        <v>3.0252512461419003E-3</v>
      </c>
      <c r="O14" s="82">
        <f t="shared" si="4"/>
        <v>7.6677690683598324E-2</v>
      </c>
      <c r="P14" s="76">
        <f>分析係数表!C17</f>
        <v>3.7433661865049261E-2</v>
      </c>
      <c r="Q14" s="82">
        <f t="shared" si="5"/>
        <v>2.8703267456426577E-3</v>
      </c>
      <c r="R14" s="83">
        <v>1.613509279457161E-2</v>
      </c>
      <c r="S14" s="84">
        <f t="shared" si="6"/>
        <v>0.10362299855865076</v>
      </c>
      <c r="T14" s="85">
        <f>分析係数表!F17</f>
        <v>0.39289082763499172</v>
      </c>
      <c r="U14" s="86">
        <f t="shared" si="7"/>
        <v>4.0712525665727854E-2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投入係数表!Y15</f>
        <v>5.7008855744581685E-2</v>
      </c>
      <c r="E15" s="77">
        <f t="shared" si="0"/>
        <v>5.7008855744581686</v>
      </c>
      <c r="F15" s="76">
        <f>分析係数表!C18</f>
        <v>0.10097309673726385</v>
      </c>
      <c r="G15" s="77">
        <f t="shared" si="1"/>
        <v>0.57563607059783661</v>
      </c>
      <c r="H15" s="77">
        <v>0.59590014394226831</v>
      </c>
      <c r="I15" s="77">
        <f t="shared" si="2"/>
        <v>0.59590014394226831</v>
      </c>
      <c r="J15" s="76">
        <f>分析係数表!G18</f>
        <v>0.21571562207670719</v>
      </c>
      <c r="K15" s="78">
        <f t="shared" si="3"/>
        <v>0.12854497024610576</v>
      </c>
      <c r="L15" s="79"/>
      <c r="M15" s="80"/>
      <c r="N15" s="81">
        <f>分析係数表!H18</f>
        <v>4.4529917146522908E-4</v>
      </c>
      <c r="O15" s="82">
        <f t="shared" si="4"/>
        <v>1.1286504608441335E-2</v>
      </c>
      <c r="P15" s="76">
        <f>分析係数表!C18</f>
        <v>0.10097309673726385</v>
      </c>
      <c r="Q15" s="82">
        <f t="shared" si="5"/>
        <v>1.1396333216537212E-3</v>
      </c>
      <c r="R15" s="83">
        <v>4.3816268229196851E-3</v>
      </c>
      <c r="S15" s="84">
        <f t="shared" si="6"/>
        <v>0.60028177076518796</v>
      </c>
      <c r="T15" s="85">
        <f>分析係数表!F18</f>
        <v>0.45949485500467729</v>
      </c>
      <c r="U15" s="86">
        <f t="shared" si="7"/>
        <v>0.27582638521970099</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投入係数表!Y16</f>
        <v>2.4819389419715683E-2</v>
      </c>
      <c r="E16" s="77">
        <f t="shared" si="0"/>
        <v>2.4819389419715683</v>
      </c>
      <c r="F16" s="76">
        <f>分析係数表!C19</f>
        <v>3.134831743474864E-2</v>
      </c>
      <c r="G16" s="77">
        <f t="shared" si="1"/>
        <v>7.7804609806588904E-2</v>
      </c>
      <c r="H16" s="77">
        <v>0.72032966366967122</v>
      </c>
      <c r="I16" s="77">
        <f t="shared" si="2"/>
        <v>0.72032966366967122</v>
      </c>
      <c r="J16" s="76">
        <f>分析係数表!G19</f>
        <v>5.7606822099247029E-2</v>
      </c>
      <c r="K16" s="78">
        <f t="shared" si="3"/>
        <v>4.1495902787829199E-2</v>
      </c>
      <c r="L16" s="79"/>
      <c r="M16" s="80"/>
      <c r="N16" s="81">
        <f>分析係数表!H19</f>
        <v>-1.1410791268796496E-4</v>
      </c>
      <c r="O16" s="82">
        <f t="shared" si="4"/>
        <v>-2.8921668059130922E-3</v>
      </c>
      <c r="P16" s="76">
        <f>分析係数表!C19</f>
        <v>3.134831743474864E-2</v>
      </c>
      <c r="Q16" s="82">
        <f t="shared" si="5"/>
        <v>-9.0664563106006673E-5</v>
      </c>
      <c r="R16" s="83">
        <v>8.6981843742939616E-3</v>
      </c>
      <c r="S16" s="84">
        <f t="shared" si="6"/>
        <v>0.72902784804396514</v>
      </c>
      <c r="T16" s="85">
        <f>分析係数表!F19</f>
        <v>0.23995282590946204</v>
      </c>
      <c r="U16" s="86">
        <f t="shared" si="7"/>
        <v>0.17493229230484331</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投入係数表!Y17</f>
        <v>9.5645925580672732E-3</v>
      </c>
      <c r="E17" s="77">
        <f t="shared" si="0"/>
        <v>0.9564592558067273</v>
      </c>
      <c r="F17" s="76">
        <f>分析係数表!C20</f>
        <v>9.3978580907996712E-2</v>
      </c>
      <c r="G17" s="77">
        <f t="shared" si="1"/>
        <v>8.9886683557034844E-2</v>
      </c>
      <c r="H17" s="77">
        <v>0.23532365471726827</v>
      </c>
      <c r="I17" s="77">
        <f t="shared" si="2"/>
        <v>0.23532365471726827</v>
      </c>
      <c r="J17" s="76">
        <f>分析係数表!G20</f>
        <v>0.1000543404428746</v>
      </c>
      <c r="K17" s="78">
        <f t="shared" si="3"/>
        <v>2.3545153063343035E-2</v>
      </c>
      <c r="L17" s="79"/>
      <c r="M17" s="80"/>
      <c r="N17" s="81">
        <f>分析係数表!H20</f>
        <v>5.5523240442070755E-4</v>
      </c>
      <c r="O17" s="82">
        <f t="shared" si="4"/>
        <v>1.4072860433650289E-2</v>
      </c>
      <c r="P17" s="76">
        <f>分析係数表!C20</f>
        <v>9.3978580907996712E-2</v>
      </c>
      <c r="Q17" s="82">
        <f t="shared" si="5"/>
        <v>1.3225474528707495E-3</v>
      </c>
      <c r="R17" s="83">
        <v>7.1376046398926004E-3</v>
      </c>
      <c r="S17" s="84">
        <f t="shared" si="6"/>
        <v>0.24246125935716087</v>
      </c>
      <c r="T17" s="85">
        <f>分析係数表!F20</f>
        <v>0.22286374133949191</v>
      </c>
      <c r="U17" s="86">
        <f t="shared" si="7"/>
        <v>5.4035823390221761E-2</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投入係数表!Y18</f>
        <v>0.10192359978249048</v>
      </c>
      <c r="E18" s="77">
        <f t="shared" si="0"/>
        <v>10.192359978249048</v>
      </c>
      <c r="F18" s="76">
        <f>分析係数表!C21</f>
        <v>0.58730312732447199</v>
      </c>
      <c r="G18" s="77">
        <f t="shared" si="1"/>
        <v>5.9860048900424534</v>
      </c>
      <c r="H18" s="77">
        <v>6.0809013355741408</v>
      </c>
      <c r="I18" s="77">
        <f t="shared" si="2"/>
        <v>6.0809013355741408</v>
      </c>
      <c r="J18" s="76">
        <f>分析係数表!G21</f>
        <v>0.28517251912946945</v>
      </c>
      <c r="K18" s="78">
        <f t="shared" si="3"/>
        <v>1.734105952443433</v>
      </c>
      <c r="L18" s="79"/>
      <c r="M18" s="80"/>
      <c r="N18" s="81">
        <f>分析係数表!H21</f>
        <v>9.2956202043366571E-4</v>
      </c>
      <c r="O18" s="82">
        <f t="shared" si="4"/>
        <v>2.3560578370121286E-2</v>
      </c>
      <c r="P18" s="76">
        <f>分析係数表!C21</f>
        <v>0.58730312732447199</v>
      </c>
      <c r="Q18" s="82">
        <f t="shared" si="5"/>
        <v>1.3837201358345543E-2</v>
      </c>
      <c r="R18" s="83">
        <v>2.0091999218930422E-2</v>
      </c>
      <c r="S18" s="84">
        <f t="shared" si="6"/>
        <v>6.1009933347930714</v>
      </c>
      <c r="T18" s="85">
        <f>分析係数表!F21</f>
        <v>0.42587749688936571</v>
      </c>
      <c r="U18" s="86">
        <f t="shared" si="7"/>
        <v>2.5982757699603773</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投入係数表!Y19</f>
        <v>6.840868484424765E-3</v>
      </c>
      <c r="E19" s="77">
        <f t="shared" si="0"/>
        <v>0.68408684844247647</v>
      </c>
      <c r="F19" s="76">
        <f>分析係数表!C22</f>
        <v>5.627746538770495E-2</v>
      </c>
      <c r="G19" s="77">
        <f t="shared" si="1"/>
        <v>3.8498673935405632E-2</v>
      </c>
      <c r="H19" s="77">
        <v>4.4466806981811546E-2</v>
      </c>
      <c r="I19" s="77">
        <f t="shared" si="2"/>
        <v>4.4466806981811546E-2</v>
      </c>
      <c r="J19" s="76">
        <f>分析係数表!G22</f>
        <v>0.19467293380336859</v>
      </c>
      <c r="K19" s="78">
        <f t="shared" si="3"/>
        <v>8.656483772017368E-3</v>
      </c>
      <c r="L19" s="79"/>
      <c r="M19" s="80"/>
      <c r="N19" s="81">
        <f>分析係数表!H22</f>
        <v>4.3138357235694069E-5</v>
      </c>
      <c r="O19" s="82">
        <f t="shared" si="4"/>
        <v>1.0933801339427544E-3</v>
      </c>
      <c r="P19" s="76">
        <f>分析係数表!C22</f>
        <v>5.627746538770495E-2</v>
      </c>
      <c r="Q19" s="82">
        <f t="shared" si="5"/>
        <v>6.153266264356756E-5</v>
      </c>
      <c r="R19" s="83">
        <v>1.3071865906327878E-3</v>
      </c>
      <c r="S19" s="84">
        <f t="shared" si="6"/>
        <v>4.5773993572444334E-2</v>
      </c>
      <c r="T19" s="85">
        <f>分析係数表!F22</f>
        <v>0.41304347826086957</v>
      </c>
      <c r="U19" s="86">
        <f t="shared" si="7"/>
        <v>1.8906649519053093E-2</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投入係数表!Y20</f>
        <v>7.2826846888837104E-5</v>
      </c>
      <c r="E20" s="77">
        <f t="shared" si="0"/>
        <v>7.2826846888837107E-3</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6.3486588422482506E-4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投入係数表!Y21</f>
        <v>2.0391517128874389E-4</v>
      </c>
      <c r="E21" s="77">
        <f t="shared" si="0"/>
        <v>2.0391517128874388E-2</v>
      </c>
      <c r="F21" s="76">
        <f>分析係数表!C24</f>
        <v>0.81842301633363734</v>
      </c>
      <c r="G21" s="77">
        <f t="shared" si="1"/>
        <v>1.6688886956232409E-2</v>
      </c>
      <c r="H21" s="77">
        <v>3.5720757736492491E-2</v>
      </c>
      <c r="I21" s="77">
        <f t="shared" si="2"/>
        <v>3.5720757736492491E-2</v>
      </c>
      <c r="J21" s="76">
        <f>分析係数表!G24</f>
        <v>0.20829256360078277</v>
      </c>
      <c r="K21" s="78">
        <f t="shared" si="3"/>
        <v>7.4403682026965151E-3</v>
      </c>
      <c r="L21" s="79"/>
      <c r="M21" s="80"/>
      <c r="N21" s="81">
        <f>分析係数表!H24</f>
        <v>3.3536593850975067E-4</v>
      </c>
      <c r="O21" s="82">
        <f t="shared" si="4"/>
        <v>8.5001487832323808E-3</v>
      </c>
      <c r="P21" s="76">
        <f>分析係数表!C24</f>
        <v>0.81842301633363734</v>
      </c>
      <c r="Q21" s="82">
        <f t="shared" si="5"/>
        <v>6.9567174064577427E-3</v>
      </c>
      <c r="R21" s="83">
        <v>1.9237785557524836E-2</v>
      </c>
      <c r="S21" s="84">
        <f t="shared" si="6"/>
        <v>5.4958543294017323E-2</v>
      </c>
      <c r="T21" s="85">
        <f>分析係数表!F24</f>
        <v>0.39236790606653621</v>
      </c>
      <c r="U21" s="86">
        <f t="shared" si="7"/>
        <v>2.1563968552740651E-2</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投入係数表!Y22</f>
        <v>3.2529324943680573E-4</v>
      </c>
      <c r="E22" s="77">
        <f t="shared" si="0"/>
        <v>3.252932494368057E-2</v>
      </c>
      <c r="F22" s="76">
        <f>分析係数表!C25</f>
        <v>9.2155281649579646E-3</v>
      </c>
      <c r="G22" s="77">
        <f t="shared" si="1"/>
        <v>2.9977491020555794E-4</v>
      </c>
      <c r="H22" s="77">
        <v>3.4557420700430082E-3</v>
      </c>
      <c r="I22" s="77">
        <f t="shared" si="2"/>
        <v>3.4557420700430082E-3</v>
      </c>
      <c r="J22" s="76">
        <f>分析係数表!G25</f>
        <v>0.19733079122974262</v>
      </c>
      <c r="K22" s="78">
        <f t="shared" si="3"/>
        <v>6.8192431696749542E-4</v>
      </c>
      <c r="L22" s="79"/>
      <c r="M22" s="80"/>
      <c r="N22" s="81">
        <f>分析係数表!H25</f>
        <v>5.1487716700667114E-4</v>
      </c>
      <c r="O22" s="82">
        <f t="shared" si="4"/>
        <v>1.3050020953510292E-2</v>
      </c>
      <c r="P22" s="76">
        <f>分析係数表!C25</f>
        <v>9.2155281649579646E-3</v>
      </c>
      <c r="Q22" s="82">
        <f t="shared" si="5"/>
        <v>1.2026283565036569E-4</v>
      </c>
      <c r="R22" s="83">
        <v>1.1811442487403123E-3</v>
      </c>
      <c r="S22" s="84">
        <f t="shared" si="6"/>
        <v>4.6368863187833207E-3</v>
      </c>
      <c r="T22" s="85">
        <f>分析係数表!F25</f>
        <v>0.3508102955195424</v>
      </c>
      <c r="U22" s="86">
        <f t="shared" si="7"/>
        <v>1.6266674597828999E-3</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投入係数表!Y23</f>
        <v>8.4673347316087944E-3</v>
      </c>
      <c r="E23" s="77">
        <f t="shared" si="0"/>
        <v>0.84673347316087944</v>
      </c>
      <c r="F23" s="76">
        <f>分析係数表!C26</f>
        <v>0.13136940169326161</v>
      </c>
      <c r="G23" s="77">
        <f t="shared" si="1"/>
        <v>0.11123486976280211</v>
      </c>
      <c r="H23" s="77">
        <v>0.14715066584799627</v>
      </c>
      <c r="I23" s="77">
        <f t="shared" si="2"/>
        <v>0.14715066584799627</v>
      </c>
      <c r="J23" s="76">
        <f>分析係数表!G26</f>
        <v>0.19642020029831664</v>
      </c>
      <c r="K23" s="78">
        <f t="shared" si="3"/>
        <v>2.890336325989409E-2</v>
      </c>
      <c r="L23" s="79"/>
      <c r="M23" s="80"/>
      <c r="N23" s="81">
        <f>分析係数表!H26</f>
        <v>1.0429741531662163E-2</v>
      </c>
      <c r="O23" s="82">
        <f t="shared" si="4"/>
        <v>0.2643511001258369</v>
      </c>
      <c r="P23" s="76">
        <f>分析係数表!C26</f>
        <v>0.13136940169326161</v>
      </c>
      <c r="Q23" s="82">
        <f t="shared" si="5"/>
        <v>3.472764586048669E-2</v>
      </c>
      <c r="R23" s="83">
        <v>4.5804001392238516E-2</v>
      </c>
      <c r="S23" s="84">
        <f t="shared" si="6"/>
        <v>0.1929546672402348</v>
      </c>
      <c r="T23" s="85">
        <f>分析係数表!F26</f>
        <v>0.33488173875985511</v>
      </c>
      <c r="U23" s="86">
        <f t="shared" si="7"/>
        <v>6.4616994467239078E-2</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投入係数表!Y24</f>
        <v>1.7478443253320904E-3</v>
      </c>
      <c r="E24" s="77">
        <f t="shared" si="0"/>
        <v>0.17478443253320905</v>
      </c>
      <c r="F24" s="76">
        <f>分析係数表!C27</f>
        <v>0.16712141882673948</v>
      </c>
      <c r="G24" s="77">
        <f t="shared" si="1"/>
        <v>2.9210222353776419E-2</v>
      </c>
      <c r="H24" s="77">
        <v>3.9699410072976157E-2</v>
      </c>
      <c r="I24" s="77">
        <f t="shared" si="2"/>
        <v>3.9699410072976157E-2</v>
      </c>
      <c r="J24" s="76">
        <f>分析係数表!G27</f>
        <v>0.17095740894530786</v>
      </c>
      <c r="K24" s="78">
        <f t="shared" si="3"/>
        <v>6.786908282733259E-3</v>
      </c>
      <c r="L24" s="79"/>
      <c r="M24" s="80"/>
      <c r="N24" s="81">
        <f>分析係数表!H27</f>
        <v>1.1119955247433267E-2</v>
      </c>
      <c r="O24" s="82">
        <f t="shared" si="4"/>
        <v>0.28184518226892091</v>
      </c>
      <c r="P24" s="76">
        <f>分析係数表!C27</f>
        <v>0.16712141882673948</v>
      </c>
      <c r="Q24" s="82">
        <f t="shared" si="5"/>
        <v>4.710236675026306E-2</v>
      </c>
      <c r="R24" s="83">
        <v>5.2719604202211799E-2</v>
      </c>
      <c r="S24" s="84">
        <f t="shared" si="6"/>
        <v>9.241901427518795E-2</v>
      </c>
      <c r="T24" s="85">
        <f>分析係数表!F27</f>
        <v>0.3222209040218294</v>
      </c>
      <c r="U24" s="86">
        <f t="shared" si="7"/>
        <v>2.9779338328557416E-2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投入係数表!Y25</f>
        <v>0</v>
      </c>
      <c r="E25" s="77">
        <f t="shared" si="0"/>
        <v>0</v>
      </c>
      <c r="F25" s="76">
        <f>分析係数表!C28</f>
        <v>0.25171335744498258</v>
      </c>
      <c r="G25" s="77">
        <f t="shared" si="1"/>
        <v>0</v>
      </c>
      <c r="H25" s="77">
        <v>3.7038587222789902E-2</v>
      </c>
      <c r="I25" s="77">
        <f t="shared" si="2"/>
        <v>3.7038587222789902E-2</v>
      </c>
      <c r="J25" s="76">
        <f>分析係数表!G28</f>
        <v>0.12482787671548065</v>
      </c>
      <c r="K25" s="78">
        <f t="shared" si="3"/>
        <v>4.623448199561995E-3</v>
      </c>
      <c r="L25" s="79"/>
      <c r="M25" s="80"/>
      <c r="N25" s="81">
        <f>分析係数表!H28</f>
        <v>2.0288943499884502E-2</v>
      </c>
      <c r="O25" s="82">
        <f t="shared" si="4"/>
        <v>0.51424136622210836</v>
      </c>
      <c r="P25" s="76">
        <f>分析係数表!C28</f>
        <v>0.25171335744498258</v>
      </c>
      <c r="Q25" s="82">
        <f t="shared" si="5"/>
        <v>0.12944142082886176</v>
      </c>
      <c r="R25" s="83">
        <v>0.14824635850620724</v>
      </c>
      <c r="S25" s="84">
        <f t="shared" si="6"/>
        <v>0.18528494572899715</v>
      </c>
      <c r="T25" s="85">
        <f>分析係数表!F28</f>
        <v>0.21349304958212537</v>
      </c>
      <c r="U25" s="86">
        <f t="shared" si="7"/>
        <v>3.9557048105342198E-2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投入係数表!Y26</f>
        <v>3.3257593412568945E-3</v>
      </c>
      <c r="E26" s="77">
        <f t="shared" si="0"/>
        <v>0.33257593412568942</v>
      </c>
      <c r="F26" s="76">
        <f>分析係数表!C29</f>
        <v>0.56088407005838192</v>
      </c>
      <c r="G26" s="77">
        <f t="shared" si="1"/>
        <v>0.186536543535885</v>
      </c>
      <c r="H26" s="77">
        <v>0.21969887304363137</v>
      </c>
      <c r="I26" s="77">
        <f t="shared" si="2"/>
        <v>0.21969887304363137</v>
      </c>
      <c r="J26" s="76">
        <f>分析係数表!G29</f>
        <v>0.25897778967085899</v>
      </c>
      <c r="K26" s="78">
        <f t="shared" si="3"/>
        <v>5.6897128534018314E-2</v>
      </c>
      <c r="L26" s="79"/>
      <c r="M26" s="80"/>
      <c r="N26" s="81">
        <f>分析係数表!H29</f>
        <v>1.0175086067980484E-2</v>
      </c>
      <c r="O26" s="82">
        <f t="shared" si="4"/>
        <v>0.25789663030288446</v>
      </c>
      <c r="P26" s="76">
        <f>分析係数表!C29</f>
        <v>0.56088407005838192</v>
      </c>
      <c r="Q26" s="82">
        <f t="shared" si="5"/>
        <v>0.14465011165862365</v>
      </c>
      <c r="R26" s="83">
        <v>0.16558452160696197</v>
      </c>
      <c r="S26" s="84">
        <f t="shared" si="6"/>
        <v>0.38528339465059336</v>
      </c>
      <c r="T26" s="85">
        <f>分析係数表!F29</f>
        <v>0.37605030773347603</v>
      </c>
      <c r="U26" s="86">
        <f t="shared" si="7"/>
        <v>0.14488593912295392</v>
      </c>
      <c r="V26" s="87">
        <f>分析係数表!D29</f>
        <v>1.7393631255017392E-2</v>
      </c>
      <c r="W26" s="167">
        <f t="shared" si="8"/>
        <v>0</v>
      </c>
      <c r="X26" s="76">
        <f>分析係数表!E29</f>
        <v>1.2898046561412899E-2</v>
      </c>
      <c r="Y26" s="166">
        <f t="shared" si="9"/>
        <v>0</v>
      </c>
    </row>
    <row r="27" spans="1:25" x14ac:dyDescent="0.2">
      <c r="A27" s="6" t="s">
        <v>15</v>
      </c>
      <c r="B27" s="5" t="s">
        <v>36</v>
      </c>
      <c r="C27" s="75">
        <f>最終需要_まとめ!C28</f>
        <v>100</v>
      </c>
      <c r="D27" s="76">
        <f>投入係数表!Y27</f>
        <v>6.6029674512545634E-4</v>
      </c>
      <c r="E27" s="77">
        <f t="shared" si="0"/>
        <v>6.6029674512545627E-2</v>
      </c>
      <c r="F27" s="76">
        <f>分析係数表!C30</f>
        <v>1</v>
      </c>
      <c r="G27" s="77">
        <f t="shared" si="1"/>
        <v>6.6029674512545627E-2</v>
      </c>
      <c r="H27" s="77">
        <v>0.13790648665502594</v>
      </c>
      <c r="I27" s="77">
        <f t="shared" si="2"/>
        <v>100.13790648665503</v>
      </c>
      <c r="J27" s="76">
        <f>分析係数表!G30</f>
        <v>0.3445256772071732</v>
      </c>
      <c r="K27" s="78">
        <f t="shared" si="3"/>
        <v>34.500080046423406</v>
      </c>
      <c r="L27" s="79"/>
      <c r="M27" s="80"/>
      <c r="N27" s="81">
        <f>分析係数表!H30</f>
        <v>0</v>
      </c>
      <c r="O27" s="82">
        <f t="shared" si="4"/>
        <v>0</v>
      </c>
      <c r="P27" s="76">
        <f>分析係数表!C30</f>
        <v>1</v>
      </c>
      <c r="Q27" s="82">
        <f t="shared" si="5"/>
        <v>0</v>
      </c>
      <c r="R27" s="83">
        <v>7.4005595014314279E-2</v>
      </c>
      <c r="S27" s="84">
        <f t="shared" si="6"/>
        <v>100.21191208166934</v>
      </c>
      <c r="T27" s="85">
        <f>分析係数表!F30</f>
        <v>0.44052354392124621</v>
      </c>
      <c r="U27" s="86">
        <f t="shared" si="7"/>
        <v>44.145706653341328</v>
      </c>
      <c r="V27" s="87">
        <f>分析係数表!D30</f>
        <v>0.11890846870069555</v>
      </c>
      <c r="W27" s="167">
        <f t="shared" si="8"/>
        <v>12</v>
      </c>
      <c r="X27" s="76">
        <f>分析係数表!E30</f>
        <v>8.6331414857447608E-2</v>
      </c>
      <c r="Y27" s="166">
        <f t="shared" si="9"/>
        <v>9</v>
      </c>
    </row>
    <row r="28" spans="1:25" x14ac:dyDescent="0.2">
      <c r="A28" s="6" t="s">
        <v>16</v>
      </c>
      <c r="B28" s="5" t="s">
        <v>193</v>
      </c>
      <c r="C28" s="90"/>
      <c r="D28" s="76">
        <f>投入係数表!Y28</f>
        <v>3.1898158937310652E-3</v>
      </c>
      <c r="E28" s="77">
        <f t="shared" si="0"/>
        <v>0.3189815893731065</v>
      </c>
      <c r="F28" s="76">
        <f>分析係数表!C31</f>
        <v>4.9143958408031541E-2</v>
      </c>
      <c r="G28" s="77">
        <f t="shared" si="1"/>
        <v>1.5676017961079741E-2</v>
      </c>
      <c r="H28" s="77">
        <v>9.7888649491641527E-2</v>
      </c>
      <c r="I28" s="77">
        <f t="shared" si="2"/>
        <v>9.7888649491641527E-2</v>
      </c>
      <c r="J28" s="76">
        <f>分析係数表!G31</f>
        <v>7.032875572201415E-2</v>
      </c>
      <c r="K28" s="78">
        <f t="shared" si="3"/>
        <v>6.8843869180555215E-3</v>
      </c>
      <c r="L28" s="79"/>
      <c r="M28" s="80"/>
      <c r="N28" s="81">
        <f>分析係数表!H31</f>
        <v>2.2706083064994196E-2</v>
      </c>
      <c r="O28" s="82">
        <f t="shared" si="4"/>
        <v>0.57550592404980394</v>
      </c>
      <c r="P28" s="76">
        <f>分析係数表!C31</f>
        <v>4.9143958408031541E-2</v>
      </c>
      <c r="Q28" s="82">
        <f t="shared" si="5"/>
        <v>2.8282639195079323E-2</v>
      </c>
      <c r="R28" s="83">
        <v>6.5392890950982607E-2</v>
      </c>
      <c r="S28" s="84">
        <f t="shared" si="6"/>
        <v>0.16328154044262413</v>
      </c>
      <c r="T28" s="85">
        <f>分析係数表!F31</f>
        <v>0.30087390761548066</v>
      </c>
      <c r="U28" s="86">
        <f t="shared" si="7"/>
        <v>4.9127155114447464E-2</v>
      </c>
      <c r="V28" s="87">
        <f>分析係数表!D31</f>
        <v>7.4490220557636294E-2</v>
      </c>
      <c r="W28" s="167">
        <f t="shared" si="8"/>
        <v>0</v>
      </c>
      <c r="X28" s="76">
        <f>分析係数表!E31</f>
        <v>6.450270495214315E-2</v>
      </c>
      <c r="Y28" s="166">
        <f t="shared" si="9"/>
        <v>0</v>
      </c>
    </row>
    <row r="29" spans="1:25" x14ac:dyDescent="0.2">
      <c r="A29" s="6" t="s">
        <v>17</v>
      </c>
      <c r="B29" s="5" t="s">
        <v>273</v>
      </c>
      <c r="C29" s="90"/>
      <c r="D29" s="76">
        <f>投入係数表!Y29</f>
        <v>7.5254408451798339E-4</v>
      </c>
      <c r="E29" s="77">
        <f t="shared" si="0"/>
        <v>7.5254408451798344E-2</v>
      </c>
      <c r="F29" s="76">
        <f>分析係数表!C32</f>
        <v>0.85369684730169415</v>
      </c>
      <c r="G29" s="77">
        <f t="shared" si="1"/>
        <v>6.4244451240854206E-2</v>
      </c>
      <c r="H29" s="77">
        <v>0.10098875574364195</v>
      </c>
      <c r="I29" s="77">
        <f t="shared" si="2"/>
        <v>0.10098875574364195</v>
      </c>
      <c r="J29" s="76">
        <f>分析係数表!G32</f>
        <v>0.14032110690510377</v>
      </c>
      <c r="K29" s="78">
        <f t="shared" si="3"/>
        <v>1.4170853990916995E-2</v>
      </c>
      <c r="L29" s="79"/>
      <c r="M29" s="80"/>
      <c r="N29" s="81">
        <f>分析係数表!H32</f>
        <v>6.3455131933795143E-3</v>
      </c>
      <c r="O29" s="82">
        <f t="shared" si="4"/>
        <v>0.16083269067028902</v>
      </c>
      <c r="P29" s="76">
        <f>分析係数表!C32</f>
        <v>0.85369684730169415</v>
      </c>
      <c r="Q29" s="82">
        <f t="shared" si="5"/>
        <v>0.13730236096827433</v>
      </c>
      <c r="R29" s="83">
        <v>0.19228261403084473</v>
      </c>
      <c r="S29" s="84">
        <f t="shared" si="6"/>
        <v>0.2932713697744867</v>
      </c>
      <c r="T29" s="85">
        <f>分析係数表!F32</f>
        <v>0.48296567027803161</v>
      </c>
      <c r="U29" s="86">
        <f t="shared" si="7"/>
        <v>0.14164000367649143</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投入係数表!Y30</f>
        <v>1.9954556047541367E-3</v>
      </c>
      <c r="E30" s="77">
        <f t="shared" si="0"/>
        <v>0.19954556047541366</v>
      </c>
      <c r="F30" s="76">
        <f>分析係数表!C33</f>
        <v>0.68456011928968419</v>
      </c>
      <c r="G30" s="77">
        <f t="shared" si="1"/>
        <v>0.13660093268277607</v>
      </c>
      <c r="H30" s="77">
        <v>0.17319046796581783</v>
      </c>
      <c r="I30" s="77">
        <f t="shared" si="2"/>
        <v>0.17319046796581783</v>
      </c>
      <c r="J30" s="76">
        <f>分析係数表!G33</f>
        <v>0.50750988142292486</v>
      </c>
      <c r="K30" s="78">
        <f t="shared" si="3"/>
        <v>8.7895873860913076E-2</v>
      </c>
      <c r="L30" s="79"/>
      <c r="M30" s="80"/>
      <c r="N30" s="81">
        <f>分析係数表!H33</f>
        <v>9.6295945829355794E-4</v>
      </c>
      <c r="O30" s="82">
        <f t="shared" si="4"/>
        <v>2.4407066215754385E-2</v>
      </c>
      <c r="P30" s="76">
        <f>分析係数表!C33</f>
        <v>0.68456011928968419</v>
      </c>
      <c r="Q30" s="82">
        <f t="shared" si="5"/>
        <v>1.6708104160168043E-2</v>
      </c>
      <c r="R30" s="83">
        <v>6.48990550510712E-2</v>
      </c>
      <c r="S30" s="84">
        <f t="shared" si="6"/>
        <v>0.23808952301688902</v>
      </c>
      <c r="T30" s="85">
        <f>分析係数表!F33</f>
        <v>0.6454545454545455</v>
      </c>
      <c r="U30" s="86">
        <f t="shared" si="7"/>
        <v>0.15367596485635565</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投入係数表!Y31</f>
        <v>5.9004311349335821E-2</v>
      </c>
      <c r="E31" s="77">
        <f t="shared" si="0"/>
        <v>5.9004311349335818</v>
      </c>
      <c r="F31" s="76">
        <f>分析係数表!C34</f>
        <v>0.36407371382002685</v>
      </c>
      <c r="G31" s="77">
        <f t="shared" si="1"/>
        <v>2.1481918764345851</v>
      </c>
      <c r="H31" s="77">
        <v>2.4406588881612774</v>
      </c>
      <c r="I31" s="77">
        <f t="shared" si="2"/>
        <v>2.4406588881612774</v>
      </c>
      <c r="J31" s="76">
        <f>分析係数表!G34</f>
        <v>0.42480723749571397</v>
      </c>
      <c r="K31" s="78">
        <f t="shared" si="3"/>
        <v>1.0368095599491529</v>
      </c>
      <c r="L31" s="79"/>
      <c r="M31" s="80"/>
      <c r="N31" s="81">
        <f>分析係数表!H34</f>
        <v>0.15914714076185121</v>
      </c>
      <c r="O31" s="82">
        <f t="shared" si="4"/>
        <v>4.0337262064031298</v>
      </c>
      <c r="P31" s="76">
        <f>分析係数表!C34</f>
        <v>0.36407371382002685</v>
      </c>
      <c r="Q31" s="82">
        <f t="shared" si="5"/>
        <v>1.4685736804983556</v>
      </c>
      <c r="R31" s="83">
        <v>1.6121311394482549</v>
      </c>
      <c r="S31" s="84">
        <f t="shared" si="6"/>
        <v>4.0527900276095323</v>
      </c>
      <c r="T31" s="85">
        <f>分析係数表!F34</f>
        <v>0.69957183425501801</v>
      </c>
      <c r="U31" s="86">
        <f t="shared" si="7"/>
        <v>2.8352177534652454</v>
      </c>
      <c r="V31" s="87">
        <f>分析係数表!D34</f>
        <v>0.16978925805118647</v>
      </c>
      <c r="W31" s="167">
        <f t="shared" si="8"/>
        <v>1</v>
      </c>
      <c r="X31" s="76">
        <f>分析係数表!E34</f>
        <v>0.12666496689847989</v>
      </c>
      <c r="Y31" s="166">
        <f t="shared" si="9"/>
        <v>1</v>
      </c>
    </row>
    <row r="32" spans="1:25" x14ac:dyDescent="0.2">
      <c r="A32" s="6" t="s">
        <v>20</v>
      </c>
      <c r="B32" s="5" t="s">
        <v>37</v>
      </c>
      <c r="C32" s="90"/>
      <c r="D32" s="76">
        <f>投入係数表!Y32</f>
        <v>1.2565058649887361E-2</v>
      </c>
      <c r="E32" s="77">
        <f t="shared" si="0"/>
        <v>1.2565058649887362</v>
      </c>
      <c r="F32" s="76">
        <f>分析係数表!C35</f>
        <v>0.73929442777419441</v>
      </c>
      <c r="G32" s="77">
        <f t="shared" si="1"/>
        <v>0.92892778445176694</v>
      </c>
      <c r="H32" s="77">
        <v>1.0994223141331929</v>
      </c>
      <c r="I32" s="77">
        <f t="shared" si="2"/>
        <v>1.0994223141331929</v>
      </c>
      <c r="J32" s="76">
        <f>分析係数表!G35</f>
        <v>0.31372688477951638</v>
      </c>
      <c r="K32" s="78">
        <f t="shared" si="3"/>
        <v>0.3449183376700935</v>
      </c>
      <c r="L32" s="79"/>
      <c r="M32" s="80"/>
      <c r="N32" s="81">
        <f>分析係数表!H35</f>
        <v>5.9491969307754605E-2</v>
      </c>
      <c r="O32" s="82">
        <f t="shared" si="4"/>
        <v>1.5078770156877623</v>
      </c>
      <c r="P32" s="76">
        <f>分析係数表!C35</f>
        <v>0.73929442777419441</v>
      </c>
      <c r="Q32" s="82">
        <f t="shared" si="5"/>
        <v>1.1147650754667442</v>
      </c>
      <c r="R32" s="83">
        <v>1.3935920883325355</v>
      </c>
      <c r="S32" s="84">
        <f t="shared" si="6"/>
        <v>2.4930144024657284</v>
      </c>
      <c r="T32" s="85">
        <f>分析係数表!F35</f>
        <v>0.64366998577524892</v>
      </c>
      <c r="U32" s="86">
        <f t="shared" si="7"/>
        <v>1.604678544972606</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投入係数表!Y33</f>
        <v>3.4374271731531111E-3</v>
      </c>
      <c r="E33" s="77">
        <f t="shared" si="0"/>
        <v>0.34374271731531109</v>
      </c>
      <c r="F33" s="76">
        <f>分析係数表!C36</f>
        <v>0.90530305621882723</v>
      </c>
      <c r="G33" s="77">
        <f t="shared" si="1"/>
        <v>0.3111913325385155</v>
      </c>
      <c r="H33" s="77">
        <v>0.51681276529769438</v>
      </c>
      <c r="I33" s="77">
        <f t="shared" si="2"/>
        <v>0.51681276529769438</v>
      </c>
      <c r="J33" s="76">
        <f>分析係数表!G36</f>
        <v>4.4048921884705258E-2</v>
      </c>
      <c r="K33" s="78">
        <f t="shared" si="3"/>
        <v>2.2765045127616651E-2</v>
      </c>
      <c r="L33" s="79"/>
      <c r="M33" s="80"/>
      <c r="N33" s="81">
        <f>分析係数表!H36</f>
        <v>0.18238619127269287</v>
      </c>
      <c r="O33" s="82">
        <f t="shared" si="4"/>
        <v>4.6227406656561625</v>
      </c>
      <c r="P33" s="76">
        <f>分析係数表!C36</f>
        <v>0.90530305621882723</v>
      </c>
      <c r="Q33" s="82">
        <f t="shared" si="5"/>
        <v>4.1849812527255796</v>
      </c>
      <c r="R33" s="83">
        <v>4.4901192148388809</v>
      </c>
      <c r="S33" s="84">
        <f t="shared" si="6"/>
        <v>5.0069319801365753</v>
      </c>
      <c r="T33" s="85">
        <f>分析係数表!F36</f>
        <v>0.85493507645893108</v>
      </c>
      <c r="U33" s="86">
        <f t="shared" si="7"/>
        <v>4.2806017752627303</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投入係数表!Y34</f>
        <v>2.6441000543773789E-2</v>
      </c>
      <c r="E34" s="77">
        <f t="shared" si="0"/>
        <v>2.6441000543773789</v>
      </c>
      <c r="F34" s="76">
        <f>分析係数表!C37</f>
        <v>0.39043485315593052</v>
      </c>
      <c r="G34" s="77">
        <f t="shared" si="1"/>
        <v>1.0323488164604198</v>
      </c>
      <c r="H34" s="77">
        <v>1.4135034192127169</v>
      </c>
      <c r="I34" s="77">
        <f t="shared" si="2"/>
        <v>1.4135034192127169</v>
      </c>
      <c r="J34" s="76">
        <f>分析係数表!G37</f>
        <v>0.31799768518518517</v>
      </c>
      <c r="K34" s="78">
        <f t="shared" si="3"/>
        <v>0.44949081531098839</v>
      </c>
      <c r="L34" s="79"/>
      <c r="M34" s="80"/>
      <c r="N34" s="81">
        <f>分析係数表!H37</f>
        <v>4.8270430186830832E-2</v>
      </c>
      <c r="O34" s="82">
        <f t="shared" si="4"/>
        <v>1.2234570995550407</v>
      </c>
      <c r="P34" s="76">
        <f>分析係数表!C37</f>
        <v>0.39043485315593052</v>
      </c>
      <c r="Q34" s="82">
        <f t="shared" si="5"/>
        <v>0.47768029300735299</v>
      </c>
      <c r="R34" s="83">
        <v>0.66130263466332784</v>
      </c>
      <c r="S34" s="84">
        <f t="shared" si="6"/>
        <v>2.0748060538760447</v>
      </c>
      <c r="T34" s="85">
        <f>分析係数表!F37</f>
        <v>0.6715988005050505</v>
      </c>
      <c r="U34" s="86">
        <f t="shared" si="7"/>
        <v>1.3934372570637688</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投入係数表!Y35</f>
        <v>8.5255962091198637E-3</v>
      </c>
      <c r="E35" s="77">
        <f t="shared" si="0"/>
        <v>0.85255962091198634</v>
      </c>
      <c r="F35" s="76">
        <f>分析係数表!C38</f>
        <v>9.9890182932115712E-2</v>
      </c>
      <c r="G35" s="77">
        <f t="shared" si="1"/>
        <v>8.5162336493433535E-2</v>
      </c>
      <c r="H35" s="77">
        <v>0.16051422110462057</v>
      </c>
      <c r="I35" s="77">
        <f t="shared" si="2"/>
        <v>0.16051422110462057</v>
      </c>
      <c r="J35" s="76">
        <f>分析係数表!G38</f>
        <v>0.1768186564566655</v>
      </c>
      <c r="K35" s="78">
        <f t="shared" si="3"/>
        <v>2.8381908917907154E-2</v>
      </c>
      <c r="L35" s="79"/>
      <c r="M35" s="80"/>
      <c r="N35" s="81">
        <f>分析係数表!H38</f>
        <v>4.3813263792446058E-2</v>
      </c>
      <c r="O35" s="82">
        <f t="shared" si="4"/>
        <v>1.1104862424899233</v>
      </c>
      <c r="P35" s="76">
        <f>分析係数表!C38</f>
        <v>9.9890182932115712E-2</v>
      </c>
      <c r="Q35" s="82">
        <f t="shared" si="5"/>
        <v>0.11092667390591625</v>
      </c>
      <c r="R35" s="83">
        <v>0.16825906067867696</v>
      </c>
      <c r="S35" s="84">
        <f t="shared" si="6"/>
        <v>0.32877328178329757</v>
      </c>
      <c r="T35" s="85">
        <f>分析係数表!F38</f>
        <v>0.48230653208028773</v>
      </c>
      <c r="U35" s="86">
        <f t="shared" si="7"/>
        <v>0.15856950137755749</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投入係数表!Y36</f>
        <v>0</v>
      </c>
      <c r="E36" s="77">
        <f t="shared" si="0"/>
        <v>0</v>
      </c>
      <c r="F36" s="76">
        <f>分析係数表!C39</f>
        <v>1</v>
      </c>
      <c r="G36" s="77">
        <f t="shared" si="1"/>
        <v>0</v>
      </c>
      <c r="H36" s="77">
        <v>0.21869495754320495</v>
      </c>
      <c r="I36" s="77">
        <f t="shared" si="2"/>
        <v>0.21869495754320495</v>
      </c>
      <c r="J36" s="76">
        <f>分析係数表!G39</f>
        <v>0.35294936281039385</v>
      </c>
      <c r="K36" s="78">
        <f t="shared" si="3"/>
        <v>7.718824591472033E-2</v>
      </c>
      <c r="L36" s="79"/>
      <c r="M36" s="80"/>
      <c r="N36" s="81">
        <f>分析係数表!H39</f>
        <v>3.8393137939767719E-3</v>
      </c>
      <c r="O36" s="82">
        <f t="shared" si="4"/>
        <v>9.731083192090513E-2</v>
      </c>
      <c r="P36" s="76">
        <f>分析係数表!C39</f>
        <v>1</v>
      </c>
      <c r="Q36" s="82">
        <f t="shared" si="5"/>
        <v>9.731083192090513E-2</v>
      </c>
      <c r="R36" s="83">
        <v>0.17917249493475931</v>
      </c>
      <c r="S36" s="84">
        <f t="shared" si="6"/>
        <v>0.39786745247796429</v>
      </c>
      <c r="T36" s="85">
        <f>分析係数表!F39</f>
        <v>0.70369192230461841</v>
      </c>
      <c r="U36" s="86">
        <f t="shared" si="7"/>
        <v>0.2799761124566601</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投入係数表!Y37</f>
        <v>1.5536394002951915E-4</v>
      </c>
      <c r="E37" s="77">
        <f t="shared" si="0"/>
        <v>1.5536394002951915E-2</v>
      </c>
      <c r="F37" s="76">
        <f>分析係数表!C40</f>
        <v>0.8889202180509681</v>
      </c>
      <c r="G37" s="77">
        <f t="shared" si="1"/>
        <v>1.381061474482977E-2</v>
      </c>
      <c r="H37" s="77">
        <v>1.9654945986861374E-2</v>
      </c>
      <c r="I37" s="77">
        <f t="shared" si="2"/>
        <v>1.9654945986861374E-2</v>
      </c>
      <c r="J37" s="76">
        <f>分析係数表!G40</f>
        <v>0.50284888634442904</v>
      </c>
      <c r="K37" s="78">
        <f t="shared" si="3"/>
        <v>9.8834677006531466E-3</v>
      </c>
      <c r="L37" s="79"/>
      <c r="M37" s="80"/>
      <c r="N37" s="81">
        <f>分析係数表!H40</f>
        <v>3.2672435146350355E-2</v>
      </c>
      <c r="O37" s="82">
        <f t="shared" si="4"/>
        <v>0.82811200531748153</v>
      </c>
      <c r="P37" s="76">
        <f>分析係数表!C40</f>
        <v>0.8889202180509681</v>
      </c>
      <c r="Q37" s="82">
        <f t="shared" si="5"/>
        <v>0.73612550433744017</v>
      </c>
      <c r="R37" s="83">
        <v>0.73865703128382754</v>
      </c>
      <c r="S37" s="84">
        <f t="shared" si="6"/>
        <v>0.75831197727068889</v>
      </c>
      <c r="T37" s="85">
        <f>分析係数表!F40</f>
        <v>0.69927210272348084</v>
      </c>
      <c r="U37" s="86">
        <f t="shared" si="7"/>
        <v>0.53026641086647508</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投入係数表!Y38</f>
        <v>0</v>
      </c>
      <c r="E38" s="77">
        <f t="shared" si="0"/>
        <v>0</v>
      </c>
      <c r="F38" s="76">
        <f>分析係数表!C41</f>
        <v>0.75714913369882897</v>
      </c>
      <c r="G38" s="77">
        <f t="shared" si="1"/>
        <v>0</v>
      </c>
      <c r="H38" s="77">
        <v>3.909896020217532E-3</v>
      </c>
      <c r="I38" s="77">
        <f t="shared" si="2"/>
        <v>3.909896020217532E-3</v>
      </c>
      <c r="J38" s="76">
        <f>分析係数表!G41</f>
        <v>0.44130306930439894</v>
      </c>
      <c r="K38" s="78">
        <f t="shared" si="3"/>
        <v>1.7254491143830512E-3</v>
      </c>
      <c r="L38" s="79"/>
      <c r="M38" s="80"/>
      <c r="N38" s="81">
        <f>分析係数表!H41</f>
        <v>5.4373811955726131E-2</v>
      </c>
      <c r="O38" s="82">
        <f t="shared" si="4"/>
        <v>1.3781527533444897</v>
      </c>
      <c r="P38" s="76">
        <f>分析係数表!C41</f>
        <v>0.75714913369882897</v>
      </c>
      <c r="Q38" s="82">
        <f t="shared" si="5"/>
        <v>1.0434671632994363</v>
      </c>
      <c r="R38" s="83">
        <v>1.0630986235553179</v>
      </c>
      <c r="S38" s="84">
        <f t="shared" si="6"/>
        <v>1.0670085195755354</v>
      </c>
      <c r="T38" s="85">
        <f>分析係数表!F41</f>
        <v>0.54632084075586207</v>
      </c>
      <c r="U38" s="86">
        <f t="shared" si="7"/>
        <v>0.58292899150817423</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投入係数表!Y39</f>
        <v>6.9428260700691365E-4</v>
      </c>
      <c r="E39" s="77">
        <f>$C$27*D39</f>
        <v>6.9428260700691372E-2</v>
      </c>
      <c r="F39" s="76">
        <f>分析係数表!C42</f>
        <v>1</v>
      </c>
      <c r="G39" s="77">
        <f>E39*F39</f>
        <v>6.9428260700691372E-2</v>
      </c>
      <c r="H39" s="77">
        <v>8.0846919546328638E-2</v>
      </c>
      <c r="I39" s="77">
        <f>C39+H39</f>
        <v>8.0846919546328638E-2</v>
      </c>
      <c r="J39" s="76">
        <f>分析係数表!G42</f>
        <v>0.48521641371557056</v>
      </c>
      <c r="K39" s="78">
        <f>I39*J39</f>
        <v>3.9228252362220842E-2</v>
      </c>
      <c r="L39" s="79"/>
      <c r="M39" s="80"/>
      <c r="N39" s="81">
        <f>分析係数表!H42</f>
        <v>1.2455852761828956E-2</v>
      </c>
      <c r="O39" s="82">
        <f t="shared" si="4"/>
        <v>0.31570469609424495</v>
      </c>
      <c r="P39" s="76">
        <f>分析係数表!C42</f>
        <v>1</v>
      </c>
      <c r="Q39" s="82">
        <f>O39*P39</f>
        <v>0.31570469609424495</v>
      </c>
      <c r="R39" s="83">
        <v>0.32374127311010042</v>
      </c>
      <c r="S39" s="84">
        <f>I39+R39</f>
        <v>0.40458819265642909</v>
      </c>
      <c r="T39" s="85">
        <f>分析係数表!F42</f>
        <v>0.55716694772344011</v>
      </c>
      <c r="U39" s="86">
        <f>S39*T39</f>
        <v>0.22542316838732573</v>
      </c>
      <c r="V39" s="87">
        <f>分析係数表!D42</f>
        <v>5.0590219224283306E-2</v>
      </c>
      <c r="W39" s="167">
        <f>ROUND(S39*V39,0)</f>
        <v>0</v>
      </c>
      <c r="X39" s="76">
        <f>分析係数表!E42</f>
        <v>4.4912872400224846E-2</v>
      </c>
      <c r="Y39" s="166">
        <f>ROUND(S39*X39,0)</f>
        <v>0</v>
      </c>
    </row>
    <row r="40" spans="1:25" x14ac:dyDescent="0.2">
      <c r="A40" s="6" t="s">
        <v>195</v>
      </c>
      <c r="B40" s="5" t="s">
        <v>41</v>
      </c>
      <c r="C40" s="90"/>
      <c r="D40" s="76">
        <f>投入係数表!Y40</f>
        <v>9.5558533364406117E-2</v>
      </c>
      <c r="E40" s="77">
        <f>$C$27*D40</f>
        <v>9.5558533364406113</v>
      </c>
      <c r="F40" s="76">
        <f>分析係数表!C43</f>
        <v>0.37563090462016302</v>
      </c>
      <c r="G40" s="77">
        <f>E40*F40</f>
        <v>3.58947383318479</v>
      </c>
      <c r="H40" s="77">
        <v>4.4166711221785651</v>
      </c>
      <c r="I40" s="77">
        <f>C40+H40</f>
        <v>4.4166711221785651</v>
      </c>
      <c r="J40" s="76">
        <f>分析係数表!G43</f>
        <v>0.35396646305878693</v>
      </c>
      <c r="K40" s="78">
        <f>I40*J40</f>
        <v>1.5633534556114301</v>
      </c>
      <c r="L40" s="79"/>
      <c r="M40" s="80"/>
      <c r="N40" s="81">
        <f>分析係数表!H43</f>
        <v>3.4431366873638014E-2</v>
      </c>
      <c r="O40" s="82">
        <f t="shared" si="4"/>
        <v>0.8726936985208249</v>
      </c>
      <c r="P40" s="76">
        <f>分析係数表!C43</f>
        <v>0.37563090462016302</v>
      </c>
      <c r="Q40" s="82">
        <f>O40*P40</f>
        <v>0.32781072343169326</v>
      </c>
      <c r="R40" s="83">
        <v>0.84452389501327674</v>
      </c>
      <c r="S40" s="84">
        <f>I40+R40</f>
        <v>5.2611950171918416</v>
      </c>
      <c r="T40" s="85">
        <f>分析係数表!F43</f>
        <v>0.58646850562191188</v>
      </c>
      <c r="U40" s="86">
        <f>S40*T40</f>
        <v>3.0855251795179481</v>
      </c>
      <c r="V40" s="87">
        <f>分析係数表!D43</f>
        <v>0.19606660701085477</v>
      </c>
      <c r="W40" s="167">
        <f>ROUND(S40*V40,0)</f>
        <v>1</v>
      </c>
      <c r="X40" s="76">
        <f>分析係数表!E43</f>
        <v>0.16095397424425165</v>
      </c>
      <c r="Y40" s="166">
        <f>ROUND(S40*X40,0)</f>
        <v>1</v>
      </c>
    </row>
    <row r="41" spans="1:25" x14ac:dyDescent="0.2">
      <c r="A41" s="6" t="s">
        <v>341</v>
      </c>
      <c r="B41" s="5" t="s">
        <v>42</v>
      </c>
      <c r="C41" s="90"/>
      <c r="D41" s="76">
        <f>投入係数表!Y41</f>
        <v>2.5732152567389111E-4</v>
      </c>
      <c r="E41" s="77">
        <f>$C$27*D41</f>
        <v>2.5732152567389109E-2</v>
      </c>
      <c r="F41" s="76">
        <f>分析係数表!C44</f>
        <v>0.44504076889746724</v>
      </c>
      <c r="G41" s="77">
        <f>E41*F41</f>
        <v>1.1451856963977785E-2</v>
      </c>
      <c r="H41" s="77">
        <v>1.8712995607041403E-2</v>
      </c>
      <c r="I41" s="77">
        <f>C41+H41</f>
        <v>1.8712995607041403E-2</v>
      </c>
      <c r="J41" s="76">
        <f>分析係数表!G44</f>
        <v>0.26866955824807881</v>
      </c>
      <c r="K41" s="78">
        <f>I41*J41</f>
        <v>5.027612263242053E-3</v>
      </c>
      <c r="L41" s="79"/>
      <c r="M41" s="80"/>
      <c r="N41" s="81">
        <f>分析係数表!H44</f>
        <v>0.11433334539351923</v>
      </c>
      <c r="O41" s="82">
        <f t="shared" si="4"/>
        <v>2.8978805988711156</v>
      </c>
      <c r="P41" s="76">
        <f>分析係数表!C44</f>
        <v>0.44504076889746724</v>
      </c>
      <c r="Q41" s="82">
        <f>O41*P41</f>
        <v>1.2896750098946541</v>
      </c>
      <c r="R41" s="83">
        <v>1.3135721153102353</v>
      </c>
      <c r="S41" s="84">
        <f>I41+R41</f>
        <v>1.3322851109172766</v>
      </c>
      <c r="T41" s="85">
        <f>分析係数表!F44</f>
        <v>0.50678893027202865</v>
      </c>
      <c r="U41" s="86">
        <f>S41*T41</f>
        <v>0.67518734617911769</v>
      </c>
      <c r="V41" s="87">
        <f>分析係数表!D44</f>
        <v>0.1775140257413606</v>
      </c>
      <c r="W41" s="167">
        <f>ROUND(S41*V41,0)</f>
        <v>0</v>
      </c>
      <c r="X41" s="76">
        <f>分析係数表!E44</f>
        <v>0.13360991938145303</v>
      </c>
      <c r="Y41" s="166">
        <f>ROUND(S41*X41,0)</f>
        <v>0</v>
      </c>
    </row>
    <row r="42" spans="1:25" x14ac:dyDescent="0.2">
      <c r="A42" s="6" t="s">
        <v>342</v>
      </c>
      <c r="B42" s="5" t="s">
        <v>279</v>
      </c>
      <c r="C42" s="90"/>
      <c r="D42" s="76">
        <f>投入係数表!Y42</f>
        <v>1.5390740309174241E-3</v>
      </c>
      <c r="E42" s="77">
        <f>$C$27*D42</f>
        <v>0.15390740309174242</v>
      </c>
      <c r="F42" s="76">
        <f>分析係数表!C45</f>
        <v>1</v>
      </c>
      <c r="G42" s="77">
        <f>E42*F42</f>
        <v>0.15390740309174242</v>
      </c>
      <c r="H42" s="77">
        <v>0.19980249578182999</v>
      </c>
      <c r="I42" s="77">
        <f>C42+H42</f>
        <v>0.19980249578182999</v>
      </c>
      <c r="J42" s="76">
        <f>分析係数表!G45</f>
        <v>0</v>
      </c>
      <c r="K42" s="78">
        <f>I42*J42</f>
        <v>0</v>
      </c>
      <c r="L42" s="79"/>
      <c r="M42" s="80"/>
      <c r="N42" s="81">
        <f>分析係数表!H45</f>
        <v>0</v>
      </c>
      <c r="O42" s="82">
        <f t="shared" si="4"/>
        <v>0</v>
      </c>
      <c r="P42" s="76">
        <f>分析係数表!C45</f>
        <v>1</v>
      </c>
      <c r="Q42" s="82">
        <f>O42*P42</f>
        <v>0</v>
      </c>
      <c r="R42" s="83">
        <v>4.1436884882745662E-2</v>
      </c>
      <c r="S42" s="84">
        <f>I42+R42</f>
        <v>0.24123938066457565</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投入係数表!Y43</f>
        <v>1.5570379864833372E-2</v>
      </c>
      <c r="E43" s="77">
        <f>$C$27*D43</f>
        <v>1.5570379864833372</v>
      </c>
      <c r="F43" s="76">
        <f>分析係数表!C46</f>
        <v>0.71666280596092968</v>
      </c>
      <c r="G43" s="77">
        <f>E43*F43</f>
        <v>1.1158712123809045</v>
      </c>
      <c r="H43" s="77">
        <v>1.1531744903547172</v>
      </c>
      <c r="I43" s="77">
        <f>C43+H43</f>
        <v>1.1531744903547172</v>
      </c>
      <c r="J43" s="76">
        <f>分析係数表!G46</f>
        <v>9.2985756517065307E-3</v>
      </c>
      <c r="K43" s="78">
        <f>I43*J43</f>
        <v>1.0722880238181461E-2</v>
      </c>
      <c r="L43" s="79"/>
      <c r="M43" s="80"/>
      <c r="N43" s="81">
        <f>分析係数表!H46</f>
        <v>2.2386024285503563E-2</v>
      </c>
      <c r="O43" s="82">
        <f t="shared" si="4"/>
        <v>0.56739374886248672</v>
      </c>
      <c r="P43" s="76">
        <f>分析係数表!C46</f>
        <v>0.71666280596092968</v>
      </c>
      <c r="Q43" s="82">
        <f>O43*P43</f>
        <v>0.40662999614448081</v>
      </c>
      <c r="R43" s="83">
        <v>0.43165504402149407</v>
      </c>
      <c r="S43" s="84">
        <f>I43+R43</f>
        <v>1.5848295343762113</v>
      </c>
      <c r="T43" s="85">
        <f>分析係数表!F46</f>
        <v>0.31357162053211501</v>
      </c>
      <c r="U43" s="86">
        <f>S43*T43</f>
        <v>0.49695756536150587</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92">
        <f>投入係数表!Y44</f>
        <v>0.53876815816049095</v>
      </c>
      <c r="E44" s="91">
        <f>SUM(E5:E43)</f>
        <v>53.876815816049088</v>
      </c>
      <c r="F44" s="92">
        <f>分析係数表!C47</f>
        <v>0.41481989128497887</v>
      </c>
      <c r="G44" s="91">
        <f>SUM(G5:G43)</f>
        <v>17.684944601576035</v>
      </c>
      <c r="H44" s="91">
        <f>SUM(H5:H43)</f>
        <v>21.409960735665251</v>
      </c>
      <c r="I44" s="91">
        <f>SUM(I5:I43)</f>
        <v>121.40996073566527</v>
      </c>
      <c r="J44" s="92">
        <f>分析係数表!G47</f>
        <v>0.25026351860519069</v>
      </c>
      <c r="K44" s="93">
        <f>SUM(K5:K43)</f>
        <v>40.402590505656683</v>
      </c>
      <c r="L44" s="94">
        <f>最終需要_まとめ!$L$33</f>
        <v>0.62733333333333341</v>
      </c>
      <c r="M44" s="91">
        <f>K44*L44</f>
        <v>25.345891777215297</v>
      </c>
      <c r="N44" s="95">
        <f>分析係数表!H47</f>
        <v>1</v>
      </c>
      <c r="O44" s="96">
        <f>SUM(O5:O43)</f>
        <v>25.345891777215293</v>
      </c>
      <c r="P44" s="92">
        <f>分析係数表!C47</f>
        <v>0.41481989128497887</v>
      </c>
      <c r="Q44" s="96">
        <f>SUM(Q5:Q43)</f>
        <v>12.266113122526916</v>
      </c>
      <c r="R44" s="91">
        <f>SUM(R5:R43)</f>
        <v>14.315047950034492</v>
      </c>
      <c r="S44" s="97">
        <f>SUM(S5:S43)</f>
        <v>135.72500868569978</v>
      </c>
      <c r="T44" s="98">
        <f>分析係数表!F47</f>
        <v>0.49143989098878627</v>
      </c>
      <c r="U44" s="99">
        <f>SUM(U5:U43)</f>
        <v>64.448257748698921</v>
      </c>
      <c r="V44" s="100">
        <f>分析係数表!D47</f>
        <v>6.5635274131309693E-2</v>
      </c>
      <c r="W44" s="164">
        <f>SUM(W5:W43)</f>
        <v>14</v>
      </c>
      <c r="X44" s="92">
        <f>分析係数表!E47</f>
        <v>5.6703562149805216E-2</v>
      </c>
      <c r="Y44" s="165">
        <f>SUM(Y5:Y43)</f>
        <v>11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
        <v>488</v>
      </c>
      <c r="H1" s="404"/>
      <c r="I1" s="404"/>
    </row>
    <row r="2" spans="1:25" x14ac:dyDescent="0.2">
      <c r="B2" s="3" t="s">
        <v>293</v>
      </c>
      <c r="S2" s="3" t="s">
        <v>153</v>
      </c>
      <c r="U2" s="64" t="s">
        <v>210</v>
      </c>
      <c r="W2" s="3" t="s">
        <v>130</v>
      </c>
      <c r="Y2" s="3" t="s">
        <v>154</v>
      </c>
    </row>
    <row r="3" spans="1:25" ht="44" x14ac:dyDescent="0.2">
      <c r="B3" s="65"/>
      <c r="C3" s="66" t="s">
        <v>228</v>
      </c>
      <c r="D3" s="66" t="s">
        <v>315</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投入係数表!Z5</f>
        <v>0</v>
      </c>
      <c r="E5" s="77">
        <f t="shared" ref="E5:E38" si="0">$C$28*D5</f>
        <v>0</v>
      </c>
      <c r="F5" s="76">
        <f>分析係数表!C8</f>
        <v>4.9243777539597522E-2</v>
      </c>
      <c r="G5" s="77">
        <f t="shared" ref="G5:G38" si="1">E5*F5</f>
        <v>0</v>
      </c>
      <c r="H5" s="77">
        <f t="array" ref="H5:H43">MMULT(逆行列係数!C5:AO43,'24'!G5:G43)</f>
        <v>3.8372784470377165E-5</v>
      </c>
      <c r="I5" s="77">
        <f t="shared" ref="I5:I38" si="2">C5+H5</f>
        <v>3.8372784470377165E-5</v>
      </c>
      <c r="J5" s="76">
        <f>分析係数表!G8</f>
        <v>0.12057971014492753</v>
      </c>
      <c r="K5" s="78">
        <f t="shared" ref="K5:K38" si="3">I5*J5</f>
        <v>4.6269792288918549E-6</v>
      </c>
      <c r="L5" s="79" t="s">
        <v>184</v>
      </c>
      <c r="M5" s="80" t="s">
        <v>184</v>
      </c>
      <c r="N5" s="81">
        <f>分析係数表!H8</f>
        <v>1.1023937613586077E-2</v>
      </c>
      <c r="O5" s="82">
        <f t="shared" ref="O5:O43" si="4">$M$44*N5</f>
        <v>7.4328082699707712E-2</v>
      </c>
      <c r="P5" s="76">
        <f>分析係数表!C8</f>
        <v>4.9243777539597522E-2</v>
      </c>
      <c r="Q5" s="82">
        <f t="shared" ref="Q5:Q38" si="5">O5*P5</f>
        <v>3.6601955694092136E-3</v>
      </c>
      <c r="R5" s="83">
        <f t="array" ref="R5:R43">MMULT(逆行列係数!C5:AO43,'24'!Q5:Q43)</f>
        <v>3.8272139517805943E-3</v>
      </c>
      <c r="S5" s="84">
        <f t="shared" ref="S5:S38" si="6">I5+R5</f>
        <v>3.8655867362509715E-3</v>
      </c>
      <c r="T5" s="85">
        <f>分析係数表!F8</f>
        <v>0.45391304347826089</v>
      </c>
      <c r="U5" s="86">
        <f t="shared" ref="U5:U38" si="7">S5*T5</f>
        <v>1.7546402402808759E-3</v>
      </c>
      <c r="V5" s="87">
        <f>分析係数表!D8</f>
        <v>0.46202898550724636</v>
      </c>
      <c r="W5" s="167">
        <f t="shared" ref="W5:W38" si="8">ROUND(S5*V5,0)</f>
        <v>0</v>
      </c>
      <c r="X5" s="76">
        <f>分析係数表!E8</f>
        <v>0.31362318840579712</v>
      </c>
      <c r="Y5" s="166">
        <f t="shared" ref="Y5:Y38" si="9">ROUND(S5*X5,0)</f>
        <v>0</v>
      </c>
    </row>
    <row r="6" spans="1:25" x14ac:dyDescent="0.2">
      <c r="A6" s="6" t="s">
        <v>220</v>
      </c>
      <c r="B6" s="5" t="s">
        <v>266</v>
      </c>
      <c r="C6" s="90"/>
      <c r="D6" s="76">
        <f>投入係数表!Z6</f>
        <v>0</v>
      </c>
      <c r="E6" s="77">
        <f t="shared" si="0"/>
        <v>0</v>
      </c>
      <c r="F6" s="76">
        <f>分析係数表!C9</f>
        <v>0.18610421836228286</v>
      </c>
      <c r="G6" s="77">
        <f t="shared" si="1"/>
        <v>0</v>
      </c>
      <c r="H6" s="77">
        <v>1.2530498137107522E-5</v>
      </c>
      <c r="I6" s="77">
        <f t="shared" si="2"/>
        <v>1.2530498137107522E-5</v>
      </c>
      <c r="J6" s="76">
        <f>分析係数表!G9</f>
        <v>0.24223602484472051</v>
      </c>
      <c r="K6" s="78">
        <f t="shared" si="3"/>
        <v>3.0353380580571016E-6</v>
      </c>
      <c r="L6" s="79"/>
      <c r="M6" s="80"/>
      <c r="N6" s="81">
        <f>分析係数表!H9</f>
        <v>5.8167204272645549E-4</v>
      </c>
      <c r="O6" s="82">
        <f t="shared" si="4"/>
        <v>3.921880657470061E-3</v>
      </c>
      <c r="P6" s="76">
        <f>分析係数表!C9</f>
        <v>0.18610421836228286</v>
      </c>
      <c r="Q6" s="82">
        <f t="shared" si="5"/>
        <v>7.2987853426862174E-4</v>
      </c>
      <c r="R6" s="83">
        <v>7.4696962082839412E-4</v>
      </c>
      <c r="S6" s="84">
        <f t="shared" si="6"/>
        <v>7.595001189655016E-4</v>
      </c>
      <c r="T6" s="85">
        <f>分析係数表!F9</f>
        <v>0.65217391304347827</v>
      </c>
      <c r="U6" s="86">
        <f t="shared" si="7"/>
        <v>4.9532616454271846E-4</v>
      </c>
      <c r="V6" s="87">
        <f>分析係数表!D9</f>
        <v>0.15527950310559005</v>
      </c>
      <c r="W6" s="167">
        <f t="shared" si="8"/>
        <v>0</v>
      </c>
      <c r="X6" s="76">
        <f>分析係数表!E9</f>
        <v>0</v>
      </c>
      <c r="Y6" s="166">
        <f t="shared" si="9"/>
        <v>0</v>
      </c>
    </row>
    <row r="7" spans="1:25" x14ac:dyDescent="0.2">
      <c r="A7" s="6" t="s">
        <v>221</v>
      </c>
      <c r="B7" s="5" t="s">
        <v>267</v>
      </c>
      <c r="C7" s="90"/>
      <c r="D7" s="76">
        <f>投入係数表!Z7</f>
        <v>0</v>
      </c>
      <c r="E7" s="77">
        <f t="shared" si="0"/>
        <v>0</v>
      </c>
      <c r="F7" s="76">
        <f>分析係数表!C10</f>
        <v>1</v>
      </c>
      <c r="G7" s="77">
        <f t="shared" si="1"/>
        <v>0</v>
      </c>
      <c r="H7" s="77">
        <v>2.2228824599961502E-5</v>
      </c>
      <c r="I7" s="77">
        <f t="shared" si="2"/>
        <v>2.2228824599961502E-5</v>
      </c>
      <c r="J7" s="76">
        <f>分析係数表!G10</f>
        <v>0.17902522283330172</v>
      </c>
      <c r="K7" s="78">
        <f t="shared" si="3"/>
        <v>3.9795202773304872E-6</v>
      </c>
      <c r="L7" s="79"/>
      <c r="M7" s="80"/>
      <c r="N7" s="81">
        <f>分析係数表!H10</f>
        <v>1.093766089911469E-3</v>
      </c>
      <c r="O7" s="82">
        <f t="shared" si="4"/>
        <v>7.3746368343815035E-3</v>
      </c>
      <c r="P7" s="76">
        <f>分析係数表!C10</f>
        <v>1</v>
      </c>
      <c r="Q7" s="82">
        <f t="shared" si="5"/>
        <v>7.3746368343815035E-3</v>
      </c>
      <c r="R7" s="83">
        <v>7.3958284870834197E-3</v>
      </c>
      <c r="S7" s="84">
        <f t="shared" si="6"/>
        <v>7.418057311683381E-3</v>
      </c>
      <c r="T7" s="85">
        <f>分析係数表!F10</f>
        <v>0.51792148681964723</v>
      </c>
      <c r="U7" s="86">
        <f t="shared" si="7"/>
        <v>3.8419712721804119E-3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投入係数表!Z8</f>
        <v>0.30461662910960885</v>
      </c>
      <c r="E8" s="77">
        <f t="shared" si="0"/>
        <v>30.461662910960886</v>
      </c>
      <c r="F8" s="76">
        <f>分析係数表!C11</f>
        <v>6.160954948016939E-3</v>
      </c>
      <c r="G8" s="77">
        <f t="shared" si="1"/>
        <v>0.18767293283610853</v>
      </c>
      <c r="H8" s="77">
        <v>0.19062977808236187</v>
      </c>
      <c r="I8" s="77">
        <f t="shared" si="2"/>
        <v>0.19062977808236187</v>
      </c>
      <c r="J8" s="76">
        <f>分析係数表!G11</f>
        <v>0.34042553191489361</v>
      </c>
      <c r="K8" s="78">
        <f t="shared" si="3"/>
        <v>6.4895243602506161E-2</v>
      </c>
      <c r="L8" s="79"/>
      <c r="M8" s="80"/>
      <c r="N8" s="81">
        <f>分析係数表!H11</f>
        <v>-1.9481838751603774E-5</v>
      </c>
      <c r="O8" s="82">
        <f t="shared" si="4"/>
        <v>-1.3135485455641354E-4</v>
      </c>
      <c r="P8" s="76">
        <f>分析係数表!C11</f>
        <v>6.160954948016939E-3</v>
      </c>
      <c r="Q8" s="82">
        <f t="shared" si="5"/>
        <v>-8.0927134112538135E-7</v>
      </c>
      <c r="R8" s="83">
        <v>9.2542516135545079E-5</v>
      </c>
      <c r="S8" s="84">
        <f t="shared" si="6"/>
        <v>0.19072232059849742</v>
      </c>
      <c r="T8" s="85">
        <f>分析係数表!F11</f>
        <v>0.5957446808510638</v>
      </c>
      <c r="U8" s="86">
        <f t="shared" si="7"/>
        <v>0.11362180801612612</v>
      </c>
      <c r="V8" s="87">
        <f>分析係数表!D11</f>
        <v>0.10638297872340426</v>
      </c>
      <c r="W8" s="167">
        <f t="shared" si="8"/>
        <v>0</v>
      </c>
      <c r="X8" s="76">
        <f>分析係数表!E11</f>
        <v>0</v>
      </c>
      <c r="Y8" s="166">
        <f t="shared" si="9"/>
        <v>0</v>
      </c>
    </row>
    <row r="9" spans="1:25" x14ac:dyDescent="0.2">
      <c r="A9" s="6" t="s">
        <v>223</v>
      </c>
      <c r="B9" s="5" t="s">
        <v>191</v>
      </c>
      <c r="C9" s="90"/>
      <c r="D9" s="76">
        <f>投入係数表!Z9</f>
        <v>0</v>
      </c>
      <c r="E9" s="77">
        <f t="shared" si="0"/>
        <v>0</v>
      </c>
      <c r="F9" s="76">
        <f>分析係数表!C12</f>
        <v>3.0196065121225524E-2</v>
      </c>
      <c r="G9" s="77">
        <f t="shared" si="1"/>
        <v>0</v>
      </c>
      <c r="H9" s="77">
        <v>6.9113740737467174E-5</v>
      </c>
      <c r="I9" s="77">
        <f t="shared" si="2"/>
        <v>6.9113740737467174E-5</v>
      </c>
      <c r="J9" s="76">
        <f>分析係数表!G12</f>
        <v>0.12354134956874682</v>
      </c>
      <c r="K9" s="78">
        <f t="shared" si="3"/>
        <v>8.5384048044511699E-6</v>
      </c>
      <c r="L9" s="79"/>
      <c r="M9" s="80"/>
      <c r="N9" s="81">
        <f>分析係数表!H12</f>
        <v>9.1223709954384669E-2</v>
      </c>
      <c r="O9" s="82">
        <f t="shared" si="4"/>
        <v>0.61506910646040647</v>
      </c>
      <c r="P9" s="76">
        <f>分析係数表!C12</f>
        <v>3.0196065121225524E-2</v>
      </c>
      <c r="Q9" s="82">
        <f t="shared" si="5"/>
        <v>1.857266679273243E-2</v>
      </c>
      <c r="R9" s="83">
        <v>1.9772937013974253E-2</v>
      </c>
      <c r="S9" s="84">
        <f t="shared" si="6"/>
        <v>1.984205075471172E-2</v>
      </c>
      <c r="T9" s="85">
        <f>分析係数表!F12</f>
        <v>0.42790922927909231</v>
      </c>
      <c r="U9" s="86">
        <f t="shared" si="7"/>
        <v>8.4905966457653245E-3</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投入係数表!Z10</f>
        <v>1.1556017796267407E-4</v>
      </c>
      <c r="E10" s="77">
        <f t="shared" si="0"/>
        <v>1.1556017796267406E-2</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9.6705320422353885E-2</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投入係数表!Z11</f>
        <v>2.9467845380481885E-3</v>
      </c>
      <c r="E11" s="77">
        <f t="shared" si="0"/>
        <v>0.29467845380481883</v>
      </c>
      <c r="F11" s="76">
        <f>分析係数表!C14</f>
        <v>0.14745822605886216</v>
      </c>
      <c r="G11" s="77">
        <f t="shared" si="1"/>
        <v>4.3452762055826946E-2</v>
      </c>
      <c r="H11" s="77">
        <v>8.8211796707507437E-2</v>
      </c>
      <c r="I11" s="77">
        <f t="shared" si="2"/>
        <v>8.8211796707507437E-2</v>
      </c>
      <c r="J11" s="76">
        <f>分析係数表!G14</f>
        <v>0.16000812567713976</v>
      </c>
      <c r="K11" s="78">
        <f t="shared" si="3"/>
        <v>1.4114604253781153E-2</v>
      </c>
      <c r="L11" s="79"/>
      <c r="M11" s="80"/>
      <c r="N11" s="81">
        <f>分析係数表!H14</f>
        <v>1.1744765647395416E-3</v>
      </c>
      <c r="O11" s="82">
        <f t="shared" si="4"/>
        <v>7.9188212318295013E-3</v>
      </c>
      <c r="P11" s="76">
        <f>分析係数表!C14</f>
        <v>0.14745822605886216</v>
      </c>
      <c r="Q11" s="82">
        <f t="shared" si="5"/>
        <v>1.1676953313228319E-3</v>
      </c>
      <c r="R11" s="83">
        <v>9.0088903952978104E-3</v>
      </c>
      <c r="S11" s="84">
        <f t="shared" si="6"/>
        <v>9.7220687102805251E-2</v>
      </c>
      <c r="T11" s="85">
        <f>分析係数表!F14</f>
        <v>0.30031148429035753</v>
      </c>
      <c r="U11" s="86">
        <f t="shared" si="7"/>
        <v>2.9196488847571863E-2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投入係数表!Z12</f>
        <v>4.0446062286935921E-4</v>
      </c>
      <c r="E12" s="77">
        <f t="shared" si="0"/>
        <v>4.0446062286935924E-2</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5.6379380073534921E-2</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投入係数表!Z13</f>
        <v>5.5873346044952907E-2</v>
      </c>
      <c r="E13" s="77">
        <f t="shared" si="0"/>
        <v>5.5873346044952905</v>
      </c>
      <c r="F13" s="76">
        <f>分析係数表!C16</f>
        <v>2.2508198350392528E-2</v>
      </c>
      <c r="G13" s="77">
        <f t="shared" si="1"/>
        <v>0.12576083552799197</v>
      </c>
      <c r="H13" s="77">
        <v>0.1336536782337279</v>
      </c>
      <c r="I13" s="77">
        <f t="shared" si="2"/>
        <v>0.1336536782337279</v>
      </c>
      <c r="J13" s="76">
        <f>分析係数表!G16</f>
        <v>3.3165829145728645E-2</v>
      </c>
      <c r="K13" s="78">
        <f t="shared" si="3"/>
        <v>4.4327350569980106E-3</v>
      </c>
      <c r="L13" s="79"/>
      <c r="M13" s="80"/>
      <c r="N13" s="81">
        <f>分析係数表!H16</f>
        <v>1.6828134001653172E-2</v>
      </c>
      <c r="O13" s="82">
        <f t="shared" si="4"/>
        <v>0.11346244686790777</v>
      </c>
      <c r="P13" s="76">
        <f>分析係数表!C16</f>
        <v>2.2508198350392528E-2</v>
      </c>
      <c r="Q13" s="82">
        <f t="shared" si="5"/>
        <v>2.5538352594237416E-3</v>
      </c>
      <c r="R13" s="83">
        <v>3.4955667379716294E-3</v>
      </c>
      <c r="S13" s="84">
        <f t="shared" si="6"/>
        <v>0.13714924497169953</v>
      </c>
      <c r="T13" s="85">
        <f>分析係数表!F16</f>
        <v>0.28743718592964823</v>
      </c>
      <c r="U13" s="86">
        <f t="shared" si="7"/>
        <v>3.9421793027041269E-2</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投入係数表!Z14</f>
        <v>0</v>
      </c>
      <c r="E14" s="77">
        <f t="shared" si="0"/>
        <v>0</v>
      </c>
      <c r="F14" s="76">
        <f>分析係数表!C17</f>
        <v>3.7433661865049261E-2</v>
      </c>
      <c r="G14" s="77">
        <f t="shared" si="1"/>
        <v>0</v>
      </c>
      <c r="H14" s="77">
        <v>2.1777621298003626E-2</v>
      </c>
      <c r="I14" s="77">
        <f t="shared" si="2"/>
        <v>2.1777621298003626E-2</v>
      </c>
      <c r="J14" s="76">
        <f>分析係数表!G17</f>
        <v>0.23414289082763498</v>
      </c>
      <c r="K14" s="78">
        <f t="shared" si="3"/>
        <v>5.0990752060640415E-3</v>
      </c>
      <c r="L14" s="79"/>
      <c r="M14" s="80"/>
      <c r="N14" s="81">
        <f>分析係数表!H17</f>
        <v>3.0252512461419003E-3</v>
      </c>
      <c r="O14" s="82">
        <f t="shared" si="4"/>
        <v>2.039753241468879E-2</v>
      </c>
      <c r="P14" s="76">
        <f>分析係数表!C17</f>
        <v>3.7433661865049261E-2</v>
      </c>
      <c r="Q14" s="82">
        <f t="shared" si="5"/>
        <v>7.6355433129284196E-4</v>
      </c>
      <c r="R14" s="83">
        <v>4.2922012303336782E-3</v>
      </c>
      <c r="S14" s="84">
        <f t="shared" si="6"/>
        <v>2.6069822528337304E-2</v>
      </c>
      <c r="T14" s="85">
        <f>分析係数表!F17</f>
        <v>0.39289082763499172</v>
      </c>
      <c r="U14" s="86">
        <f t="shared" si="7"/>
        <v>1.0242594149455796E-2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投入係数表!Z15</f>
        <v>5.7780088981337034E-5</v>
      </c>
      <c r="E15" s="77">
        <f t="shared" si="0"/>
        <v>5.7780088981337031E-3</v>
      </c>
      <c r="F15" s="76">
        <f>分析係数表!C18</f>
        <v>0.10097309673726385</v>
      </c>
      <c r="G15" s="77">
        <f t="shared" si="1"/>
        <v>5.8342345142002572E-4</v>
      </c>
      <c r="H15" s="77">
        <v>1.7971587402952828E-2</v>
      </c>
      <c r="I15" s="77">
        <f t="shared" si="2"/>
        <v>1.7971587402952828E-2</v>
      </c>
      <c r="J15" s="76">
        <f>分析係数表!G18</f>
        <v>0.21571562207670719</v>
      </c>
      <c r="K15" s="78">
        <f t="shared" si="3"/>
        <v>3.876752156333884E-3</v>
      </c>
      <c r="L15" s="79"/>
      <c r="M15" s="80"/>
      <c r="N15" s="81">
        <f>分析係数表!H18</f>
        <v>4.4529917146522908E-4</v>
      </c>
      <c r="O15" s="82">
        <f t="shared" si="4"/>
        <v>3.0023966755751666E-3</v>
      </c>
      <c r="P15" s="76">
        <f>分析係数表!C18</f>
        <v>0.10097309673726385</v>
      </c>
      <c r="Q15" s="82">
        <f t="shared" si="5"/>
        <v>3.0316128996649069E-4</v>
      </c>
      <c r="R15" s="83">
        <v>1.1655851180803975E-3</v>
      </c>
      <c r="S15" s="84">
        <f t="shared" si="6"/>
        <v>1.9137172521033224E-2</v>
      </c>
      <c r="T15" s="85">
        <f>分析係数表!F18</f>
        <v>0.45949485500467729</v>
      </c>
      <c r="U15" s="86">
        <f t="shared" si="7"/>
        <v>8.7934323127516565E-3</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投入係数表!Z16</f>
        <v>0</v>
      </c>
      <c r="E16" s="77">
        <f t="shared" si="0"/>
        <v>0</v>
      </c>
      <c r="F16" s="76">
        <f>分析係数表!C19</f>
        <v>3.134831743474864E-2</v>
      </c>
      <c r="G16" s="77">
        <f t="shared" si="1"/>
        <v>0</v>
      </c>
      <c r="H16" s="77">
        <v>2.3571583927952611E-2</v>
      </c>
      <c r="I16" s="77">
        <f t="shared" si="2"/>
        <v>2.3571583927952611E-2</v>
      </c>
      <c r="J16" s="76">
        <f>分析係数表!G19</f>
        <v>5.7606822099247029E-2</v>
      </c>
      <c r="K16" s="78">
        <f t="shared" si="3"/>
        <v>1.3578840419350366E-3</v>
      </c>
      <c r="L16" s="79"/>
      <c r="M16" s="80"/>
      <c r="N16" s="81">
        <f>分析係数表!H19</f>
        <v>-1.1410791268796496E-4</v>
      </c>
      <c r="O16" s="82">
        <f t="shared" si="4"/>
        <v>-7.6936414811613646E-4</v>
      </c>
      <c r="P16" s="76">
        <f>分析係数表!C19</f>
        <v>3.134831743474864E-2</v>
      </c>
      <c r="Q16" s="82">
        <f t="shared" si="5"/>
        <v>-2.4118271538059617E-5</v>
      </c>
      <c r="R16" s="83">
        <v>2.3138607350045278E-3</v>
      </c>
      <c r="S16" s="84">
        <f t="shared" si="6"/>
        <v>2.5885444662957138E-2</v>
      </c>
      <c r="T16" s="85">
        <f>分析係数表!F19</f>
        <v>0.23995282590946204</v>
      </c>
      <c r="U16" s="86">
        <f t="shared" si="7"/>
        <v>6.2112855967995676E-3</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投入係数表!Z17</f>
        <v>3.4668053388802221E-4</v>
      </c>
      <c r="E17" s="77">
        <f t="shared" si="0"/>
        <v>3.4668053388802224E-2</v>
      </c>
      <c r="F17" s="76">
        <f>分析係数表!C20</f>
        <v>9.3978580907996712E-2</v>
      </c>
      <c r="G17" s="77">
        <f t="shared" si="1"/>
        <v>3.2580544603222992E-3</v>
      </c>
      <c r="H17" s="77">
        <v>1.2983694652714947E-2</v>
      </c>
      <c r="I17" s="77">
        <f t="shared" si="2"/>
        <v>1.2983694652714947E-2</v>
      </c>
      <c r="J17" s="76">
        <f>分析係数表!G20</f>
        <v>0.1000543404428746</v>
      </c>
      <c r="K17" s="78">
        <f t="shared" si="3"/>
        <v>1.2990750049890719E-3</v>
      </c>
      <c r="L17" s="79"/>
      <c r="M17" s="80"/>
      <c r="N17" s="81">
        <f>分析係数表!H20</f>
        <v>5.5523240442070755E-4</v>
      </c>
      <c r="O17" s="82">
        <f t="shared" si="4"/>
        <v>3.7436133548577862E-3</v>
      </c>
      <c r="P17" s="76">
        <f>分析係数表!C20</f>
        <v>9.3978580907996712E-2</v>
      </c>
      <c r="Q17" s="82">
        <f t="shared" si="5"/>
        <v>3.5181947055775944E-4</v>
      </c>
      <c r="R17" s="83">
        <v>1.8987207453364865E-3</v>
      </c>
      <c r="S17" s="84">
        <f t="shared" si="6"/>
        <v>1.4882415398051433E-2</v>
      </c>
      <c r="T17" s="85">
        <f>分析係数表!F20</f>
        <v>0.22286374133949191</v>
      </c>
      <c r="U17" s="86">
        <f t="shared" si="7"/>
        <v>3.3167507757782063E-3</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投入係数表!Z18</f>
        <v>3.4668053388802221E-4</v>
      </c>
      <c r="E18" s="77">
        <f t="shared" si="0"/>
        <v>3.4668053388802224E-2</v>
      </c>
      <c r="F18" s="76">
        <f>分析係数表!C21</f>
        <v>0.58730312732447199</v>
      </c>
      <c r="G18" s="77">
        <f t="shared" si="1"/>
        <v>2.0360656173495306E-2</v>
      </c>
      <c r="H18" s="77">
        <v>5.2467444489331591E-2</v>
      </c>
      <c r="I18" s="77">
        <f t="shared" si="2"/>
        <v>5.2467444489331591E-2</v>
      </c>
      <c r="J18" s="76">
        <f>分析係数表!G21</f>
        <v>0.28517251912946945</v>
      </c>
      <c r="K18" s="78">
        <f t="shared" si="3"/>
        <v>1.4962273317308289E-2</v>
      </c>
      <c r="L18" s="79"/>
      <c r="M18" s="80"/>
      <c r="N18" s="81">
        <f>分析係数表!H21</f>
        <v>9.2956202043366571E-4</v>
      </c>
      <c r="O18" s="82">
        <f t="shared" si="4"/>
        <v>6.2675030602631597E-3</v>
      </c>
      <c r="P18" s="76">
        <f>分析係数表!C21</f>
        <v>0.58730312732447199</v>
      </c>
      <c r="Q18" s="82">
        <f t="shared" si="5"/>
        <v>3.6809241478082521E-3</v>
      </c>
      <c r="R18" s="83">
        <v>5.3448037061410705E-3</v>
      </c>
      <c r="S18" s="84">
        <f t="shared" si="6"/>
        <v>5.7812248195472662E-2</v>
      </c>
      <c r="T18" s="85">
        <f>分析係数表!F21</f>
        <v>0.42587749688936571</v>
      </c>
      <c r="U18" s="86">
        <f t="shared" si="7"/>
        <v>2.4620935551034649E-2</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投入係数表!Z19</f>
        <v>0</v>
      </c>
      <c r="E19" s="77">
        <f t="shared" si="0"/>
        <v>0</v>
      </c>
      <c r="F19" s="76">
        <f>分析係数表!C22</f>
        <v>5.627746538770495E-2</v>
      </c>
      <c r="G19" s="77">
        <f t="shared" si="1"/>
        <v>0</v>
      </c>
      <c r="H19" s="77">
        <v>4.1277436704874604E-3</v>
      </c>
      <c r="I19" s="77">
        <f t="shared" si="2"/>
        <v>4.1277436704874604E-3</v>
      </c>
      <c r="J19" s="76">
        <f>分析係数表!G22</f>
        <v>0.19467293380336859</v>
      </c>
      <c r="K19" s="78">
        <f t="shared" si="3"/>
        <v>8.03559970322079E-4</v>
      </c>
      <c r="L19" s="79"/>
      <c r="M19" s="80"/>
      <c r="N19" s="81">
        <f>分析係数表!H22</f>
        <v>4.3138357235694069E-5</v>
      </c>
      <c r="O19" s="82">
        <f t="shared" si="4"/>
        <v>2.9085717794634429E-4</v>
      </c>
      <c r="P19" s="76">
        <f>分析係数表!C22</f>
        <v>5.627746538770495E-2</v>
      </c>
      <c r="Q19" s="82">
        <f t="shared" si="5"/>
        <v>1.636870476464093E-5</v>
      </c>
      <c r="R19" s="83">
        <v>3.4773322744554474E-4</v>
      </c>
      <c r="S19" s="84">
        <f t="shared" si="6"/>
        <v>4.4754768979330048E-3</v>
      </c>
      <c r="T19" s="85">
        <f>分析係数表!F22</f>
        <v>0.41304347826086957</v>
      </c>
      <c r="U19" s="86">
        <f t="shared" si="7"/>
        <v>1.848566544798415E-3</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投入係数表!Z20</f>
        <v>0</v>
      </c>
      <c r="E20" s="77">
        <f t="shared" si="0"/>
        <v>0</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1.688848130011031E-4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投入係数表!Z21</f>
        <v>0</v>
      </c>
      <c r="E21" s="77">
        <f t="shared" si="0"/>
        <v>0</v>
      </c>
      <c r="F21" s="76">
        <f>分析係数表!C24</f>
        <v>0.81842301633363734</v>
      </c>
      <c r="G21" s="77">
        <f t="shared" si="1"/>
        <v>0</v>
      </c>
      <c r="H21" s="77">
        <v>1.0571549142190143E-2</v>
      </c>
      <c r="I21" s="77">
        <f t="shared" si="2"/>
        <v>1.0571549142190143E-2</v>
      </c>
      <c r="J21" s="76">
        <f>分析係数表!G24</f>
        <v>0.20829256360078277</v>
      </c>
      <c r="K21" s="78">
        <f t="shared" si="3"/>
        <v>2.2019750720584409E-3</v>
      </c>
      <c r="L21" s="79"/>
      <c r="M21" s="80"/>
      <c r="N21" s="81">
        <f>分析係数表!H24</f>
        <v>3.3536593850975067E-4</v>
      </c>
      <c r="O21" s="82">
        <f t="shared" si="4"/>
        <v>2.2611799962925475E-3</v>
      </c>
      <c r="P21" s="76">
        <f>分析係数表!C24</f>
        <v>0.81842301633363734</v>
      </c>
      <c r="Q21" s="82">
        <f t="shared" si="5"/>
        <v>1.8506017530390297E-3</v>
      </c>
      <c r="R21" s="83">
        <v>5.1175687608492537E-3</v>
      </c>
      <c r="S21" s="84">
        <f t="shared" si="6"/>
        <v>1.5689117903039396E-2</v>
      </c>
      <c r="T21" s="85">
        <f>分析係数表!F24</f>
        <v>0.39236790606653621</v>
      </c>
      <c r="U21" s="86">
        <f t="shared" si="7"/>
        <v>6.1559063396465731E-3</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投入係数表!Z22</f>
        <v>0</v>
      </c>
      <c r="E22" s="77">
        <f t="shared" si="0"/>
        <v>0</v>
      </c>
      <c r="F22" s="76">
        <f>分析係数表!C25</f>
        <v>9.2155281649579646E-3</v>
      </c>
      <c r="G22" s="77">
        <f t="shared" si="1"/>
        <v>0</v>
      </c>
      <c r="H22" s="77">
        <v>1.5185845450355379E-3</v>
      </c>
      <c r="I22" s="77">
        <f t="shared" si="2"/>
        <v>1.5185845450355379E-3</v>
      </c>
      <c r="J22" s="76">
        <f>分析係数表!G25</f>
        <v>0.19733079122974262</v>
      </c>
      <c r="K22" s="78">
        <f t="shared" si="3"/>
        <v>2.9966348982112141E-4</v>
      </c>
      <c r="L22" s="79"/>
      <c r="M22" s="80"/>
      <c r="N22" s="81">
        <f>分析係数表!H25</f>
        <v>5.1487716700667114E-4</v>
      </c>
      <c r="O22" s="82">
        <f t="shared" si="4"/>
        <v>3.4715211561337864E-3</v>
      </c>
      <c r="P22" s="76">
        <f>分析係数表!C25</f>
        <v>9.2155281649579646E-3</v>
      </c>
      <c r="Q22" s="82">
        <f t="shared" si="5"/>
        <v>3.1991900989598344E-5</v>
      </c>
      <c r="R22" s="83">
        <v>3.1420388231980542E-4</v>
      </c>
      <c r="S22" s="84">
        <f t="shared" si="6"/>
        <v>1.8327884273553433E-3</v>
      </c>
      <c r="T22" s="85">
        <f>分析係数表!F25</f>
        <v>0.3508102955195424</v>
      </c>
      <c r="U22" s="86">
        <f t="shared" si="7"/>
        <v>6.4296104982532534E-4</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投入係数表!Z23</f>
        <v>0</v>
      </c>
      <c r="E23" s="77">
        <f t="shared" si="0"/>
        <v>0</v>
      </c>
      <c r="F23" s="76">
        <f>分析係数表!C26</f>
        <v>0.13136940169326161</v>
      </c>
      <c r="G23" s="77">
        <f t="shared" si="1"/>
        <v>0</v>
      </c>
      <c r="H23" s="77">
        <v>2.3830716218190943E-2</v>
      </c>
      <c r="I23" s="77">
        <f t="shared" si="2"/>
        <v>2.3830716218190943E-2</v>
      </c>
      <c r="J23" s="76">
        <f>分析係数表!G26</f>
        <v>0.19642020029831664</v>
      </c>
      <c r="K23" s="78">
        <f t="shared" si="3"/>
        <v>4.6808340528294076E-3</v>
      </c>
      <c r="L23" s="79"/>
      <c r="M23" s="80"/>
      <c r="N23" s="81">
        <f>分析係数表!H26</f>
        <v>1.0429741531662163E-2</v>
      </c>
      <c r="O23" s="82">
        <f t="shared" si="4"/>
        <v>7.0321759635737113E-2</v>
      </c>
      <c r="P23" s="76">
        <f>分析係数表!C26</f>
        <v>0.13136940169326161</v>
      </c>
      <c r="Q23" s="82">
        <f t="shared" si="5"/>
        <v>9.23812748936414E-3</v>
      </c>
      <c r="R23" s="83">
        <v>1.2184621038939084E-2</v>
      </c>
      <c r="S23" s="84">
        <f t="shared" si="6"/>
        <v>3.6015337257130027E-2</v>
      </c>
      <c r="T23" s="85">
        <f>分析係数表!F26</f>
        <v>0.33488173875985511</v>
      </c>
      <c r="U23" s="86">
        <f t="shared" si="7"/>
        <v>1.2060878762690295E-2</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投入係数表!Z24</f>
        <v>0</v>
      </c>
      <c r="E24" s="77">
        <f t="shared" si="0"/>
        <v>0</v>
      </c>
      <c r="F24" s="76">
        <f>分析係数表!C27</f>
        <v>0.16712141882673948</v>
      </c>
      <c r="G24" s="77">
        <f t="shared" si="1"/>
        <v>0</v>
      </c>
      <c r="H24" s="77">
        <v>8.738060345051174E-3</v>
      </c>
      <c r="I24" s="77">
        <f t="shared" si="2"/>
        <v>8.738060345051174E-3</v>
      </c>
      <c r="J24" s="76">
        <f>分析係数表!G27</f>
        <v>0.17095740894530786</v>
      </c>
      <c r="K24" s="78">
        <f t="shared" si="3"/>
        <v>1.4938361557976915E-3</v>
      </c>
      <c r="L24" s="79"/>
      <c r="M24" s="80"/>
      <c r="N24" s="81">
        <f>分析係数表!H27</f>
        <v>1.1119955247433267E-2</v>
      </c>
      <c r="O24" s="82">
        <f t="shared" si="4"/>
        <v>7.4975474482878612E-2</v>
      </c>
      <c r="P24" s="76">
        <f>分析係数表!C27</f>
        <v>0.16712141882673948</v>
      </c>
      <c r="Q24" s="82">
        <f t="shared" si="5"/>
        <v>1.2530007672786675E-2</v>
      </c>
      <c r="R24" s="83">
        <v>1.4024285630112234E-2</v>
      </c>
      <c r="S24" s="84">
        <f t="shared" si="6"/>
        <v>2.2762345975163408E-2</v>
      </c>
      <c r="T24" s="85">
        <f>分析係数表!F27</f>
        <v>0.3222209040218294</v>
      </c>
      <c r="U24" s="86">
        <f t="shared" si="7"/>
        <v>7.3345036977748032E-3</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投入係数表!Z25</f>
        <v>0</v>
      </c>
      <c r="E25" s="77">
        <f t="shared" si="0"/>
        <v>0</v>
      </c>
      <c r="F25" s="76">
        <f>分析係数表!C28</f>
        <v>0.25171335744498258</v>
      </c>
      <c r="G25" s="77">
        <f t="shared" si="1"/>
        <v>0</v>
      </c>
      <c r="H25" s="77">
        <v>2.7411565684604212E-2</v>
      </c>
      <c r="I25" s="77">
        <f t="shared" si="2"/>
        <v>2.7411565684604212E-2</v>
      </c>
      <c r="J25" s="76">
        <f>分析係数表!G28</f>
        <v>0.12482787671548065</v>
      </c>
      <c r="K25" s="78">
        <f t="shared" si="3"/>
        <v>3.4217275418560746E-3</v>
      </c>
      <c r="L25" s="79"/>
      <c r="M25" s="80"/>
      <c r="N25" s="81">
        <f>分析係数表!H28</f>
        <v>2.0288943499884502E-2</v>
      </c>
      <c r="O25" s="82">
        <f t="shared" si="4"/>
        <v>0.13679669853089355</v>
      </c>
      <c r="P25" s="76">
        <f>分析係数表!C28</f>
        <v>0.25171335744498258</v>
      </c>
      <c r="Q25" s="82">
        <f t="shared" si="5"/>
        <v>3.4433556274600333E-2</v>
      </c>
      <c r="R25" s="83">
        <v>3.9435980348802475E-2</v>
      </c>
      <c r="S25" s="84">
        <f t="shared" si="6"/>
        <v>6.6847546033406688E-2</v>
      </c>
      <c r="T25" s="85">
        <f>分析係数表!F28</f>
        <v>0.21349304958212537</v>
      </c>
      <c r="U25" s="86">
        <f t="shared" si="7"/>
        <v>1.4271486459753503E-2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投入係数表!Z26</f>
        <v>8.8403536141445655E-3</v>
      </c>
      <c r="E26" s="77">
        <f t="shared" si="0"/>
        <v>0.8840353614144566</v>
      </c>
      <c r="F26" s="76">
        <f>分析係数表!C29</f>
        <v>0.56088407005838192</v>
      </c>
      <c r="G26" s="77">
        <f t="shared" si="1"/>
        <v>0.49584135158567305</v>
      </c>
      <c r="H26" s="77">
        <v>0.51577017309634476</v>
      </c>
      <c r="I26" s="77">
        <f t="shared" si="2"/>
        <v>0.51577017309634476</v>
      </c>
      <c r="J26" s="76">
        <f>分析係数表!G29</f>
        <v>0.25897778967085899</v>
      </c>
      <c r="K26" s="78">
        <f t="shared" si="3"/>
        <v>0.1335730194066477</v>
      </c>
      <c r="L26" s="79"/>
      <c r="M26" s="80"/>
      <c r="N26" s="81">
        <f>分析係数表!H29</f>
        <v>1.0175086067980484E-2</v>
      </c>
      <c r="O26" s="82">
        <f t="shared" si="4"/>
        <v>6.8604764036892557E-2</v>
      </c>
      <c r="P26" s="76">
        <f>分析係数表!C29</f>
        <v>0.56088407005838192</v>
      </c>
      <c r="Q26" s="82">
        <f t="shared" si="5"/>
        <v>3.8479319278407205E-2</v>
      </c>
      <c r="R26" s="83">
        <v>4.4048218154947735E-2</v>
      </c>
      <c r="S26" s="84">
        <f t="shared" si="6"/>
        <v>0.55981839125129251</v>
      </c>
      <c r="T26" s="85">
        <f>分析係数表!F29</f>
        <v>0.37605030773347603</v>
      </c>
      <c r="U26" s="86">
        <f t="shared" si="7"/>
        <v>0.21051987830490804</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投入係数表!Z27</f>
        <v>1.3520540821632865E-2</v>
      </c>
      <c r="E27" s="77">
        <f t="shared" si="0"/>
        <v>1.3520540821632865</v>
      </c>
      <c r="F27" s="76">
        <f>分析係数表!C30</f>
        <v>1</v>
      </c>
      <c r="G27" s="77">
        <f t="shared" si="1"/>
        <v>1.3520540821632865</v>
      </c>
      <c r="H27" s="77">
        <v>1.3900174512745445</v>
      </c>
      <c r="I27" s="77">
        <f t="shared" si="2"/>
        <v>1.3900174512745445</v>
      </c>
      <c r="J27" s="76">
        <f>分析係数表!G30</f>
        <v>0.3445256772071732</v>
      </c>
      <c r="K27" s="78">
        <f t="shared" si="3"/>
        <v>0.47889670373015131</v>
      </c>
      <c r="L27" s="79"/>
      <c r="M27" s="80"/>
      <c r="N27" s="81">
        <f>分析係数表!H30</f>
        <v>0</v>
      </c>
      <c r="O27" s="82">
        <f t="shared" si="4"/>
        <v>0</v>
      </c>
      <c r="P27" s="76">
        <f>分析係数表!C30</f>
        <v>1</v>
      </c>
      <c r="Q27" s="82">
        <f t="shared" si="5"/>
        <v>0</v>
      </c>
      <c r="R27" s="83">
        <v>1.9686710824426294E-2</v>
      </c>
      <c r="S27" s="84">
        <f t="shared" si="6"/>
        <v>1.4097041620989708</v>
      </c>
      <c r="T27" s="85">
        <f>分析係数表!F30</f>
        <v>0.44052354392124621</v>
      </c>
      <c r="U27" s="86">
        <f t="shared" si="7"/>
        <v>0.62100787336836949</v>
      </c>
      <c r="V27" s="87">
        <f>分析係数表!D30</f>
        <v>0.11890846870069555</v>
      </c>
      <c r="W27" s="167">
        <f t="shared" si="8"/>
        <v>0</v>
      </c>
      <c r="X27" s="76">
        <f>分析係数表!E30</f>
        <v>8.6331414857447608E-2</v>
      </c>
      <c r="Y27" s="166">
        <f t="shared" si="9"/>
        <v>0</v>
      </c>
    </row>
    <row r="28" spans="1:25" x14ac:dyDescent="0.2">
      <c r="A28" s="6" t="s">
        <v>16</v>
      </c>
      <c r="B28" s="5" t="s">
        <v>193</v>
      </c>
      <c r="C28" s="75">
        <f>最終需要_まとめ!C29</f>
        <v>100</v>
      </c>
      <c r="D28" s="76">
        <f>投入係数表!Z28</f>
        <v>0.10042179464956376</v>
      </c>
      <c r="E28" s="77">
        <f t="shared" si="0"/>
        <v>10.042179464956376</v>
      </c>
      <c r="F28" s="76">
        <f>分析係数表!C31</f>
        <v>4.9143958408031541E-2</v>
      </c>
      <c r="G28" s="77">
        <f t="shared" si="1"/>
        <v>0.4935124499518046</v>
      </c>
      <c r="H28" s="77">
        <v>0.53743463184101081</v>
      </c>
      <c r="I28" s="77">
        <f t="shared" si="2"/>
        <v>100.53743463184101</v>
      </c>
      <c r="J28" s="76">
        <f>分析係数表!G31</f>
        <v>7.032875572201415E-2</v>
      </c>
      <c r="K28" s="78">
        <f t="shared" si="3"/>
        <v>7.0706726811407119</v>
      </c>
      <c r="L28" s="79"/>
      <c r="M28" s="80"/>
      <c r="N28" s="81">
        <f>分析係数表!H31</f>
        <v>2.2706083064994196E-2</v>
      </c>
      <c r="O28" s="82">
        <f t="shared" si="4"/>
        <v>0.15309408298549998</v>
      </c>
      <c r="P28" s="76">
        <f>分析係数表!C31</f>
        <v>4.9143958408031541E-2</v>
      </c>
      <c r="Q28" s="82">
        <f t="shared" si="5"/>
        <v>7.5236492467551401E-3</v>
      </c>
      <c r="R28" s="83">
        <v>1.739558926424728E-2</v>
      </c>
      <c r="S28" s="84">
        <f t="shared" si="6"/>
        <v>100.55483022110526</v>
      </c>
      <c r="T28" s="85">
        <f>分析係数表!F31</f>
        <v>0.30087390761548066</v>
      </c>
      <c r="U28" s="86">
        <f t="shared" si="7"/>
        <v>30.254324698235166</v>
      </c>
      <c r="V28" s="87">
        <f>分析係数表!D31</f>
        <v>7.4490220557636294E-2</v>
      </c>
      <c r="W28" s="167">
        <f t="shared" si="8"/>
        <v>7</v>
      </c>
      <c r="X28" s="76">
        <f>分析係数表!E31</f>
        <v>6.450270495214315E-2</v>
      </c>
      <c r="Y28" s="166">
        <f t="shared" si="9"/>
        <v>6</v>
      </c>
    </row>
    <row r="29" spans="1:25" x14ac:dyDescent="0.2">
      <c r="A29" s="6" t="s">
        <v>17</v>
      </c>
      <c r="B29" s="5" t="s">
        <v>273</v>
      </c>
      <c r="C29" s="90"/>
      <c r="D29" s="76">
        <f>投入係数表!Z29</f>
        <v>4.6224071185069627E-4</v>
      </c>
      <c r="E29" s="77">
        <f t="shared" si="0"/>
        <v>4.6224071185069625E-2</v>
      </c>
      <c r="F29" s="76">
        <f>分析係数表!C32</f>
        <v>0.85369684730169415</v>
      </c>
      <c r="G29" s="77">
        <f t="shared" si="1"/>
        <v>3.9461343840143027E-2</v>
      </c>
      <c r="H29" s="77">
        <v>6.7777964418277201E-2</v>
      </c>
      <c r="I29" s="77">
        <f t="shared" si="2"/>
        <v>6.7777964418277201E-2</v>
      </c>
      <c r="J29" s="76">
        <f>分析係数表!G32</f>
        <v>0.14032110690510377</v>
      </c>
      <c r="K29" s="78">
        <f t="shared" si="3"/>
        <v>9.5106789909473952E-3</v>
      </c>
      <c r="L29" s="79"/>
      <c r="M29" s="80"/>
      <c r="N29" s="81">
        <f>分析係数表!H32</f>
        <v>6.3455131933795143E-3</v>
      </c>
      <c r="O29" s="82">
        <f t="shared" si="4"/>
        <v>4.2784152626946126E-2</v>
      </c>
      <c r="P29" s="76">
        <f>分析係数表!C32</f>
        <v>0.85369684730169415</v>
      </c>
      <c r="Q29" s="82">
        <f t="shared" si="5"/>
        <v>3.6524696212098404E-2</v>
      </c>
      <c r="R29" s="83">
        <v>5.1150351784318933E-2</v>
      </c>
      <c r="S29" s="84">
        <f t="shared" si="6"/>
        <v>0.11892831620259614</v>
      </c>
      <c r="T29" s="85">
        <f>分析係数表!F32</f>
        <v>0.48296567027803161</v>
      </c>
      <c r="U29" s="86">
        <f t="shared" si="7"/>
        <v>5.7438293949824533E-2</v>
      </c>
      <c r="V29" s="87">
        <f>分析係数表!D32</f>
        <v>1.657747030413784E-2</v>
      </c>
      <c r="W29" s="167">
        <f t="shared" si="8"/>
        <v>0</v>
      </c>
      <c r="X29" s="76">
        <f>分析係数表!E32</f>
        <v>2.4931471087325414E-2</v>
      </c>
      <c r="Y29" s="166">
        <f t="shared" si="9"/>
        <v>0</v>
      </c>
    </row>
    <row r="30" spans="1:25" x14ac:dyDescent="0.2">
      <c r="A30" s="6" t="s">
        <v>18</v>
      </c>
      <c r="B30" s="5" t="s">
        <v>274</v>
      </c>
      <c r="C30" s="90"/>
      <c r="D30" s="76">
        <f>投入係数表!Z30</f>
        <v>1.2133818686080777E-2</v>
      </c>
      <c r="E30" s="77">
        <f t="shared" si="0"/>
        <v>1.2133818686080777</v>
      </c>
      <c r="F30" s="76">
        <f>分析係数表!C33</f>
        <v>0.68456011928968419</v>
      </c>
      <c r="G30" s="77">
        <f t="shared" si="1"/>
        <v>0.83063283671828558</v>
      </c>
      <c r="H30" s="77">
        <v>0.85896602577113479</v>
      </c>
      <c r="I30" s="77">
        <f t="shared" si="2"/>
        <v>0.85896602577113479</v>
      </c>
      <c r="J30" s="76">
        <f>分析係数表!G33</f>
        <v>0.50750988142292486</v>
      </c>
      <c r="K30" s="78">
        <f t="shared" si="3"/>
        <v>0.43593374588542966</v>
      </c>
      <c r="L30" s="79"/>
      <c r="M30" s="80"/>
      <c r="N30" s="81">
        <f>分析係数表!H33</f>
        <v>9.6295945829355794E-4</v>
      </c>
      <c r="O30" s="82">
        <f t="shared" si="4"/>
        <v>6.4926828109312983E-3</v>
      </c>
      <c r="P30" s="76">
        <f>分析係数表!C33</f>
        <v>0.68456011928968419</v>
      </c>
      <c r="Q30" s="82">
        <f t="shared" si="5"/>
        <v>4.4446317195612119E-3</v>
      </c>
      <c r="R30" s="83">
        <v>1.7264220756847325E-2</v>
      </c>
      <c r="S30" s="84">
        <f t="shared" si="6"/>
        <v>0.87623024652798209</v>
      </c>
      <c r="T30" s="85">
        <f>分析係数表!F33</f>
        <v>0.6454545454545455</v>
      </c>
      <c r="U30" s="86">
        <f t="shared" si="7"/>
        <v>0.565566795486243</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投入係数表!Z31</f>
        <v>1.7565147050326458E-2</v>
      </c>
      <c r="E31" s="77">
        <f t="shared" si="0"/>
        <v>1.7565147050326457</v>
      </c>
      <c r="F31" s="76">
        <f>分析係数表!C34</f>
        <v>0.36407371382002685</v>
      </c>
      <c r="G31" s="77">
        <f t="shared" si="1"/>
        <v>0.63950083204072428</v>
      </c>
      <c r="H31" s="77">
        <v>0.76442544960790171</v>
      </c>
      <c r="I31" s="77">
        <f t="shared" si="2"/>
        <v>0.76442544960790171</v>
      </c>
      <c r="J31" s="76">
        <f>分析係数表!G34</f>
        <v>0.42480723749571397</v>
      </c>
      <c r="K31" s="78">
        <f t="shared" si="3"/>
        <v>0.32473346351935184</v>
      </c>
      <c r="L31" s="79"/>
      <c r="M31" s="80"/>
      <c r="N31" s="81">
        <f>分析係数表!H34</f>
        <v>0.15914714076185121</v>
      </c>
      <c r="O31" s="82">
        <f t="shared" si="4"/>
        <v>1.0730378068713422</v>
      </c>
      <c r="P31" s="76">
        <f>分析係数表!C34</f>
        <v>0.36407371382002685</v>
      </c>
      <c r="Q31" s="82">
        <f t="shared" si="5"/>
        <v>0.39066485941694629</v>
      </c>
      <c r="R31" s="83">
        <v>0.42885351502453201</v>
      </c>
      <c r="S31" s="84">
        <f t="shared" si="6"/>
        <v>1.1932789646324338</v>
      </c>
      <c r="T31" s="85">
        <f>分析係数表!F34</f>
        <v>0.69957183425501801</v>
      </c>
      <c r="U31" s="86">
        <f t="shared" si="7"/>
        <v>0.83478435406584051</v>
      </c>
      <c r="V31" s="87">
        <f>分析係数表!D34</f>
        <v>0.16978925805118647</v>
      </c>
      <c r="W31" s="167">
        <f t="shared" si="8"/>
        <v>0</v>
      </c>
      <c r="X31" s="76">
        <f>分析係数表!E34</f>
        <v>0.12666496689847989</v>
      </c>
      <c r="Y31" s="166">
        <f t="shared" si="9"/>
        <v>0</v>
      </c>
    </row>
    <row r="32" spans="1:25" x14ac:dyDescent="0.2">
      <c r="A32" s="6" t="s">
        <v>20</v>
      </c>
      <c r="B32" s="5" t="s">
        <v>37</v>
      </c>
      <c r="C32" s="90"/>
      <c r="D32" s="76">
        <f>投入係数表!Z32</f>
        <v>1.8836309007915872E-2</v>
      </c>
      <c r="E32" s="77">
        <f t="shared" si="0"/>
        <v>1.8836309007915872</v>
      </c>
      <c r="F32" s="76">
        <f>分析係数表!C35</f>
        <v>0.73929442777419441</v>
      </c>
      <c r="G32" s="77">
        <f t="shared" si="1"/>
        <v>1.3925578289385068</v>
      </c>
      <c r="H32" s="77">
        <v>1.5243790640382779</v>
      </c>
      <c r="I32" s="77">
        <f t="shared" si="2"/>
        <v>1.5243790640382779</v>
      </c>
      <c r="J32" s="76">
        <f>分析係数表!G35</f>
        <v>0.31372688477951638</v>
      </c>
      <c r="K32" s="78">
        <f t="shared" si="3"/>
        <v>0.47823869498384386</v>
      </c>
      <c r="L32" s="79"/>
      <c r="M32" s="80"/>
      <c r="N32" s="81">
        <f>分析係数表!H35</f>
        <v>5.9491969307754605E-2</v>
      </c>
      <c r="O32" s="82">
        <f t="shared" si="4"/>
        <v>0.40112019585684222</v>
      </c>
      <c r="P32" s="76">
        <f>分析係数表!C35</f>
        <v>0.73929442777419441</v>
      </c>
      <c r="Q32" s="82">
        <f t="shared" si="5"/>
        <v>0.29654592566465693</v>
      </c>
      <c r="R32" s="83">
        <v>0.37071851722703408</v>
      </c>
      <c r="S32" s="84">
        <f t="shared" si="6"/>
        <v>1.8950975812653121</v>
      </c>
      <c r="T32" s="85">
        <f>分析係数表!F35</f>
        <v>0.64366998577524892</v>
      </c>
      <c r="U32" s="86">
        <f t="shared" si="7"/>
        <v>1.2198174331757521</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投入係数表!Z33</f>
        <v>2.1956433812908072E-3</v>
      </c>
      <c r="E33" s="77">
        <f t="shared" si="0"/>
        <v>0.21956433812908072</v>
      </c>
      <c r="F33" s="76">
        <f>分析係数表!C36</f>
        <v>0.90530305621882723</v>
      </c>
      <c r="G33" s="77">
        <f t="shared" si="1"/>
        <v>0.19877226634492076</v>
      </c>
      <c r="H33" s="77">
        <v>0.3135935535707845</v>
      </c>
      <c r="I33" s="77">
        <f t="shared" si="2"/>
        <v>0.3135935535707845</v>
      </c>
      <c r="J33" s="76">
        <f>分析係数表!G36</f>
        <v>4.4048921884705258E-2</v>
      </c>
      <c r="K33" s="78">
        <f t="shared" si="3"/>
        <v>1.381345794478662E-2</v>
      </c>
      <c r="L33" s="79"/>
      <c r="M33" s="80"/>
      <c r="N33" s="81">
        <f>分析係数表!H36</f>
        <v>0.18238619127269287</v>
      </c>
      <c r="O33" s="82">
        <f t="shared" si="4"/>
        <v>1.2297253833779214</v>
      </c>
      <c r="P33" s="76">
        <f>分析係数表!C36</f>
        <v>0.90530305621882723</v>
      </c>
      <c r="Q33" s="82">
        <f t="shared" si="5"/>
        <v>1.1132741478819013</v>
      </c>
      <c r="R33" s="83">
        <v>1.194445886593243</v>
      </c>
      <c r="S33" s="84">
        <f t="shared" si="6"/>
        <v>1.5080394401640276</v>
      </c>
      <c r="T33" s="85">
        <f>分析係数表!F36</f>
        <v>0.85493507645893108</v>
      </c>
      <c r="U33" s="86">
        <f t="shared" si="7"/>
        <v>1.2892758140797165</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投入係数表!Z34</f>
        <v>3.2934650719362107E-2</v>
      </c>
      <c r="E34" s="77">
        <f t="shared" si="0"/>
        <v>3.2934650719362106</v>
      </c>
      <c r="F34" s="76">
        <f>分析係数表!C37</f>
        <v>0.39043485315593052</v>
      </c>
      <c r="G34" s="77">
        <f t="shared" si="1"/>
        <v>1.2858835517356004</v>
      </c>
      <c r="H34" s="77">
        <v>1.5219688573498404</v>
      </c>
      <c r="I34" s="77">
        <f t="shared" si="2"/>
        <v>1.5219688573498404</v>
      </c>
      <c r="J34" s="76">
        <f>分析係数表!G37</f>
        <v>0.31799768518518517</v>
      </c>
      <c r="K34" s="78">
        <f t="shared" si="3"/>
        <v>0.48398257356119057</v>
      </c>
      <c r="L34" s="79"/>
      <c r="M34" s="80"/>
      <c r="N34" s="81">
        <f>分析係数表!H37</f>
        <v>4.8270430186830832E-2</v>
      </c>
      <c r="O34" s="82">
        <f t="shared" si="4"/>
        <v>0.32545979963234806</v>
      </c>
      <c r="P34" s="76">
        <f>分析係数表!C37</f>
        <v>0.39043485315593052</v>
      </c>
      <c r="Q34" s="82">
        <f t="shared" si="5"/>
        <v>0.12707084907761437</v>
      </c>
      <c r="R34" s="83">
        <v>0.17591742534507063</v>
      </c>
      <c r="S34" s="84">
        <f t="shared" si="6"/>
        <v>1.697886282694911</v>
      </c>
      <c r="T34" s="85">
        <f>分析係数表!F37</f>
        <v>0.6715988005050505</v>
      </c>
      <c r="U34" s="86">
        <f t="shared" si="7"/>
        <v>1.1402983908518813</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投入係数表!Z35</f>
        <v>6.1246894320217257E-3</v>
      </c>
      <c r="E35" s="77">
        <f t="shared" si="0"/>
        <v>0.6124689432021726</v>
      </c>
      <c r="F35" s="76">
        <f>分析係数表!C38</f>
        <v>9.9890182932115712E-2</v>
      </c>
      <c r="G35" s="77">
        <f t="shared" si="1"/>
        <v>6.1179634776704607E-2</v>
      </c>
      <c r="H35" s="77">
        <v>0.10917163839139654</v>
      </c>
      <c r="I35" s="77">
        <f t="shared" si="2"/>
        <v>0.10917163839139654</v>
      </c>
      <c r="J35" s="76">
        <f>分析係数表!G38</f>
        <v>0.1768186564566655</v>
      </c>
      <c r="K35" s="78">
        <f t="shared" si="3"/>
        <v>1.9303582423539658E-2</v>
      </c>
      <c r="L35" s="79"/>
      <c r="M35" s="80"/>
      <c r="N35" s="81">
        <f>分析係数表!H38</f>
        <v>4.3813263792446058E-2</v>
      </c>
      <c r="O35" s="82">
        <f t="shared" si="4"/>
        <v>0.29540768540776291</v>
      </c>
      <c r="P35" s="76">
        <f>分析係数表!C38</f>
        <v>9.9890182932115712E-2</v>
      </c>
      <c r="Q35" s="82">
        <f t="shared" si="5"/>
        <v>2.9508327734934326E-2</v>
      </c>
      <c r="R35" s="83">
        <v>4.4759689730621152E-2</v>
      </c>
      <c r="S35" s="84">
        <f t="shared" si="6"/>
        <v>0.15393132812201771</v>
      </c>
      <c r="T35" s="85">
        <f>分析係数表!F38</f>
        <v>0.48230653208028773</v>
      </c>
      <c r="U35" s="86">
        <f t="shared" si="7"/>
        <v>7.4242085045043232E-2</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投入係数表!Z36</f>
        <v>0</v>
      </c>
      <c r="E36" s="77">
        <f t="shared" si="0"/>
        <v>0</v>
      </c>
      <c r="F36" s="76">
        <f>分析係数表!C39</f>
        <v>1</v>
      </c>
      <c r="G36" s="77">
        <f t="shared" si="1"/>
        <v>0</v>
      </c>
      <c r="H36" s="77">
        <v>4.9451296200647012E-2</v>
      </c>
      <c r="I36" s="77">
        <f t="shared" si="2"/>
        <v>4.9451296200647012E-2</v>
      </c>
      <c r="J36" s="76">
        <f>分析係数表!G39</f>
        <v>0.35294936281039385</v>
      </c>
      <c r="K36" s="78">
        <f t="shared" si="3"/>
        <v>1.7453803484166412E-2</v>
      </c>
      <c r="L36" s="79"/>
      <c r="M36" s="80"/>
      <c r="N36" s="81">
        <f>分析係数表!H39</f>
        <v>3.8393137939767719E-3</v>
      </c>
      <c r="O36" s="82">
        <f t="shared" si="4"/>
        <v>2.5886288837224637E-2</v>
      </c>
      <c r="P36" s="76">
        <f>分析係数表!C39</f>
        <v>1</v>
      </c>
      <c r="Q36" s="82">
        <f t="shared" si="5"/>
        <v>2.5886288837224637E-2</v>
      </c>
      <c r="R36" s="83">
        <v>4.7662843529456558E-2</v>
      </c>
      <c r="S36" s="84">
        <f t="shared" si="6"/>
        <v>9.7114139730103577E-2</v>
      </c>
      <c r="T36" s="85">
        <f>分析係数表!F39</f>
        <v>0.70369192230461841</v>
      </c>
      <c r="U36" s="86">
        <f t="shared" si="7"/>
        <v>6.8338435669635905E-2</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投入係数表!Z37</f>
        <v>5.7780088981337034E-5</v>
      </c>
      <c r="E37" s="77">
        <f t="shared" si="0"/>
        <v>5.7780088981337031E-3</v>
      </c>
      <c r="F37" s="76">
        <f>分析係数表!C40</f>
        <v>0.8889202180509681</v>
      </c>
      <c r="G37" s="77">
        <f t="shared" si="1"/>
        <v>5.1361889296294453E-3</v>
      </c>
      <c r="H37" s="77">
        <v>9.1205321421838001E-3</v>
      </c>
      <c r="I37" s="77">
        <f t="shared" si="2"/>
        <v>9.1205321421838001E-3</v>
      </c>
      <c r="J37" s="76">
        <f>分析係数表!G40</f>
        <v>0.50284888634442904</v>
      </c>
      <c r="K37" s="78">
        <f t="shared" si="3"/>
        <v>4.5862494305656939E-3</v>
      </c>
      <c r="L37" s="79"/>
      <c r="M37" s="80"/>
      <c r="N37" s="81">
        <f>分析係数表!H40</f>
        <v>3.2672435146350355E-2</v>
      </c>
      <c r="O37" s="82">
        <f t="shared" si="4"/>
        <v>0.22029147358071668</v>
      </c>
      <c r="P37" s="76">
        <f>分析係数表!C40</f>
        <v>0.8889202180509681</v>
      </c>
      <c r="Q37" s="82">
        <f t="shared" si="5"/>
        <v>0.19582154473013974</v>
      </c>
      <c r="R37" s="83">
        <v>0.19649497271795785</v>
      </c>
      <c r="S37" s="84">
        <f t="shared" si="6"/>
        <v>0.20561550486014166</v>
      </c>
      <c r="T37" s="85">
        <f>分析係数表!F40</f>
        <v>0.69927210272348084</v>
      </c>
      <c r="U37" s="86">
        <f t="shared" si="7"/>
        <v>0.14378118643610135</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投入係数表!Z38</f>
        <v>5.7780088981337034E-5</v>
      </c>
      <c r="E38" s="77">
        <f t="shared" si="0"/>
        <v>5.7780088981337031E-3</v>
      </c>
      <c r="F38" s="76">
        <f>分析係数表!C41</f>
        <v>0.75714913369882897</v>
      </c>
      <c r="G38" s="77">
        <f t="shared" si="1"/>
        <v>4.3748144317260589E-3</v>
      </c>
      <c r="H38" s="77">
        <v>7.0909819754854525E-3</v>
      </c>
      <c r="I38" s="77">
        <f t="shared" si="2"/>
        <v>7.0909819754854525E-3</v>
      </c>
      <c r="J38" s="76">
        <f>分析係数表!G41</f>
        <v>0.44130306930439894</v>
      </c>
      <c r="K38" s="78">
        <f t="shared" si="3"/>
        <v>3.1292721101639004E-3</v>
      </c>
      <c r="L38" s="79"/>
      <c r="M38" s="80"/>
      <c r="N38" s="81">
        <f>分析係数表!H41</f>
        <v>5.4373811955726131E-2</v>
      </c>
      <c r="O38" s="82">
        <f t="shared" si="4"/>
        <v>0.36661139906695017</v>
      </c>
      <c r="P38" s="76">
        <f>分析係数表!C41</f>
        <v>0.75714913369882897</v>
      </c>
      <c r="Q38" s="82">
        <f t="shared" si="5"/>
        <v>0.27757950320765701</v>
      </c>
      <c r="R38" s="83">
        <v>0.28280179594165911</v>
      </c>
      <c r="S38" s="84">
        <f t="shared" si="6"/>
        <v>0.28989277791714457</v>
      </c>
      <c r="T38" s="85">
        <f>分析係数表!F41</f>
        <v>0.54632084075586207</v>
      </c>
      <c r="U38" s="86">
        <f t="shared" si="7"/>
        <v>0.15837446616074682</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投入係数表!Z39</f>
        <v>4.0446062286935921E-4</v>
      </c>
      <c r="E39" s="77">
        <f>$C$28*D39</f>
        <v>4.0446062286935924E-2</v>
      </c>
      <c r="F39" s="76">
        <f>分析係数表!C42</f>
        <v>1</v>
      </c>
      <c r="G39" s="77">
        <f>E39*F39</f>
        <v>4.0446062286935924E-2</v>
      </c>
      <c r="H39" s="77">
        <v>4.8378886815320585E-2</v>
      </c>
      <c r="I39" s="77">
        <f>C39+H39</f>
        <v>4.8378886815320585E-2</v>
      </c>
      <c r="J39" s="76">
        <f>分析係数表!G42</f>
        <v>0.48521641371557056</v>
      </c>
      <c r="K39" s="78">
        <f>I39*J39</f>
        <v>2.3474229960081354E-2</v>
      </c>
      <c r="L39" s="79"/>
      <c r="M39" s="80"/>
      <c r="N39" s="81">
        <f>分析係数表!H42</f>
        <v>1.2455852761828956E-2</v>
      </c>
      <c r="O39" s="82">
        <f t="shared" si="4"/>
        <v>8.3982664509604121E-2</v>
      </c>
      <c r="P39" s="76">
        <f>分析係数表!C42</f>
        <v>1</v>
      </c>
      <c r="Q39" s="82">
        <f>O39*P39</f>
        <v>8.3982664509604121E-2</v>
      </c>
      <c r="R39" s="83">
        <v>8.6120526757705457E-2</v>
      </c>
      <c r="S39" s="84">
        <f>I39+R39</f>
        <v>0.13449941357302603</v>
      </c>
      <c r="T39" s="85">
        <f>分析係数表!F42</f>
        <v>0.55716694772344011</v>
      </c>
      <c r="U39" s="86">
        <f>S39*T39</f>
        <v>7.4938627731075541E-2</v>
      </c>
      <c r="V39" s="87">
        <f>分析係数表!D42</f>
        <v>5.0590219224283306E-2</v>
      </c>
      <c r="W39" s="167">
        <f>ROUND(S39*V39,0)</f>
        <v>0</v>
      </c>
      <c r="X39" s="76">
        <f>分析係数表!E42</f>
        <v>4.4912872400224846E-2</v>
      </c>
      <c r="Y39" s="166">
        <f>ROUND(S39*X39,0)</f>
        <v>0</v>
      </c>
    </row>
    <row r="40" spans="1:25" x14ac:dyDescent="0.2">
      <c r="A40" s="6" t="s">
        <v>195</v>
      </c>
      <c r="B40" s="5" t="s">
        <v>41</v>
      </c>
      <c r="C40" s="90"/>
      <c r="D40" s="76">
        <f>投入係数表!Z40</f>
        <v>6.7487143930201651E-2</v>
      </c>
      <c r="E40" s="77">
        <f>$C$28*D40</f>
        <v>6.7487143930201654</v>
      </c>
      <c r="F40" s="76">
        <f>分析係数表!C43</f>
        <v>0.37563090462016302</v>
      </c>
      <c r="G40" s="77">
        <f>E40*F40</f>
        <v>2.5350256924732792</v>
      </c>
      <c r="H40" s="77">
        <v>3.171021293268899</v>
      </c>
      <c r="I40" s="77">
        <f>C40+H40</f>
        <v>3.171021293268899</v>
      </c>
      <c r="J40" s="76">
        <f>分析係数表!G43</f>
        <v>0.35396646305878693</v>
      </c>
      <c r="K40" s="78">
        <f>I40*J40</f>
        <v>1.1224351914624926</v>
      </c>
      <c r="L40" s="79"/>
      <c r="M40" s="80"/>
      <c r="N40" s="81">
        <f>分析係数表!H43</f>
        <v>3.4431366873638014E-2</v>
      </c>
      <c r="O40" s="82">
        <f t="shared" si="4"/>
        <v>0.23215094044923862</v>
      </c>
      <c r="P40" s="76">
        <f>分析係数表!C43</f>
        <v>0.37563090462016302</v>
      </c>
      <c r="Q40" s="82">
        <f>O40*P40</f>
        <v>8.7203067769369091E-2</v>
      </c>
      <c r="R40" s="83">
        <v>0.22465730735937903</v>
      </c>
      <c r="S40" s="84">
        <f>I40+R40</f>
        <v>3.395678600628278</v>
      </c>
      <c r="T40" s="85">
        <f>分析係数表!F43</f>
        <v>0.58646850562191188</v>
      </c>
      <c r="U40" s="86">
        <f>S40*T40</f>
        <v>1.9914585544827712</v>
      </c>
      <c r="V40" s="87">
        <f>分析係数表!D43</f>
        <v>0.19606660701085477</v>
      </c>
      <c r="W40" s="167">
        <f>ROUND(S40*V40,0)</f>
        <v>1</v>
      </c>
      <c r="X40" s="76">
        <f>分析係数表!E43</f>
        <v>0.16095397424425165</v>
      </c>
      <c r="Y40" s="166">
        <f>ROUND(S40*X40,0)</f>
        <v>1</v>
      </c>
    </row>
    <row r="41" spans="1:25" x14ac:dyDescent="0.2">
      <c r="A41" s="6" t="s">
        <v>341</v>
      </c>
      <c r="B41" s="5" t="s">
        <v>42</v>
      </c>
      <c r="C41" s="90"/>
      <c r="D41" s="76">
        <f>投入係数表!Z41</f>
        <v>1.1556017796267407E-4</v>
      </c>
      <c r="E41" s="77">
        <f>$C$28*D41</f>
        <v>1.1556017796267406E-2</v>
      </c>
      <c r="F41" s="76">
        <f>分析係数表!C44</f>
        <v>0.44504076889746724</v>
      </c>
      <c r="G41" s="77">
        <f>E41*F41</f>
        <v>5.1428990454436612E-3</v>
      </c>
      <c r="H41" s="77">
        <v>9.8079175908562799E-3</v>
      </c>
      <c r="I41" s="77">
        <f>C41+H41</f>
        <v>9.8079175908562799E-3</v>
      </c>
      <c r="J41" s="76">
        <f>分析係数表!G44</f>
        <v>0.26866955824807881</v>
      </c>
      <c r="K41" s="78">
        <f>I41*J41</f>
        <v>2.6350888864689181E-3</v>
      </c>
      <c r="L41" s="79"/>
      <c r="M41" s="80"/>
      <c r="N41" s="81">
        <f>分析係数表!H44</f>
        <v>0.11433334539351923</v>
      </c>
      <c r="O41" s="82">
        <f t="shared" si="4"/>
        <v>0.77088411143314639</v>
      </c>
      <c r="P41" s="76">
        <f>分析係数表!C44</f>
        <v>0.44504076889746724</v>
      </c>
      <c r="Q41" s="82">
        <f>O41*P41</f>
        <v>0.3430748576830483</v>
      </c>
      <c r="R41" s="83">
        <v>0.34943188249673146</v>
      </c>
      <c r="S41" s="84">
        <f>I41+R41</f>
        <v>0.35923980008758771</v>
      </c>
      <c r="T41" s="85">
        <f>分析係数表!F44</f>
        <v>0.50678893027202865</v>
      </c>
      <c r="U41" s="86">
        <f>S41*T41</f>
        <v>0.182058753997526</v>
      </c>
      <c r="V41" s="87">
        <f>分析係数表!D44</f>
        <v>0.1775140257413606</v>
      </c>
      <c r="W41" s="167">
        <f>ROUND(S41*V41,0)</f>
        <v>0</v>
      </c>
      <c r="X41" s="76">
        <f>分析係数表!E44</f>
        <v>0.13360991938145303</v>
      </c>
      <c r="Y41" s="166">
        <f>ROUND(S41*X41,0)</f>
        <v>0</v>
      </c>
    </row>
    <row r="42" spans="1:25" x14ac:dyDescent="0.2">
      <c r="A42" s="6" t="s">
        <v>342</v>
      </c>
      <c r="B42" s="5" t="s">
        <v>279</v>
      </c>
      <c r="C42" s="90"/>
      <c r="D42" s="76">
        <f>投入係数表!Z42</f>
        <v>1.1556017796267407E-4</v>
      </c>
      <c r="E42" s="77">
        <f>$C$28*D42</f>
        <v>1.1556017796267406E-2</v>
      </c>
      <c r="F42" s="76">
        <f>分析係数表!C45</f>
        <v>1</v>
      </c>
      <c r="G42" s="77">
        <f>E42*F42</f>
        <v>1.1556017796267406E-2</v>
      </c>
      <c r="H42" s="77">
        <v>4.8460404560899006E-2</v>
      </c>
      <c r="I42" s="77">
        <f>C42+H42</f>
        <v>4.8460404560899006E-2</v>
      </c>
      <c r="J42" s="76">
        <f>分析係数表!G45</f>
        <v>0</v>
      </c>
      <c r="K42" s="78">
        <f>I42*J42</f>
        <v>0</v>
      </c>
      <c r="L42" s="79"/>
      <c r="M42" s="80"/>
      <c r="N42" s="81">
        <f>分析係数表!H45</f>
        <v>0</v>
      </c>
      <c r="O42" s="82">
        <f t="shared" si="4"/>
        <v>0</v>
      </c>
      <c r="P42" s="76">
        <f>分析係数表!C45</f>
        <v>1</v>
      </c>
      <c r="Q42" s="82">
        <f>O42*P42</f>
        <v>0</v>
      </c>
      <c r="R42" s="83">
        <v>1.1022895903936323E-2</v>
      </c>
      <c r="S42" s="84">
        <f>I42+R42</f>
        <v>5.9483300464835326E-2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投入係数表!Z43</f>
        <v>3.1779048939735367E-3</v>
      </c>
      <c r="E43" s="77">
        <f>$C$28*D43</f>
        <v>0.31779048939735366</v>
      </c>
      <c r="F43" s="76">
        <f>分析係数表!C46</f>
        <v>0.71666280596092968</v>
      </c>
      <c r="G43" s="77">
        <f>E43*F43</f>
        <v>0.22774862383920455</v>
      </c>
      <c r="H43" s="77">
        <v>0.26075577568950281</v>
      </c>
      <c r="I43" s="77">
        <f>C43+H43</f>
        <v>0.26075577568950281</v>
      </c>
      <c r="J43" s="76">
        <f>分析係数表!G46</f>
        <v>9.2985756517065307E-3</v>
      </c>
      <c r="K43" s="78">
        <f>I43*J43</f>
        <v>2.4246573068682606E-3</v>
      </c>
      <c r="L43" s="79"/>
      <c r="M43" s="80"/>
      <c r="N43" s="81">
        <f>分析係数表!H46</f>
        <v>2.2386024285503563E-2</v>
      </c>
      <c r="O43" s="82">
        <f t="shared" si="4"/>
        <v>0.15093611037493032</v>
      </c>
      <c r="P43" s="76">
        <f>分析係数表!C46</f>
        <v>0.71666280596092968</v>
      </c>
      <c r="Q43" s="82">
        <f>O43*P43</f>
        <v>0.10817029638212615</v>
      </c>
      <c r="R43" s="83">
        <v>0.11482737252382723</v>
      </c>
      <c r="S43" s="84">
        <f>I43+R43</f>
        <v>0.37558314821333005</v>
      </c>
      <c r="T43" s="85">
        <f>分析係数表!F46</f>
        <v>0.31357162053211501</v>
      </c>
      <c r="U43" s="86">
        <f>S43*T43</f>
        <v>0.11777221642980744</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92">
        <f>投入係数表!Z44</f>
        <v>0.64915929970532149</v>
      </c>
      <c r="E44" s="91">
        <f>SUM(E5:E43)</f>
        <v>64.915929970532147</v>
      </c>
      <c r="F44" s="92">
        <f>分析係数表!C47</f>
        <v>0.41481989128497887</v>
      </c>
      <c r="G44" s="91">
        <f>SUM(G5:G43)</f>
        <v>9.9999151414033012</v>
      </c>
      <c r="H44" s="91">
        <f>SUM(H5:H43)</f>
        <v>11.825199547851366</v>
      </c>
      <c r="I44" s="91">
        <f>SUM(I5:I43)</f>
        <v>111.82519954785135</v>
      </c>
      <c r="J44" s="92">
        <f>分析係数表!G47</f>
        <v>0.25026351860519069</v>
      </c>
      <c r="K44" s="93">
        <f>SUM(K5:K43)</f>
        <v>10.747756513392376</v>
      </c>
      <c r="L44" s="94">
        <f>最終需要_まとめ!$L$33</f>
        <v>0.62733333333333341</v>
      </c>
      <c r="M44" s="91">
        <f>K44*L44</f>
        <v>6.7424259194014846</v>
      </c>
      <c r="N44" s="95">
        <f>分析係数表!H47</f>
        <v>1</v>
      </c>
      <c r="O44" s="96">
        <f>SUM(O5:O43)</f>
        <v>6.7424259194014837</v>
      </c>
      <c r="P44" s="92">
        <f>分析係数表!C47</f>
        <v>0.41481989128497887</v>
      </c>
      <c r="Q44" s="96">
        <f>SUM(Q5:Q43)</f>
        <v>3.262988723165873</v>
      </c>
      <c r="R44" s="91">
        <f>SUM(R7:R43)</f>
        <v>3.8034650515097681</v>
      </c>
      <c r="S44" s="97">
        <f>SUM(S5:S43)</f>
        <v>115.63323878293376</v>
      </c>
      <c r="T44" s="98">
        <f>分析係数表!F47</f>
        <v>0.49143989098878627</v>
      </c>
      <c r="U44" s="99">
        <f>SUM(U5:U43)</f>
        <v>39.296319782924222</v>
      </c>
      <c r="V44" s="100">
        <f>分析係数表!D47</f>
        <v>6.5635274131309693E-2</v>
      </c>
      <c r="W44" s="164">
        <f>SUM(W5:W43)</f>
        <v>8</v>
      </c>
      <c r="X44" s="92">
        <f>分析係数表!E47</f>
        <v>5.6703562149805216E-2</v>
      </c>
      <c r="Y44" s="165">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286</v>
      </c>
      <c r="S2" s="3" t="s">
        <v>153</v>
      </c>
      <c r="U2" s="64" t="s">
        <v>210</v>
      </c>
      <c r="W2" s="3" t="s">
        <v>130</v>
      </c>
      <c r="Y2" s="3" t="s">
        <v>154</v>
      </c>
    </row>
    <row r="3" spans="1:25" ht="44" x14ac:dyDescent="0.2">
      <c r="B3" s="65"/>
      <c r="C3" s="66" t="s">
        <v>228</v>
      </c>
      <c r="D3" s="66" t="s">
        <v>316</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投入係数表!AA5</f>
        <v>0</v>
      </c>
      <c r="E5" s="77">
        <f t="shared" ref="E5:E38" si="0">$C$29*D5</f>
        <v>0</v>
      </c>
      <c r="F5" s="76">
        <f>分析係数表!C8</f>
        <v>4.9243777539597522E-2</v>
      </c>
      <c r="G5" s="77">
        <f t="shared" ref="G5:G38" si="1">E5*F5</f>
        <v>0</v>
      </c>
      <c r="H5" s="77">
        <f t="array" ref="H5:H43">MMULT(逆行列係数!C5:AO43,'25'!G5:G43)</f>
        <v>9.4931676195627733E-5</v>
      </c>
      <c r="I5" s="77">
        <f t="shared" ref="I5:I38" si="2">C5+H5</f>
        <v>9.4931676195627733E-5</v>
      </c>
      <c r="J5" s="76">
        <f>分析係数表!G8</f>
        <v>0.12057971014492753</v>
      </c>
      <c r="K5" s="78">
        <f t="shared" ref="K5:K38" si="3">I5*J5</f>
        <v>1.1446833999240909E-5</v>
      </c>
      <c r="L5" s="79" t="s">
        <v>185</v>
      </c>
      <c r="M5" s="80" t="s">
        <v>185</v>
      </c>
      <c r="N5" s="81">
        <f>分析係数表!H8</f>
        <v>1.1023937613586077E-2</v>
      </c>
      <c r="O5" s="82">
        <f t="shared" ref="O5:O43" si="4">$M$44*N5</f>
        <v>0.14667725735406412</v>
      </c>
      <c r="P5" s="76">
        <f>分析係数表!C8</f>
        <v>4.9243777539597522E-2</v>
      </c>
      <c r="Q5" s="82">
        <f t="shared" ref="Q5:Q38" si="5">O5*P5</f>
        <v>7.2229422312618278E-3</v>
      </c>
      <c r="R5" s="83">
        <f t="array" ref="R5:R43">MMULT(逆行列係数!C5:AO43,'25'!Q5:Q43)</f>
        <v>7.5525323049479695E-3</v>
      </c>
      <c r="S5" s="84">
        <f t="shared" ref="S5:S38" si="6">I5+R5</f>
        <v>7.6474639811435971E-3</v>
      </c>
      <c r="T5" s="85">
        <f>分析係数表!F8</f>
        <v>0.45391304347826089</v>
      </c>
      <c r="U5" s="86">
        <f t="shared" ref="U5:U38" si="7">S5*T5</f>
        <v>3.4712836505712678E-3</v>
      </c>
      <c r="V5" s="87">
        <f>分析係数表!D8</f>
        <v>0.46202898550724636</v>
      </c>
      <c r="W5" s="167">
        <f t="shared" ref="W5:W38" si="8">ROUND(S5*V5,0)</f>
        <v>0</v>
      </c>
      <c r="X5" s="76">
        <f>分析係数表!E8</f>
        <v>0.31362318840579712</v>
      </c>
      <c r="Y5" s="166">
        <f t="shared" ref="Y5:Y38" si="9">ROUND(S5*X5,0)</f>
        <v>0</v>
      </c>
    </row>
    <row r="6" spans="1:25" x14ac:dyDescent="0.2">
      <c r="A6" s="6" t="s">
        <v>220</v>
      </c>
      <c r="B6" s="5" t="s">
        <v>266</v>
      </c>
      <c r="C6" s="90"/>
      <c r="D6" s="76">
        <f>投入係数表!AA6</f>
        <v>0</v>
      </c>
      <c r="E6" s="77">
        <f t="shared" si="0"/>
        <v>0</v>
      </c>
      <c r="F6" s="76">
        <f>分析係数表!C9</f>
        <v>0.18610421836228286</v>
      </c>
      <c r="G6" s="77">
        <f t="shared" si="1"/>
        <v>0</v>
      </c>
      <c r="H6" s="77">
        <v>1.9390922164652032E-5</v>
      </c>
      <c r="I6" s="77">
        <f t="shared" si="2"/>
        <v>1.9390922164652032E-5</v>
      </c>
      <c r="J6" s="76">
        <f>分析係数表!G9</f>
        <v>0.24223602484472051</v>
      </c>
      <c r="K6" s="78">
        <f t="shared" si="3"/>
        <v>4.6971799032386915E-6</v>
      </c>
      <c r="L6" s="79"/>
      <c r="M6" s="80"/>
      <c r="N6" s="81">
        <f>分析係数表!H9</f>
        <v>5.8167204272645549E-4</v>
      </c>
      <c r="O6" s="82">
        <f t="shared" si="4"/>
        <v>7.7393453135570309E-3</v>
      </c>
      <c r="P6" s="76">
        <f>分析係数表!C9</f>
        <v>0.18610421836228286</v>
      </c>
      <c r="Q6" s="82">
        <f t="shared" si="5"/>
        <v>1.4403248102153282E-3</v>
      </c>
      <c r="R6" s="83">
        <v>1.4740519508966818E-3</v>
      </c>
      <c r="S6" s="84">
        <f t="shared" si="6"/>
        <v>1.4934428730613339E-3</v>
      </c>
      <c r="T6" s="85">
        <f>分析係数表!F9</f>
        <v>0.65217391304347827</v>
      </c>
      <c r="U6" s="86">
        <f t="shared" si="7"/>
        <v>9.7398448243130476E-4</v>
      </c>
      <c r="V6" s="87">
        <f>分析係数表!D9</f>
        <v>0.15527950310559005</v>
      </c>
      <c r="W6" s="167">
        <f t="shared" si="8"/>
        <v>0</v>
      </c>
      <c r="X6" s="76">
        <f>分析係数表!E9</f>
        <v>0</v>
      </c>
      <c r="Y6" s="166">
        <f t="shared" si="9"/>
        <v>0</v>
      </c>
    </row>
    <row r="7" spans="1:25" x14ac:dyDescent="0.2">
      <c r="A7" s="6" t="s">
        <v>221</v>
      </c>
      <c r="B7" s="5" t="s">
        <v>267</v>
      </c>
      <c r="C7" s="90"/>
      <c r="D7" s="76">
        <f>投入係数表!AA7</f>
        <v>0</v>
      </c>
      <c r="E7" s="77">
        <f t="shared" si="0"/>
        <v>0</v>
      </c>
      <c r="F7" s="76">
        <f>分析係数表!C10</f>
        <v>1</v>
      </c>
      <c r="G7" s="77">
        <f t="shared" si="1"/>
        <v>0</v>
      </c>
      <c r="H7" s="77">
        <v>1.1193805027575469E-5</v>
      </c>
      <c r="I7" s="77">
        <f t="shared" si="2"/>
        <v>1.1193805027575469E-5</v>
      </c>
      <c r="J7" s="76">
        <f>分析係数表!G10</f>
        <v>0.17902522283330172</v>
      </c>
      <c r="K7" s="78">
        <f t="shared" si="3"/>
        <v>2.0039734394142314E-6</v>
      </c>
      <c r="L7" s="79"/>
      <c r="M7" s="80"/>
      <c r="N7" s="81">
        <f>分析係数表!H10</f>
        <v>1.093766089911469E-3</v>
      </c>
      <c r="O7" s="82">
        <f t="shared" si="4"/>
        <v>1.4552931618315376E-2</v>
      </c>
      <c r="P7" s="76">
        <f>分析係数表!C10</f>
        <v>1</v>
      </c>
      <c r="Q7" s="82">
        <f t="shared" si="5"/>
        <v>1.4552931618315376E-2</v>
      </c>
      <c r="R7" s="83">
        <v>1.4594750717964089E-2</v>
      </c>
      <c r="S7" s="84">
        <f t="shared" si="6"/>
        <v>1.4605944522991665E-2</v>
      </c>
      <c r="T7" s="85">
        <f>分析係数表!F10</f>
        <v>0.51792148681964723</v>
      </c>
      <c r="U7" s="86">
        <f t="shared" si="7"/>
        <v>7.5647325037531262E-3</v>
      </c>
      <c r="V7" s="87">
        <f>分析係数表!D10</f>
        <v>0.10677033946520008</v>
      </c>
      <c r="W7" s="167">
        <f t="shared" si="8"/>
        <v>0</v>
      </c>
      <c r="X7" s="76">
        <f>分析係数表!E10</f>
        <v>8.173715152664518E-2</v>
      </c>
      <c r="Y7" s="166">
        <f t="shared" si="9"/>
        <v>0</v>
      </c>
    </row>
    <row r="8" spans="1:25" x14ac:dyDescent="0.2">
      <c r="A8" s="6" t="s">
        <v>222</v>
      </c>
      <c r="B8" s="5" t="s">
        <v>27</v>
      </c>
      <c r="C8" s="90"/>
      <c r="D8" s="76">
        <f>投入係数表!AA8</f>
        <v>0</v>
      </c>
      <c r="E8" s="77">
        <f t="shared" si="0"/>
        <v>0</v>
      </c>
      <c r="F8" s="76">
        <f>分析係数表!C11</f>
        <v>6.160954948016939E-3</v>
      </c>
      <c r="G8" s="77">
        <f t="shared" si="1"/>
        <v>0</v>
      </c>
      <c r="H8" s="77">
        <v>1.8120872247967105E-3</v>
      </c>
      <c r="I8" s="77">
        <f t="shared" si="2"/>
        <v>1.8120872247967105E-3</v>
      </c>
      <c r="J8" s="76">
        <f>分析係数表!G11</f>
        <v>0.34042553191489361</v>
      </c>
      <c r="K8" s="78">
        <f t="shared" si="3"/>
        <v>6.1688075737760355E-4</v>
      </c>
      <c r="L8" s="79"/>
      <c r="M8" s="80"/>
      <c r="N8" s="81">
        <f>分析係数表!H11</f>
        <v>-1.9481838751603774E-5</v>
      </c>
      <c r="O8" s="82">
        <f t="shared" si="4"/>
        <v>-2.5921252246363262E-4</v>
      </c>
      <c r="P8" s="76">
        <f>分析係数表!C11</f>
        <v>6.160954948016939E-3</v>
      </c>
      <c r="Q8" s="82">
        <f t="shared" si="5"/>
        <v>-1.5969966728602692E-6</v>
      </c>
      <c r="R8" s="83">
        <v>1.826211838430665E-4</v>
      </c>
      <c r="S8" s="84">
        <f t="shared" si="6"/>
        <v>1.9947084086397769E-3</v>
      </c>
      <c r="T8" s="85">
        <f>分析係数表!F11</f>
        <v>0.5957446808510638</v>
      </c>
      <c r="U8" s="86">
        <f t="shared" si="7"/>
        <v>1.1883369242960372E-3</v>
      </c>
      <c r="V8" s="87">
        <f>分析係数表!D11</f>
        <v>0.10638297872340426</v>
      </c>
      <c r="W8" s="167">
        <f t="shared" si="8"/>
        <v>0</v>
      </c>
      <c r="X8" s="76">
        <f>分析係数表!E11</f>
        <v>0</v>
      </c>
      <c r="Y8" s="166">
        <f t="shared" si="9"/>
        <v>0</v>
      </c>
    </row>
    <row r="9" spans="1:25" x14ac:dyDescent="0.2">
      <c r="A9" s="6" t="s">
        <v>223</v>
      </c>
      <c r="B9" s="5" t="s">
        <v>191</v>
      </c>
      <c r="C9" s="90"/>
      <c r="D9" s="76">
        <f>投入係数表!AA9</f>
        <v>0</v>
      </c>
      <c r="E9" s="77">
        <f t="shared" si="0"/>
        <v>0</v>
      </c>
      <c r="F9" s="76">
        <f>分析係数表!C12</f>
        <v>3.0196065121225524E-2</v>
      </c>
      <c r="G9" s="77">
        <f t="shared" si="1"/>
        <v>0</v>
      </c>
      <c r="H9" s="77">
        <v>1.7314086215678285E-4</v>
      </c>
      <c r="I9" s="77">
        <f t="shared" si="2"/>
        <v>1.7314086215678285E-4</v>
      </c>
      <c r="J9" s="76">
        <f>分析係数表!G12</f>
        <v>0.12354134956874682</v>
      </c>
      <c r="K9" s="78">
        <f t="shared" si="3"/>
        <v>2.1390055776345318E-5</v>
      </c>
      <c r="L9" s="79"/>
      <c r="M9" s="80"/>
      <c r="N9" s="81">
        <f>分析係数表!H12</f>
        <v>9.1223709954384669E-2</v>
      </c>
      <c r="O9" s="82">
        <f t="shared" si="4"/>
        <v>1.2137626364359597</v>
      </c>
      <c r="P9" s="76">
        <f>分析係数表!C12</f>
        <v>3.0196065121225524E-2</v>
      </c>
      <c r="Q9" s="82">
        <f t="shared" si="5"/>
        <v>3.6650855611530621E-2</v>
      </c>
      <c r="R9" s="83">
        <v>3.9019440105318423E-2</v>
      </c>
      <c r="S9" s="84">
        <f t="shared" si="6"/>
        <v>3.9192580967475209E-2</v>
      </c>
      <c r="T9" s="85">
        <f>分析係数表!F12</f>
        <v>0.42790922927909231</v>
      </c>
      <c r="U9" s="86">
        <f t="shared" si="7"/>
        <v>1.6770867115250738E-2</v>
      </c>
      <c r="V9" s="87">
        <f>分析係数表!D12</f>
        <v>5.0712605507126057E-2</v>
      </c>
      <c r="W9" s="167">
        <f t="shared" si="8"/>
        <v>0</v>
      </c>
      <c r="X9" s="76">
        <f>分析係数表!E12</f>
        <v>5.3041833863751671E-2</v>
      </c>
      <c r="Y9" s="166">
        <f t="shared" si="9"/>
        <v>0</v>
      </c>
    </row>
    <row r="10" spans="1:25" x14ac:dyDescent="0.2">
      <c r="A10" s="6" t="s">
        <v>224</v>
      </c>
      <c r="B10" s="5" t="s">
        <v>28</v>
      </c>
      <c r="C10" s="90"/>
      <c r="D10" s="76">
        <f>投入係数表!AA10</f>
        <v>9.0874306485555772E-4</v>
      </c>
      <c r="E10" s="77">
        <f t="shared" si="0"/>
        <v>9.0874306485555778E-2</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0.19083596207376155</v>
      </c>
      <c r="P10" s="76">
        <f>分析係数表!C13</f>
        <v>0</v>
      </c>
      <c r="Q10" s="82">
        <f t="shared" si="5"/>
        <v>0</v>
      </c>
      <c r="R10" s="83">
        <v>0</v>
      </c>
      <c r="S10" s="84">
        <f t="shared" si="6"/>
        <v>0</v>
      </c>
      <c r="T10" s="85">
        <f>分析係数表!F13</f>
        <v>0.38061465721040189</v>
      </c>
      <c r="U10" s="86">
        <f t="shared" si="7"/>
        <v>0</v>
      </c>
      <c r="V10" s="87">
        <f>分析係数表!D13</f>
        <v>0.21040189125295508</v>
      </c>
      <c r="W10" s="167">
        <f t="shared" si="8"/>
        <v>0</v>
      </c>
      <c r="X10" s="76">
        <f>分析係数表!E13</f>
        <v>0.14893617021276595</v>
      </c>
      <c r="Y10" s="166">
        <f t="shared" si="9"/>
        <v>0</v>
      </c>
    </row>
    <row r="11" spans="1:25" x14ac:dyDescent="0.2">
      <c r="A11" s="6" t="s">
        <v>225</v>
      </c>
      <c r="B11" s="5" t="s">
        <v>268</v>
      </c>
      <c r="C11" s="90"/>
      <c r="D11" s="76">
        <f>投入係数表!AA11</f>
        <v>2.8697149416491295E-3</v>
      </c>
      <c r="E11" s="77">
        <f t="shared" si="0"/>
        <v>0.28697149416491297</v>
      </c>
      <c r="F11" s="76">
        <f>分析係数表!C14</f>
        <v>0.14745822605886216</v>
      </c>
      <c r="G11" s="77">
        <f t="shared" si="1"/>
        <v>4.2316307459019181E-2</v>
      </c>
      <c r="H11" s="77">
        <v>0.14990443257735173</v>
      </c>
      <c r="I11" s="77">
        <f t="shared" si="2"/>
        <v>0.14990443257735173</v>
      </c>
      <c r="J11" s="76">
        <f>分析係数表!G14</f>
        <v>0.16000812567713976</v>
      </c>
      <c r="K11" s="78">
        <f t="shared" si="3"/>
        <v>2.3985927287397218E-2</v>
      </c>
      <c r="L11" s="79"/>
      <c r="M11" s="80"/>
      <c r="N11" s="81">
        <f>分析係数表!H14</f>
        <v>1.1744765647395416E-3</v>
      </c>
      <c r="O11" s="82">
        <f t="shared" si="4"/>
        <v>1.5626812068521852E-2</v>
      </c>
      <c r="P11" s="76">
        <f>分析係数表!C14</f>
        <v>0.14745822605886216</v>
      </c>
      <c r="Q11" s="82">
        <f t="shared" si="5"/>
        <v>2.3043019865794509E-3</v>
      </c>
      <c r="R11" s="83">
        <v>1.7777928435531269E-2</v>
      </c>
      <c r="S11" s="84">
        <f t="shared" si="6"/>
        <v>0.167682361012883</v>
      </c>
      <c r="T11" s="85">
        <f>分析係数表!F14</f>
        <v>0.30031148429035753</v>
      </c>
      <c r="U11" s="86">
        <f t="shared" si="7"/>
        <v>5.0356938725090478E-2</v>
      </c>
      <c r="V11" s="87">
        <f>分析係数表!D14</f>
        <v>4.401408450704225E-2</v>
      </c>
      <c r="W11" s="167">
        <f t="shared" si="8"/>
        <v>0</v>
      </c>
      <c r="X11" s="76">
        <f>分析係数表!E14</f>
        <v>4.2998374864572045E-2</v>
      </c>
      <c r="Y11" s="166">
        <f t="shared" si="9"/>
        <v>0</v>
      </c>
    </row>
    <row r="12" spans="1:25" x14ac:dyDescent="0.2">
      <c r="A12" s="6" t="s">
        <v>226</v>
      </c>
      <c r="B12" s="5" t="s">
        <v>29</v>
      </c>
      <c r="C12" s="90"/>
      <c r="D12" s="76">
        <f>投入係数表!AA12</f>
        <v>8.9917734838339397E-3</v>
      </c>
      <c r="E12" s="77">
        <f t="shared" si="0"/>
        <v>0.89917734838339403</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0.11125771767742632</v>
      </c>
      <c r="P12" s="76">
        <f>分析係数表!C15</f>
        <v>0</v>
      </c>
      <c r="Q12" s="82">
        <f t="shared" si="5"/>
        <v>0</v>
      </c>
      <c r="R12" s="83">
        <v>0</v>
      </c>
      <c r="S12" s="84">
        <f t="shared" si="6"/>
        <v>0</v>
      </c>
      <c r="T12" s="85">
        <f>分析係数表!F15</f>
        <v>0.30411835265893644</v>
      </c>
      <c r="U12" s="86">
        <f t="shared" si="7"/>
        <v>0</v>
      </c>
      <c r="V12" s="87">
        <f>分析係数表!D15</f>
        <v>5.8056777289084364E-2</v>
      </c>
      <c r="W12" s="167">
        <f t="shared" si="8"/>
        <v>0</v>
      </c>
      <c r="X12" s="76">
        <f>分析係数表!E15</f>
        <v>5.2139144342263098E-2</v>
      </c>
      <c r="Y12" s="166">
        <f t="shared" si="9"/>
        <v>0</v>
      </c>
    </row>
    <row r="13" spans="1:25" x14ac:dyDescent="0.2">
      <c r="A13" s="6" t="s">
        <v>227</v>
      </c>
      <c r="B13" s="5" t="s">
        <v>30</v>
      </c>
      <c r="C13" s="90"/>
      <c r="D13" s="76">
        <f>投入係数表!AA13</f>
        <v>1.1765831260761431E-2</v>
      </c>
      <c r="E13" s="77">
        <f t="shared" si="0"/>
        <v>1.176583126076143</v>
      </c>
      <c r="F13" s="76">
        <f>分析係数表!C16</f>
        <v>2.2508198350392528E-2</v>
      </c>
      <c r="G13" s="77">
        <f t="shared" si="1"/>
        <v>2.6482766377446725E-2</v>
      </c>
      <c r="H13" s="77">
        <v>3.9439088129802895E-2</v>
      </c>
      <c r="I13" s="77">
        <f t="shared" si="2"/>
        <v>3.9439088129802895E-2</v>
      </c>
      <c r="J13" s="76">
        <f>分析係数表!G16</f>
        <v>3.3165829145728645E-2</v>
      </c>
      <c r="K13" s="78">
        <f t="shared" si="3"/>
        <v>1.3080300585763774E-3</v>
      </c>
      <c r="L13" s="79"/>
      <c r="M13" s="80"/>
      <c r="N13" s="81">
        <f>分析係数表!H16</f>
        <v>1.6828134001653172E-2</v>
      </c>
      <c r="O13" s="82">
        <f t="shared" si="4"/>
        <v>0.22390407386805067</v>
      </c>
      <c r="P13" s="76">
        <f>分析係数表!C16</f>
        <v>2.2508198350392528E-2</v>
      </c>
      <c r="Q13" s="82">
        <f t="shared" si="5"/>
        <v>5.0396773060830246E-3</v>
      </c>
      <c r="R13" s="83">
        <v>6.8980676401301467E-3</v>
      </c>
      <c r="S13" s="84">
        <f t="shared" si="6"/>
        <v>4.6337155769933039E-2</v>
      </c>
      <c r="T13" s="85">
        <f>分析係数表!F16</f>
        <v>0.28743718592964823</v>
      </c>
      <c r="U13" s="86">
        <f t="shared" si="7"/>
        <v>1.3319021658493316E-2</v>
      </c>
      <c r="V13" s="87">
        <f>分析係数表!D16</f>
        <v>2.5125628140703519E-2</v>
      </c>
      <c r="W13" s="167">
        <f t="shared" si="8"/>
        <v>0</v>
      </c>
      <c r="X13" s="76">
        <f>分析係数表!E16</f>
        <v>2.3115577889447236E-2</v>
      </c>
      <c r="Y13" s="166">
        <f t="shared" si="9"/>
        <v>0</v>
      </c>
    </row>
    <row r="14" spans="1:25" x14ac:dyDescent="0.2">
      <c r="A14" s="6" t="s">
        <v>2</v>
      </c>
      <c r="B14" s="5" t="s">
        <v>365</v>
      </c>
      <c r="C14" s="90"/>
      <c r="D14" s="76">
        <f>投入係数表!AA14</f>
        <v>3.8980294624067345E-2</v>
      </c>
      <c r="E14" s="77">
        <f t="shared" si="0"/>
        <v>3.8980294624067344</v>
      </c>
      <c r="F14" s="76">
        <f>分析係数表!C17</f>
        <v>3.7433661865049261E-2</v>
      </c>
      <c r="G14" s="77">
        <f t="shared" si="1"/>
        <v>0.14591751683573345</v>
      </c>
      <c r="H14" s="77">
        <v>0.24101280863145585</v>
      </c>
      <c r="I14" s="77">
        <f t="shared" si="2"/>
        <v>0.24101280863145585</v>
      </c>
      <c r="J14" s="76">
        <f>分析係数表!G17</f>
        <v>0.23414289082763498</v>
      </c>
      <c r="K14" s="78">
        <f t="shared" si="3"/>
        <v>5.6431435739456651E-2</v>
      </c>
      <c r="L14" s="79"/>
      <c r="M14" s="80"/>
      <c r="N14" s="81">
        <f>分析係数表!H17</f>
        <v>3.0252512461419003E-3</v>
      </c>
      <c r="O14" s="82">
        <f t="shared" si="4"/>
        <v>4.0252001702566959E-2</v>
      </c>
      <c r="P14" s="76">
        <f>分析係数表!C17</f>
        <v>3.7433661865049261E-2</v>
      </c>
      <c r="Q14" s="82">
        <f t="shared" si="5"/>
        <v>1.5067798211252786E-3</v>
      </c>
      <c r="R14" s="83">
        <v>8.4701270584443492E-3</v>
      </c>
      <c r="S14" s="84">
        <f t="shared" si="6"/>
        <v>0.24948293568990021</v>
      </c>
      <c r="T14" s="85">
        <f>分析係数表!F17</f>
        <v>0.39289082763499172</v>
      </c>
      <c r="U14" s="86">
        <f t="shared" si="7"/>
        <v>9.8019557084012304E-2</v>
      </c>
      <c r="V14" s="87">
        <f>分析係数表!D17</f>
        <v>5.6649375147370902E-2</v>
      </c>
      <c r="W14" s="167">
        <f t="shared" si="8"/>
        <v>0</v>
      </c>
      <c r="X14" s="76">
        <f>分析係数表!E17</f>
        <v>5.6885168592313136E-2</v>
      </c>
      <c r="Y14" s="166">
        <f t="shared" si="9"/>
        <v>0</v>
      </c>
    </row>
    <row r="15" spans="1:25" x14ac:dyDescent="0.2">
      <c r="A15" s="6" t="s">
        <v>3</v>
      </c>
      <c r="B15" s="5" t="s">
        <v>31</v>
      </c>
      <c r="C15" s="90"/>
      <c r="D15" s="76">
        <f>投入係数表!AA15</f>
        <v>4.5915439066386071E-3</v>
      </c>
      <c r="E15" s="77">
        <f t="shared" si="0"/>
        <v>0.45915439066386071</v>
      </c>
      <c r="F15" s="76">
        <f>分析係数表!C18</f>
        <v>0.10097309673726385</v>
      </c>
      <c r="G15" s="77">
        <f t="shared" si="1"/>
        <v>4.636224070584144E-2</v>
      </c>
      <c r="H15" s="77">
        <v>9.5339266702694866E-2</v>
      </c>
      <c r="I15" s="77">
        <f t="shared" si="2"/>
        <v>9.5339266702694866E-2</v>
      </c>
      <c r="J15" s="76">
        <f>分析係数表!G18</f>
        <v>0.21571562207670719</v>
      </c>
      <c r="K15" s="78">
        <f t="shared" si="3"/>
        <v>2.056616922510892E-2</v>
      </c>
      <c r="L15" s="79"/>
      <c r="M15" s="80"/>
      <c r="N15" s="81">
        <f>分析係数表!H18</f>
        <v>4.4529917146522908E-4</v>
      </c>
      <c r="O15" s="82">
        <f t="shared" si="4"/>
        <v>5.9248576563116027E-3</v>
      </c>
      <c r="P15" s="76">
        <f>分析係数表!C18</f>
        <v>0.10097309673726385</v>
      </c>
      <c r="Q15" s="82">
        <f t="shared" si="5"/>
        <v>5.9825122528526977E-4</v>
      </c>
      <c r="R15" s="83">
        <v>2.3001377423316469E-3</v>
      </c>
      <c r="S15" s="84">
        <f t="shared" si="6"/>
        <v>9.7639404445026515E-2</v>
      </c>
      <c r="T15" s="85">
        <f>分析係数表!F18</f>
        <v>0.45949485500467729</v>
      </c>
      <c r="U15" s="86">
        <f t="shared" si="7"/>
        <v>4.4864803988210501E-2</v>
      </c>
      <c r="V15" s="87">
        <f>分析係数表!D18</f>
        <v>5.5378858746492052E-2</v>
      </c>
      <c r="W15" s="167">
        <f t="shared" si="8"/>
        <v>0</v>
      </c>
      <c r="X15" s="76">
        <f>分析係数表!E18</f>
        <v>5.5378858746492052E-2</v>
      </c>
      <c r="Y15" s="166">
        <f t="shared" si="9"/>
        <v>0</v>
      </c>
    </row>
    <row r="16" spans="1:25" x14ac:dyDescent="0.2">
      <c r="A16" s="6" t="s">
        <v>4</v>
      </c>
      <c r="B16" s="5" t="s">
        <v>32</v>
      </c>
      <c r="C16" s="90"/>
      <c r="D16" s="76">
        <f>投入係数表!AA16</f>
        <v>4.7828582360818826E-5</v>
      </c>
      <c r="E16" s="77">
        <f t="shared" si="0"/>
        <v>4.7828582360818824E-3</v>
      </c>
      <c r="F16" s="76">
        <f>分析係数表!C19</f>
        <v>3.134831743474864E-2</v>
      </c>
      <c r="G16" s="77">
        <f t="shared" si="1"/>
        <v>1.4993455823009681E-4</v>
      </c>
      <c r="H16" s="77">
        <v>5.7212769175444343E-2</v>
      </c>
      <c r="I16" s="77">
        <f t="shared" si="2"/>
        <v>5.7212769175444343E-2</v>
      </c>
      <c r="J16" s="76">
        <f>分析係数表!G19</f>
        <v>5.7606822099247029E-2</v>
      </c>
      <c r="K16" s="78">
        <f t="shared" si="3"/>
        <v>3.2958458156951064E-3</v>
      </c>
      <c r="L16" s="79"/>
      <c r="M16" s="80"/>
      <c r="N16" s="81">
        <f>分析係数表!H19</f>
        <v>-1.1410791268796496E-4</v>
      </c>
      <c r="O16" s="82">
        <f t="shared" si="4"/>
        <v>-1.5182447744298483E-3</v>
      </c>
      <c r="P16" s="76">
        <f>分析係数表!C19</f>
        <v>3.134831743474864E-2</v>
      </c>
      <c r="Q16" s="82">
        <f t="shared" si="5"/>
        <v>-4.7594419132475233E-5</v>
      </c>
      <c r="R16" s="83">
        <v>4.5661173298508582E-3</v>
      </c>
      <c r="S16" s="84">
        <f t="shared" si="6"/>
        <v>6.17788865052952E-2</v>
      </c>
      <c r="T16" s="85">
        <f>分析係数表!F19</f>
        <v>0.23995282590946204</v>
      </c>
      <c r="U16" s="86">
        <f t="shared" si="7"/>
        <v>1.4824018398485513E-2</v>
      </c>
      <c r="V16" s="87">
        <f>分析係数表!D19</f>
        <v>5.8967613172457587E-3</v>
      </c>
      <c r="W16" s="167">
        <f t="shared" si="8"/>
        <v>0</v>
      </c>
      <c r="X16" s="76">
        <f>分析係数表!E19</f>
        <v>5.1710060782001266E-3</v>
      </c>
      <c r="Y16" s="166">
        <f t="shared" si="9"/>
        <v>0</v>
      </c>
    </row>
    <row r="17" spans="1:25" x14ac:dyDescent="0.2">
      <c r="A17" s="6" t="s">
        <v>5</v>
      </c>
      <c r="B17" s="5" t="s">
        <v>33</v>
      </c>
      <c r="C17" s="90"/>
      <c r="D17" s="76">
        <f>投入係数表!AA17</f>
        <v>2.8697149416491294E-4</v>
      </c>
      <c r="E17" s="77">
        <f t="shared" si="0"/>
        <v>2.8697149416491294E-2</v>
      </c>
      <c r="F17" s="76">
        <f>分析係数表!C20</f>
        <v>9.3978580907996712E-2</v>
      </c>
      <c r="G17" s="77">
        <f t="shared" si="1"/>
        <v>2.6969173782665978E-3</v>
      </c>
      <c r="H17" s="77">
        <v>2.2578950553484987E-2</v>
      </c>
      <c r="I17" s="77">
        <f t="shared" si="2"/>
        <v>2.2578950553484987E-2</v>
      </c>
      <c r="J17" s="76">
        <f>分析係数表!G20</f>
        <v>0.1000543404428746</v>
      </c>
      <c r="K17" s="78">
        <f t="shared" si="3"/>
        <v>2.259122005521219E-3</v>
      </c>
      <c r="L17" s="79"/>
      <c r="M17" s="80"/>
      <c r="N17" s="81">
        <f>分析係数表!H20</f>
        <v>5.5523240442070755E-4</v>
      </c>
      <c r="O17" s="82">
        <f t="shared" si="4"/>
        <v>7.3875568902135305E-3</v>
      </c>
      <c r="P17" s="76">
        <f>分析係数表!C20</f>
        <v>9.3978580907996712E-2</v>
      </c>
      <c r="Q17" s="82">
        <f t="shared" si="5"/>
        <v>6.9427211291936083E-4</v>
      </c>
      <c r="R17" s="83">
        <v>3.7468900218021574E-3</v>
      </c>
      <c r="S17" s="84">
        <f t="shared" si="6"/>
        <v>2.6325840575287144E-2</v>
      </c>
      <c r="T17" s="85">
        <f>分析係数表!F20</f>
        <v>0.22286374133949191</v>
      </c>
      <c r="U17" s="86">
        <f t="shared" si="7"/>
        <v>5.8670753245154946E-3</v>
      </c>
      <c r="V17" s="87">
        <f>分析係数表!D20</f>
        <v>2.7577774758864283E-2</v>
      </c>
      <c r="W17" s="167">
        <f t="shared" si="8"/>
        <v>0</v>
      </c>
      <c r="X17" s="76">
        <f>分析係数表!E20</f>
        <v>2.9955169134628448E-2</v>
      </c>
      <c r="Y17" s="166">
        <f t="shared" si="9"/>
        <v>0</v>
      </c>
    </row>
    <row r="18" spans="1:25" x14ac:dyDescent="0.2">
      <c r="A18" s="6" t="s">
        <v>6</v>
      </c>
      <c r="B18" s="5" t="s">
        <v>34</v>
      </c>
      <c r="C18" s="90"/>
      <c r="D18" s="76">
        <f>投入係数表!AA18</f>
        <v>8.1308590013392005E-4</v>
      </c>
      <c r="E18" s="77">
        <f t="shared" si="0"/>
        <v>8.130859001339201E-2</v>
      </c>
      <c r="F18" s="76">
        <f>分析係数表!C21</f>
        <v>0.58730312732447199</v>
      </c>
      <c r="G18" s="77">
        <f t="shared" si="1"/>
        <v>4.775278919320846E-2</v>
      </c>
      <c r="H18" s="77">
        <v>0.12066133190200284</v>
      </c>
      <c r="I18" s="77">
        <f t="shared" si="2"/>
        <v>0.12066133190200284</v>
      </c>
      <c r="J18" s="76">
        <f>分析係数表!G21</f>
        <v>0.28517251912946945</v>
      </c>
      <c r="K18" s="78">
        <f t="shared" si="3"/>
        <v>3.4409295980011169E-2</v>
      </c>
      <c r="L18" s="79"/>
      <c r="M18" s="80"/>
      <c r="N18" s="81">
        <f>分析係数表!H21</f>
        <v>9.2956202043366571E-4</v>
      </c>
      <c r="O18" s="82">
        <f t="shared" si="4"/>
        <v>1.2368140357550472E-2</v>
      </c>
      <c r="P18" s="76">
        <f>分析係数表!C21</f>
        <v>0.58730312732447199</v>
      </c>
      <c r="Q18" s="82">
        <f t="shared" si="5"/>
        <v>7.2638475111774055E-3</v>
      </c>
      <c r="R18" s="83">
        <v>1.054730756179848E-2</v>
      </c>
      <c r="S18" s="84">
        <f t="shared" si="6"/>
        <v>0.13120863946380132</v>
      </c>
      <c r="T18" s="85">
        <f>分析係数表!F21</f>
        <v>0.42587749688936571</v>
      </c>
      <c r="U18" s="86">
        <f t="shared" si="7"/>
        <v>5.587880694510295E-2</v>
      </c>
      <c r="V18" s="87">
        <f>分析係数表!D21</f>
        <v>3.1732194878443115E-2</v>
      </c>
      <c r="W18" s="167">
        <f t="shared" si="8"/>
        <v>0</v>
      </c>
      <c r="X18" s="76">
        <f>分析係数表!E21</f>
        <v>3.0689107937146562E-2</v>
      </c>
      <c r="Y18" s="166">
        <f t="shared" si="9"/>
        <v>0</v>
      </c>
    </row>
    <row r="19" spans="1:25" x14ac:dyDescent="0.2">
      <c r="A19" s="6" t="s">
        <v>7</v>
      </c>
      <c r="B19" s="5" t="s">
        <v>269</v>
      </c>
      <c r="C19" s="90"/>
      <c r="D19" s="76">
        <f>投入係数表!AA19</f>
        <v>1.0617945284101779E-2</v>
      </c>
      <c r="E19" s="77">
        <f t="shared" si="0"/>
        <v>1.061794528410178</v>
      </c>
      <c r="F19" s="76">
        <f>分析係数表!C22</f>
        <v>5.627746538770495E-2</v>
      </c>
      <c r="G19" s="77">
        <f t="shared" si="1"/>
        <v>5.9755104821458294E-2</v>
      </c>
      <c r="H19" s="77">
        <v>7.6923446131840795E-2</v>
      </c>
      <c r="I19" s="77">
        <f t="shared" si="2"/>
        <v>7.6923446131840795E-2</v>
      </c>
      <c r="J19" s="76">
        <f>分析係数表!G22</f>
        <v>0.19467293380336859</v>
      </c>
      <c r="K19" s="78">
        <f t="shared" si="3"/>
        <v>1.4974912936750833E-2</v>
      </c>
      <c r="L19" s="79"/>
      <c r="M19" s="80"/>
      <c r="N19" s="81">
        <f>分析係数表!H22</f>
        <v>4.3138357235694069E-5</v>
      </c>
      <c r="O19" s="82">
        <f t="shared" si="4"/>
        <v>5.7397058545518654E-4</v>
      </c>
      <c r="P19" s="76">
        <f>分析係数表!C22</f>
        <v>5.627746538770495E-2</v>
      </c>
      <c r="Q19" s="82">
        <f t="shared" si="5"/>
        <v>3.2301609756515009E-5</v>
      </c>
      <c r="R19" s="83">
        <v>6.8620841867605487E-4</v>
      </c>
      <c r="S19" s="84">
        <f t="shared" si="6"/>
        <v>7.7609654550516854E-2</v>
      </c>
      <c r="T19" s="85">
        <f>分析係数表!F22</f>
        <v>0.41304347826086957</v>
      </c>
      <c r="U19" s="86">
        <f t="shared" si="7"/>
        <v>3.2056161662170006E-2</v>
      </c>
      <c r="V19" s="87">
        <f>分析係数表!D22</f>
        <v>1.7561039300169733E-2</v>
      </c>
      <c r="W19" s="167">
        <f t="shared" si="8"/>
        <v>0</v>
      </c>
      <c r="X19" s="76">
        <f>分析係数表!E22</f>
        <v>1.6190103146624887E-2</v>
      </c>
      <c r="Y19" s="166">
        <f t="shared" si="9"/>
        <v>0</v>
      </c>
    </row>
    <row r="20" spans="1:25" x14ac:dyDescent="0.2">
      <c r="A20" s="6" t="s">
        <v>8</v>
      </c>
      <c r="B20" s="5" t="s">
        <v>270</v>
      </c>
      <c r="C20" s="90"/>
      <c r="D20" s="76">
        <f>投入係数表!AA20</f>
        <v>2.8697149416491294E-4</v>
      </c>
      <c r="E20" s="77">
        <f t="shared" si="0"/>
        <v>2.8697149416491294E-2</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3.3327324316752765E-4</v>
      </c>
      <c r="P20" s="76">
        <f>分析係数表!C23</f>
        <v>0</v>
      </c>
      <c r="Q20" s="82">
        <f t="shared" si="5"/>
        <v>0</v>
      </c>
      <c r="R20" s="83">
        <v>0</v>
      </c>
      <c r="S20" s="84">
        <f t="shared" si="6"/>
        <v>0</v>
      </c>
      <c r="T20" s="85">
        <f>分析係数表!F23</f>
        <v>0.44111133480974429</v>
      </c>
      <c r="U20" s="86">
        <f t="shared" si="7"/>
        <v>0</v>
      </c>
      <c r="V20" s="87">
        <f>分析係数表!D23</f>
        <v>2.2822054128677844E-2</v>
      </c>
      <c r="W20" s="167">
        <f t="shared" si="8"/>
        <v>0</v>
      </c>
      <c r="X20" s="76">
        <f>分析係数表!E23</f>
        <v>2.3934155905164563E-2</v>
      </c>
      <c r="Y20" s="166">
        <f t="shared" si="9"/>
        <v>0</v>
      </c>
    </row>
    <row r="21" spans="1:25" x14ac:dyDescent="0.2">
      <c r="A21" s="6" t="s">
        <v>9</v>
      </c>
      <c r="B21" s="5" t="s">
        <v>271</v>
      </c>
      <c r="C21" s="90"/>
      <c r="D21" s="76">
        <f>投入係数表!AA21</f>
        <v>9.5657164721637652E-5</v>
      </c>
      <c r="E21" s="77">
        <f t="shared" si="0"/>
        <v>9.5657164721637648E-3</v>
      </c>
      <c r="F21" s="76">
        <f>分析係数表!C24</f>
        <v>0.81842301633363734</v>
      </c>
      <c r="G21" s="77">
        <f t="shared" si="1"/>
        <v>7.828802528540629E-3</v>
      </c>
      <c r="H21" s="77">
        <v>3.265099502163505E-2</v>
      </c>
      <c r="I21" s="77">
        <f t="shared" si="2"/>
        <v>3.265099502163505E-2</v>
      </c>
      <c r="J21" s="76">
        <f>分析係数表!G24</f>
        <v>0.20829256360078277</v>
      </c>
      <c r="K21" s="78">
        <f t="shared" si="3"/>
        <v>6.8009594571727602E-3</v>
      </c>
      <c r="L21" s="79"/>
      <c r="M21" s="80"/>
      <c r="N21" s="81">
        <f>分析係数表!H24</f>
        <v>3.3536593850975067E-4</v>
      </c>
      <c r="O21" s="82">
        <f t="shared" si="4"/>
        <v>4.4621584224096757E-3</v>
      </c>
      <c r="P21" s="76">
        <f>分析係数表!C24</f>
        <v>0.81842301633363734</v>
      </c>
      <c r="Q21" s="82">
        <f t="shared" si="5"/>
        <v>3.6519331554270714E-3</v>
      </c>
      <c r="R21" s="83">
        <v>1.0098887565751197E-2</v>
      </c>
      <c r="S21" s="84">
        <f t="shared" si="6"/>
        <v>4.2749882587386247E-2</v>
      </c>
      <c r="T21" s="85">
        <f>分析係数表!F24</f>
        <v>0.39236790606653621</v>
      </c>
      <c r="U21" s="86">
        <f t="shared" si="7"/>
        <v>1.6773681915403019E-2</v>
      </c>
      <c r="V21" s="87">
        <f>分析係数表!D24</f>
        <v>4.4337084148727987E-2</v>
      </c>
      <c r="W21" s="167">
        <f t="shared" si="8"/>
        <v>0</v>
      </c>
      <c r="X21" s="76">
        <f>分析係数表!E24</f>
        <v>4.5009784735812131E-2</v>
      </c>
      <c r="Y21" s="166">
        <f t="shared" si="9"/>
        <v>0</v>
      </c>
    </row>
    <row r="22" spans="1:25" x14ac:dyDescent="0.2">
      <c r="A22" s="6" t="s">
        <v>10</v>
      </c>
      <c r="B22" s="5" t="s">
        <v>272</v>
      </c>
      <c r="C22" s="90"/>
      <c r="D22" s="76">
        <f>投入係数表!AA22</f>
        <v>0</v>
      </c>
      <c r="E22" s="77">
        <f t="shared" si="0"/>
        <v>0</v>
      </c>
      <c r="F22" s="76">
        <f>分析係数表!C25</f>
        <v>9.2155281649579646E-3</v>
      </c>
      <c r="G22" s="77">
        <f t="shared" si="1"/>
        <v>0</v>
      </c>
      <c r="H22" s="77">
        <v>3.3011059634073829E-3</v>
      </c>
      <c r="I22" s="77">
        <f t="shared" si="2"/>
        <v>3.3011059634073829E-3</v>
      </c>
      <c r="J22" s="76">
        <f>分析係数表!G25</f>
        <v>0.19733079122974262</v>
      </c>
      <c r="K22" s="78">
        <f t="shared" si="3"/>
        <v>6.5140985169240067E-4</v>
      </c>
      <c r="L22" s="79"/>
      <c r="M22" s="80"/>
      <c r="N22" s="81">
        <f>分析係数表!H25</f>
        <v>5.1487716700667114E-4</v>
      </c>
      <c r="O22" s="82">
        <f t="shared" si="4"/>
        <v>6.850616665110291E-3</v>
      </c>
      <c r="P22" s="76">
        <f>分析係数表!C25</f>
        <v>9.2155281649579646E-3</v>
      </c>
      <c r="Q22" s="82">
        <f t="shared" si="5"/>
        <v>6.3132050824654291E-5</v>
      </c>
      <c r="R22" s="83">
        <v>6.2004241243329412E-4</v>
      </c>
      <c r="S22" s="84">
        <f t="shared" si="6"/>
        <v>3.9211483758406773E-3</v>
      </c>
      <c r="T22" s="85">
        <f>分析係数表!F25</f>
        <v>0.3508102955195424</v>
      </c>
      <c r="U22" s="86">
        <f t="shared" si="7"/>
        <v>1.3755792205046417E-3</v>
      </c>
      <c r="V22" s="87">
        <f>分析係数表!D25</f>
        <v>0.24499523355576741</v>
      </c>
      <c r="W22" s="167">
        <f t="shared" si="8"/>
        <v>0</v>
      </c>
      <c r="X22" s="76">
        <f>分析係数表!E25</f>
        <v>0.2330791229742612</v>
      </c>
      <c r="Y22" s="166">
        <f t="shared" si="9"/>
        <v>0</v>
      </c>
    </row>
    <row r="23" spans="1:25" x14ac:dyDescent="0.2">
      <c r="A23" s="6" t="s">
        <v>11</v>
      </c>
      <c r="B23" s="5" t="s">
        <v>35</v>
      </c>
      <c r="C23" s="90"/>
      <c r="D23" s="76">
        <f>投入係数表!AA23</f>
        <v>1.913143294432753E-4</v>
      </c>
      <c r="E23" s="77">
        <f t="shared" si="0"/>
        <v>1.913143294432753E-2</v>
      </c>
      <c r="F23" s="76">
        <f>分析係数表!C26</f>
        <v>0.13136940169326161</v>
      </c>
      <c r="G23" s="77">
        <f t="shared" si="1"/>
        <v>2.5132848994310619E-3</v>
      </c>
      <c r="H23" s="77">
        <v>5.6532440584784696E-2</v>
      </c>
      <c r="I23" s="77">
        <f t="shared" si="2"/>
        <v>5.6532440584784696E-2</v>
      </c>
      <c r="J23" s="76">
        <f>分析係数表!G26</f>
        <v>0.19642020029831664</v>
      </c>
      <c r="K23" s="78">
        <f t="shared" si="3"/>
        <v>1.1104113303016095E-2</v>
      </c>
      <c r="L23" s="79"/>
      <c r="M23" s="80"/>
      <c r="N23" s="81">
        <f>分析係数表!H26</f>
        <v>1.0429741531662163E-2</v>
      </c>
      <c r="O23" s="82">
        <f t="shared" si="4"/>
        <v>0.13877127541892334</v>
      </c>
      <c r="P23" s="76">
        <f>分析係数表!C26</f>
        <v>0.13136940169326161</v>
      </c>
      <c r="Q23" s="82">
        <f t="shared" si="5"/>
        <v>1.8230299423994782E-2</v>
      </c>
      <c r="R23" s="83">
        <v>2.4044839191005262E-2</v>
      </c>
      <c r="S23" s="84">
        <f t="shared" si="6"/>
        <v>8.0577279775789962E-2</v>
      </c>
      <c r="T23" s="85">
        <f>分析係数表!F26</f>
        <v>0.33488173875985511</v>
      </c>
      <c r="U23" s="86">
        <f t="shared" si="7"/>
        <v>2.698385955585585E-2</v>
      </c>
      <c r="V23" s="87">
        <f>分析係数表!D26</f>
        <v>5.817174515235457E-2</v>
      </c>
      <c r="W23" s="167">
        <f t="shared" si="8"/>
        <v>0</v>
      </c>
      <c r="X23" s="76">
        <f>分析係数表!E26</f>
        <v>6.1453228212230981E-2</v>
      </c>
      <c r="Y23" s="166">
        <f t="shared" si="9"/>
        <v>0</v>
      </c>
    </row>
    <row r="24" spans="1:25" x14ac:dyDescent="0.2">
      <c r="A24" s="6" t="s">
        <v>12</v>
      </c>
      <c r="B24" s="5" t="s">
        <v>366</v>
      </c>
      <c r="C24" s="90"/>
      <c r="D24" s="76">
        <f>投入係数表!AA24</f>
        <v>0</v>
      </c>
      <c r="E24" s="77">
        <f t="shared" si="0"/>
        <v>0</v>
      </c>
      <c r="F24" s="76">
        <f>分析係数表!C27</f>
        <v>0.16712141882673948</v>
      </c>
      <c r="G24" s="77">
        <f t="shared" si="1"/>
        <v>0</v>
      </c>
      <c r="H24" s="77">
        <v>1.880200158201082E-2</v>
      </c>
      <c r="I24" s="77">
        <f t="shared" si="2"/>
        <v>1.880200158201082E-2</v>
      </c>
      <c r="J24" s="76">
        <f>分析係数表!G27</f>
        <v>0.17095740894530786</v>
      </c>
      <c r="K24" s="78">
        <f t="shared" si="3"/>
        <v>3.2143414734461494E-3</v>
      </c>
      <c r="L24" s="79"/>
      <c r="M24" s="80"/>
      <c r="N24" s="81">
        <f>分析係数表!H27</f>
        <v>1.1119955247433267E-2</v>
      </c>
      <c r="O24" s="82">
        <f t="shared" si="4"/>
        <v>0.14795480478620632</v>
      </c>
      <c r="P24" s="76">
        <f>分析係数表!C27</f>
        <v>0.16712141882673948</v>
      </c>
      <c r="Q24" s="82">
        <f t="shared" si="5"/>
        <v>2.4726416898104064E-2</v>
      </c>
      <c r="R24" s="83">
        <v>2.7675189213281898E-2</v>
      </c>
      <c r="S24" s="84">
        <f t="shared" si="6"/>
        <v>4.6477190795292722E-2</v>
      </c>
      <c r="T24" s="85">
        <f>分析係数表!F27</f>
        <v>0.3222209040218294</v>
      </c>
      <c r="U24" s="86">
        <f t="shared" si="7"/>
        <v>1.4975922434454269E-2</v>
      </c>
      <c r="V24" s="87">
        <f>分析係数表!D27</f>
        <v>6.0268121959900341E-2</v>
      </c>
      <c r="W24" s="167">
        <f t="shared" si="8"/>
        <v>0</v>
      </c>
      <c r="X24" s="76">
        <f>分析係数表!E27</f>
        <v>7.1420097283188988E-2</v>
      </c>
      <c r="Y24" s="166">
        <f t="shared" si="9"/>
        <v>0</v>
      </c>
    </row>
    <row r="25" spans="1:25" x14ac:dyDescent="0.2">
      <c r="A25" s="6" t="s">
        <v>13</v>
      </c>
      <c r="B25" s="5" t="s">
        <v>192</v>
      </c>
      <c r="C25" s="90"/>
      <c r="D25" s="76">
        <f>投入係数表!AA25</f>
        <v>0</v>
      </c>
      <c r="E25" s="77">
        <f t="shared" si="0"/>
        <v>0</v>
      </c>
      <c r="F25" s="76">
        <f>分析係数表!C28</f>
        <v>0.25171335744498258</v>
      </c>
      <c r="G25" s="77">
        <f t="shared" si="1"/>
        <v>0</v>
      </c>
      <c r="H25" s="77">
        <v>5.5096023134027679E-2</v>
      </c>
      <c r="I25" s="77">
        <f t="shared" si="2"/>
        <v>5.5096023134027679E-2</v>
      </c>
      <c r="J25" s="76">
        <f>分析係数表!G28</f>
        <v>0.12482787671548065</v>
      </c>
      <c r="K25" s="78">
        <f t="shared" si="3"/>
        <v>6.8775195832876772E-3</v>
      </c>
      <c r="L25" s="79"/>
      <c r="M25" s="80"/>
      <c r="N25" s="81">
        <f>分析係数表!H28</f>
        <v>2.0288943499884502E-2</v>
      </c>
      <c r="O25" s="82">
        <f t="shared" si="4"/>
        <v>0.26995132696569746</v>
      </c>
      <c r="P25" s="76">
        <f>分析係数表!C28</f>
        <v>0.25171335744498258</v>
      </c>
      <c r="Q25" s="82">
        <f t="shared" si="5"/>
        <v>6.7950354857263973E-2</v>
      </c>
      <c r="R25" s="83">
        <v>7.7822018657476566E-2</v>
      </c>
      <c r="S25" s="84">
        <f t="shared" si="6"/>
        <v>0.13291804179150424</v>
      </c>
      <c r="T25" s="85">
        <f>分析係数表!F28</f>
        <v>0.21349304958212537</v>
      </c>
      <c r="U25" s="86">
        <f t="shared" si="7"/>
        <v>2.8377078086552626E-2</v>
      </c>
      <c r="V25" s="87">
        <f>分析係数表!D28</f>
        <v>2.3582217408079972E-2</v>
      </c>
      <c r="W25" s="167">
        <f t="shared" si="8"/>
        <v>0</v>
      </c>
      <c r="X25" s="76">
        <f>分析係数表!E28</f>
        <v>2.4555665289680392E-2</v>
      </c>
      <c r="Y25" s="166">
        <f t="shared" si="9"/>
        <v>0</v>
      </c>
    </row>
    <row r="26" spans="1:25" x14ac:dyDescent="0.2">
      <c r="A26" s="6" t="s">
        <v>14</v>
      </c>
      <c r="B26" s="5" t="s">
        <v>50</v>
      </c>
      <c r="C26" s="90"/>
      <c r="D26" s="76">
        <f>投入係数表!AA26</f>
        <v>3.4914865123397741E-3</v>
      </c>
      <c r="E26" s="77">
        <f t="shared" si="0"/>
        <v>0.34914865123397743</v>
      </c>
      <c r="F26" s="76">
        <f>分析係数表!C29</f>
        <v>0.56088407005838192</v>
      </c>
      <c r="G26" s="77">
        <f t="shared" si="1"/>
        <v>0.19583191655950774</v>
      </c>
      <c r="H26" s="77">
        <v>0.23994698761318106</v>
      </c>
      <c r="I26" s="77">
        <f t="shared" si="2"/>
        <v>0.23994698761318106</v>
      </c>
      <c r="J26" s="76">
        <f>分析係数表!G29</f>
        <v>0.25897778967085899</v>
      </c>
      <c r="K26" s="78">
        <f t="shared" si="3"/>
        <v>6.2140940490242616E-2</v>
      </c>
      <c r="L26" s="79"/>
      <c r="M26" s="80"/>
      <c r="N26" s="81">
        <f>分析係数表!H29</f>
        <v>1.0175086067980484E-2</v>
      </c>
      <c r="O26" s="82">
        <f t="shared" si="4"/>
        <v>0.13538299744672011</v>
      </c>
      <c r="P26" s="76">
        <f>分析係数表!C29</f>
        <v>0.56088407005838192</v>
      </c>
      <c r="Q26" s="82">
        <f t="shared" si="5"/>
        <v>7.5934166624619909E-2</v>
      </c>
      <c r="R26" s="83">
        <v>8.6923698225928214E-2</v>
      </c>
      <c r="S26" s="84">
        <f t="shared" si="6"/>
        <v>0.32687068583910928</v>
      </c>
      <c r="T26" s="85">
        <f>分析係数表!F29</f>
        <v>0.37605030773347603</v>
      </c>
      <c r="U26" s="86">
        <f t="shared" si="7"/>
        <v>0.1229198219988494</v>
      </c>
      <c r="V26" s="87">
        <f>分析係数表!D29</f>
        <v>1.7393631255017392E-2</v>
      </c>
      <c r="W26" s="167">
        <f t="shared" si="8"/>
        <v>0</v>
      </c>
      <c r="X26" s="76">
        <f>分析係数表!E29</f>
        <v>1.2898046561412899E-2</v>
      </c>
      <c r="Y26" s="166">
        <f t="shared" si="9"/>
        <v>0</v>
      </c>
    </row>
    <row r="27" spans="1:25" x14ac:dyDescent="0.2">
      <c r="A27" s="6" t="s">
        <v>15</v>
      </c>
      <c r="B27" s="5" t="s">
        <v>36</v>
      </c>
      <c r="C27" s="90"/>
      <c r="D27" s="76">
        <f>投入係数表!AA27</f>
        <v>3.0132006887315859E-2</v>
      </c>
      <c r="E27" s="77">
        <f t="shared" si="0"/>
        <v>3.0132006887315859</v>
      </c>
      <c r="F27" s="76">
        <f>分析係数表!C30</f>
        <v>1</v>
      </c>
      <c r="G27" s="77">
        <f t="shared" si="1"/>
        <v>3.0132006887315859</v>
      </c>
      <c r="H27" s="77">
        <v>3.3160695638923974</v>
      </c>
      <c r="I27" s="77">
        <f t="shared" si="2"/>
        <v>3.3160695638923974</v>
      </c>
      <c r="J27" s="76">
        <f>分析係数表!G30</f>
        <v>0.3445256772071732</v>
      </c>
      <c r="K27" s="78">
        <f t="shared" si="3"/>
        <v>1.1424711121661237</v>
      </c>
      <c r="L27" s="79"/>
      <c r="M27" s="80"/>
      <c r="N27" s="81">
        <f>分析係数表!H30</f>
        <v>0</v>
      </c>
      <c r="O27" s="82">
        <f t="shared" si="4"/>
        <v>0</v>
      </c>
      <c r="P27" s="76">
        <f>分析係数表!C30</f>
        <v>1</v>
      </c>
      <c r="Q27" s="82">
        <f t="shared" si="5"/>
        <v>0</v>
      </c>
      <c r="R27" s="83">
        <v>3.8849283409011851E-2</v>
      </c>
      <c r="S27" s="84">
        <f t="shared" si="6"/>
        <v>3.3549188473014091</v>
      </c>
      <c r="T27" s="85">
        <f>分析係数表!F30</f>
        <v>0.44052354392124621</v>
      </c>
      <c r="U27" s="86">
        <f t="shared" si="7"/>
        <v>1.477920740181399</v>
      </c>
      <c r="V27" s="87">
        <f>分析係数表!D30</f>
        <v>0.11890846870069555</v>
      </c>
      <c r="W27" s="167">
        <f t="shared" si="8"/>
        <v>0</v>
      </c>
      <c r="X27" s="76">
        <f>分析係数表!E30</f>
        <v>8.6331414857447608E-2</v>
      </c>
      <c r="Y27" s="166">
        <f t="shared" si="9"/>
        <v>0</v>
      </c>
    </row>
    <row r="28" spans="1:25" x14ac:dyDescent="0.2">
      <c r="A28" s="6" t="s">
        <v>16</v>
      </c>
      <c r="B28" s="5" t="s">
        <v>193</v>
      </c>
      <c r="C28" s="90"/>
      <c r="D28" s="76">
        <f>投入係数表!AA28</f>
        <v>4.3332695618901858E-2</v>
      </c>
      <c r="E28" s="77">
        <f t="shared" si="0"/>
        <v>4.3332695618901855</v>
      </c>
      <c r="F28" s="76">
        <f>分析係数表!C31</f>
        <v>4.9143958408031541E-2</v>
      </c>
      <c r="G28" s="77">
        <f t="shared" si="1"/>
        <v>0.21295401912032033</v>
      </c>
      <c r="H28" s="77">
        <v>0.32159901268911451</v>
      </c>
      <c r="I28" s="77">
        <f t="shared" si="2"/>
        <v>0.32159901268911451</v>
      </c>
      <c r="J28" s="76">
        <f>分析係数表!G31</f>
        <v>7.032875572201415E-2</v>
      </c>
      <c r="K28" s="78">
        <f t="shared" si="3"/>
        <v>2.2617658403853661E-2</v>
      </c>
      <c r="L28" s="79"/>
      <c r="M28" s="80"/>
      <c r="N28" s="81">
        <f>分析係数表!H31</f>
        <v>2.2706083064994196E-2</v>
      </c>
      <c r="O28" s="82">
        <f t="shared" si="4"/>
        <v>0.30211219493136382</v>
      </c>
      <c r="P28" s="76">
        <f>分析係数表!C31</f>
        <v>4.9143958408031541E-2</v>
      </c>
      <c r="Q28" s="82">
        <f t="shared" si="5"/>
        <v>1.4846989142266061E-2</v>
      </c>
      <c r="R28" s="83">
        <v>3.4328039021886761E-2</v>
      </c>
      <c r="S28" s="84">
        <f t="shared" si="6"/>
        <v>0.35592705171100125</v>
      </c>
      <c r="T28" s="85">
        <f>分析係数表!F31</f>
        <v>0.30087390761548066</v>
      </c>
      <c r="U28" s="86">
        <f t="shared" si="7"/>
        <v>0.10708916287434619</v>
      </c>
      <c r="V28" s="87">
        <f>分析係数表!D31</f>
        <v>7.4490220557636294E-2</v>
      </c>
      <c r="W28" s="167">
        <f t="shared" si="8"/>
        <v>0</v>
      </c>
      <c r="X28" s="76">
        <f>分析係数表!E31</f>
        <v>6.450270495214315E-2</v>
      </c>
      <c r="Y28" s="166">
        <f t="shared" si="9"/>
        <v>0</v>
      </c>
    </row>
    <row r="29" spans="1:25" x14ac:dyDescent="0.2">
      <c r="A29" s="6" t="s">
        <v>17</v>
      </c>
      <c r="B29" s="5" t="s">
        <v>273</v>
      </c>
      <c r="C29" s="75">
        <f>最終需要_まとめ!C30</f>
        <v>100</v>
      </c>
      <c r="D29" s="76">
        <f>投入係数表!AA29</f>
        <v>9.2356992538741148E-2</v>
      </c>
      <c r="E29" s="77">
        <f t="shared" si="0"/>
        <v>9.2356992538741149</v>
      </c>
      <c r="F29" s="76">
        <f>分析係数表!C32</f>
        <v>0.85369684730169415</v>
      </c>
      <c r="G29" s="77">
        <f t="shared" si="1"/>
        <v>7.8844873356589407</v>
      </c>
      <c r="H29" s="77">
        <v>8.7123458960341775</v>
      </c>
      <c r="I29" s="77">
        <f t="shared" si="2"/>
        <v>108.71234589603418</v>
      </c>
      <c r="J29" s="76">
        <f>分析係数表!G32</f>
        <v>0.14032110690510377</v>
      </c>
      <c r="K29" s="78">
        <f t="shared" si="3"/>
        <v>15.254636710382032</v>
      </c>
      <c r="L29" s="79"/>
      <c r="M29" s="80"/>
      <c r="N29" s="81">
        <f>分析係数表!H32</f>
        <v>6.3455131933795143E-3</v>
      </c>
      <c r="O29" s="82">
        <f t="shared" si="4"/>
        <v>8.4429221602440346E-2</v>
      </c>
      <c r="P29" s="76">
        <f>分析係数表!C32</f>
        <v>0.85369684730169415</v>
      </c>
      <c r="Q29" s="82">
        <f t="shared" si="5"/>
        <v>7.207696030213942E-2</v>
      </c>
      <c r="R29" s="83">
        <v>0.10093887854918344</v>
      </c>
      <c r="S29" s="84">
        <f t="shared" si="6"/>
        <v>108.81328477458337</v>
      </c>
      <c r="T29" s="85">
        <f>分析係数表!F32</f>
        <v>0.48296567027803161</v>
      </c>
      <c r="U29" s="86">
        <f t="shared" si="7"/>
        <v>52.55308101631099</v>
      </c>
      <c r="V29" s="87">
        <f>分析係数表!D32</f>
        <v>1.657747030413784E-2</v>
      </c>
      <c r="W29" s="167">
        <f t="shared" si="8"/>
        <v>2</v>
      </c>
      <c r="X29" s="76">
        <f>分析係数表!E32</f>
        <v>2.4931471087325414E-2</v>
      </c>
      <c r="Y29" s="166">
        <f t="shared" si="9"/>
        <v>3</v>
      </c>
    </row>
    <row r="30" spans="1:25" x14ac:dyDescent="0.2">
      <c r="A30" s="6" t="s">
        <v>18</v>
      </c>
      <c r="B30" s="5" t="s">
        <v>274</v>
      </c>
      <c r="C30" s="90"/>
      <c r="D30" s="76">
        <f>投入係数表!AA30</f>
        <v>2.0088004591543905E-3</v>
      </c>
      <c r="E30" s="77">
        <f t="shared" si="0"/>
        <v>0.20088004591543906</v>
      </c>
      <c r="F30" s="76">
        <f>分析係数表!C33</f>
        <v>0.68456011928968419</v>
      </c>
      <c r="G30" s="77">
        <f t="shared" si="1"/>
        <v>0.13751446819479021</v>
      </c>
      <c r="H30" s="77">
        <v>0.18977538645557088</v>
      </c>
      <c r="I30" s="77">
        <f t="shared" si="2"/>
        <v>0.18977538645557088</v>
      </c>
      <c r="J30" s="76">
        <f>分析係数表!G33</f>
        <v>0.50750988142292486</v>
      </c>
      <c r="K30" s="78">
        <f t="shared" si="3"/>
        <v>9.6312883877056513E-2</v>
      </c>
      <c r="L30" s="79"/>
      <c r="M30" s="80"/>
      <c r="N30" s="81">
        <f>分析係数表!H33</f>
        <v>9.6295945829355794E-4</v>
      </c>
      <c r="O30" s="82">
        <f t="shared" si="4"/>
        <v>1.2812504681773841E-2</v>
      </c>
      <c r="P30" s="76">
        <f>分析係数表!C33</f>
        <v>0.68456011928968419</v>
      </c>
      <c r="Q30" s="82">
        <f t="shared" si="5"/>
        <v>8.7709297333547383E-3</v>
      </c>
      <c r="R30" s="83">
        <v>3.4068799557228836E-2</v>
      </c>
      <c r="S30" s="84">
        <f t="shared" si="6"/>
        <v>0.22384418601279971</v>
      </c>
      <c r="T30" s="85">
        <f>分析係数表!F33</f>
        <v>0.6454545454545455</v>
      </c>
      <c r="U30" s="86">
        <f t="shared" si="7"/>
        <v>0.14448124733553436</v>
      </c>
      <c r="V30" s="87">
        <f>分析係数表!D33</f>
        <v>8.1027667984189727E-2</v>
      </c>
      <c r="W30" s="167">
        <f t="shared" si="8"/>
        <v>0</v>
      </c>
      <c r="X30" s="76">
        <f>分析係数表!E33</f>
        <v>8.1620553359683795E-2</v>
      </c>
      <c r="Y30" s="166">
        <f t="shared" si="9"/>
        <v>0</v>
      </c>
    </row>
    <row r="31" spans="1:25" x14ac:dyDescent="0.2">
      <c r="A31" s="6" t="s">
        <v>19</v>
      </c>
      <c r="B31" s="5" t="s">
        <v>275</v>
      </c>
      <c r="C31" s="90"/>
      <c r="D31" s="76">
        <f>投入係数表!AA31</f>
        <v>1.8366175626554428E-2</v>
      </c>
      <c r="E31" s="77">
        <f t="shared" si="0"/>
        <v>1.8366175626554428</v>
      </c>
      <c r="F31" s="76">
        <f>分析係数表!C34</f>
        <v>0.36407371382002685</v>
      </c>
      <c r="G31" s="77">
        <f t="shared" si="1"/>
        <v>0.66866417690305291</v>
      </c>
      <c r="H31" s="77">
        <v>0.98147836397665655</v>
      </c>
      <c r="I31" s="77">
        <f t="shared" si="2"/>
        <v>0.98147836397665655</v>
      </c>
      <c r="J31" s="76">
        <f>分析係数表!G34</f>
        <v>0.42480723749571397</v>
      </c>
      <c r="K31" s="78">
        <f t="shared" si="3"/>
        <v>0.41693911246273635</v>
      </c>
      <c r="L31" s="79"/>
      <c r="M31" s="80"/>
      <c r="N31" s="81">
        <f>分析係数表!H34</f>
        <v>0.15914714076185121</v>
      </c>
      <c r="O31" s="82">
        <f t="shared" si="4"/>
        <v>2.117507096005415</v>
      </c>
      <c r="P31" s="76">
        <f>分析係数表!C34</f>
        <v>0.36407371382002685</v>
      </c>
      <c r="Q31" s="82">
        <f t="shared" si="5"/>
        <v>0.7709286724829516</v>
      </c>
      <c r="R31" s="83">
        <v>0.84628925038444003</v>
      </c>
      <c r="S31" s="84">
        <f t="shared" si="6"/>
        <v>1.8277676143610966</v>
      </c>
      <c r="T31" s="85">
        <f>分析係数表!F34</f>
        <v>0.69957183425501801</v>
      </c>
      <c r="U31" s="86">
        <f t="shared" si="7"/>
        <v>1.2786547425705108</v>
      </c>
      <c r="V31" s="87">
        <f>分析係数表!D34</f>
        <v>0.16978925805118647</v>
      </c>
      <c r="W31" s="167">
        <f t="shared" si="8"/>
        <v>0</v>
      </c>
      <c r="X31" s="76">
        <f>分析係数表!E34</f>
        <v>0.12666496689847989</v>
      </c>
      <c r="Y31" s="166">
        <f t="shared" si="9"/>
        <v>0</v>
      </c>
    </row>
    <row r="32" spans="1:25" x14ac:dyDescent="0.2">
      <c r="A32" s="6" t="s">
        <v>20</v>
      </c>
      <c r="B32" s="5" t="s">
        <v>37</v>
      </c>
      <c r="C32" s="90"/>
      <c r="D32" s="76">
        <f>投入係数表!AA32</f>
        <v>2.3722976850966138E-2</v>
      </c>
      <c r="E32" s="77">
        <f t="shared" si="0"/>
        <v>2.3722976850966138</v>
      </c>
      <c r="F32" s="76">
        <f>分析係数表!C35</f>
        <v>0.73929442777419441</v>
      </c>
      <c r="G32" s="77">
        <f t="shared" si="1"/>
        <v>1.7538264596135471</v>
      </c>
      <c r="H32" s="77">
        <v>2.0323981749606124</v>
      </c>
      <c r="I32" s="77">
        <f t="shared" si="2"/>
        <v>2.0323981749606124</v>
      </c>
      <c r="J32" s="76">
        <f>分析係数表!G35</f>
        <v>0.31372688477951638</v>
      </c>
      <c r="K32" s="78">
        <f t="shared" si="3"/>
        <v>0.63761794806196737</v>
      </c>
      <c r="L32" s="79"/>
      <c r="M32" s="80"/>
      <c r="N32" s="81">
        <f>分析係数表!H35</f>
        <v>5.9491969307754605E-2</v>
      </c>
      <c r="O32" s="82">
        <f t="shared" si="4"/>
        <v>0.79156098288323018</v>
      </c>
      <c r="P32" s="76">
        <f>分析係数表!C35</f>
        <v>0.73929442777419441</v>
      </c>
      <c r="Q32" s="82">
        <f t="shared" si="5"/>
        <v>0.58519662388903659</v>
      </c>
      <c r="R32" s="83">
        <v>0.73156703875856288</v>
      </c>
      <c r="S32" s="84">
        <f t="shared" si="6"/>
        <v>2.7639652137191755</v>
      </c>
      <c r="T32" s="85">
        <f>分析係数表!F35</f>
        <v>0.64366998577524892</v>
      </c>
      <c r="U32" s="86">
        <f t="shared" si="7"/>
        <v>1.7790814497979046</v>
      </c>
      <c r="V32" s="87">
        <f>分析係数表!D35</f>
        <v>5.245376955903272E-2</v>
      </c>
      <c r="W32" s="167">
        <f t="shared" si="8"/>
        <v>0</v>
      </c>
      <c r="X32" s="76">
        <f>分析係数表!E35</f>
        <v>4.7030583214793739E-2</v>
      </c>
      <c r="Y32" s="166">
        <f t="shared" si="9"/>
        <v>0</v>
      </c>
    </row>
    <row r="33" spans="1:25" x14ac:dyDescent="0.2">
      <c r="A33" s="6" t="s">
        <v>21</v>
      </c>
      <c r="B33" s="5" t="s">
        <v>38</v>
      </c>
      <c r="C33" s="90"/>
      <c r="D33" s="76">
        <f>投入係数表!AA33</f>
        <v>2.8697149416491294E-4</v>
      </c>
      <c r="E33" s="77">
        <f t="shared" si="0"/>
        <v>2.8697149416491294E-2</v>
      </c>
      <c r="F33" s="76">
        <f>分析係数表!C36</f>
        <v>0.90530305621882723</v>
      </c>
      <c r="G33" s="77">
        <f t="shared" si="1"/>
        <v>2.5979617071517903E-2</v>
      </c>
      <c r="H33" s="77">
        <v>0.20455961186455493</v>
      </c>
      <c r="I33" s="77">
        <f t="shared" si="2"/>
        <v>0.20455961186455493</v>
      </c>
      <c r="J33" s="76">
        <f>分析係数表!G36</f>
        <v>4.4048921884705258E-2</v>
      </c>
      <c r="K33" s="78">
        <f t="shared" si="3"/>
        <v>9.0106303637874068E-3</v>
      </c>
      <c r="L33" s="79"/>
      <c r="M33" s="80"/>
      <c r="N33" s="81">
        <f>分析係数表!H36</f>
        <v>0.18238619127269287</v>
      </c>
      <c r="O33" s="82">
        <f t="shared" si="4"/>
        <v>2.4267106049441769</v>
      </c>
      <c r="P33" s="76">
        <f>分析係数表!C36</f>
        <v>0.90530305621882723</v>
      </c>
      <c r="Q33" s="82">
        <f t="shared" si="5"/>
        <v>2.1969085272146023</v>
      </c>
      <c r="R33" s="83">
        <v>2.3570908913547055</v>
      </c>
      <c r="S33" s="84">
        <f t="shared" si="6"/>
        <v>2.5616505032192602</v>
      </c>
      <c r="T33" s="85">
        <f>分析係数表!F36</f>
        <v>0.85493507645893108</v>
      </c>
      <c r="U33" s="86">
        <f t="shared" si="7"/>
        <v>2.1900448688308174</v>
      </c>
      <c r="V33" s="87">
        <f>分析係数表!D36</f>
        <v>1.6260463190274778E-2</v>
      </c>
      <c r="W33" s="167">
        <f t="shared" si="8"/>
        <v>0</v>
      </c>
      <c r="X33" s="76">
        <f>分析係数表!E36</f>
        <v>7.9638557780472661E-3</v>
      </c>
      <c r="Y33" s="166">
        <f t="shared" si="9"/>
        <v>0</v>
      </c>
    </row>
    <row r="34" spans="1:25" x14ac:dyDescent="0.2">
      <c r="A34" s="6" t="s">
        <v>22</v>
      </c>
      <c r="B34" s="5" t="s">
        <v>378</v>
      </c>
      <c r="C34" s="90"/>
      <c r="D34" s="76">
        <f>投入係数表!AA34</f>
        <v>1.2722402907977808E-2</v>
      </c>
      <c r="E34" s="77">
        <f t="shared" si="0"/>
        <v>1.2722402907977808</v>
      </c>
      <c r="F34" s="76">
        <f>分析係数表!C37</f>
        <v>0.39043485315593052</v>
      </c>
      <c r="G34" s="77">
        <f t="shared" si="1"/>
        <v>0.49672695111668985</v>
      </c>
      <c r="H34" s="77">
        <v>0.89149738012787194</v>
      </c>
      <c r="I34" s="77">
        <f t="shared" si="2"/>
        <v>0.89149738012787194</v>
      </c>
      <c r="J34" s="76">
        <f>分析係数表!G37</f>
        <v>0.31799768518518517</v>
      </c>
      <c r="K34" s="78">
        <f t="shared" si="3"/>
        <v>0.28349410322932039</v>
      </c>
      <c r="L34" s="79"/>
      <c r="M34" s="80"/>
      <c r="N34" s="81">
        <f>分析係数表!H37</f>
        <v>4.8270430186830832E-2</v>
      </c>
      <c r="O34" s="82">
        <f t="shared" si="4"/>
        <v>0.64225456994417773</v>
      </c>
      <c r="P34" s="76">
        <f>分析係数表!C37</f>
        <v>0.39043485315593052</v>
      </c>
      <c r="Q34" s="82">
        <f t="shared" si="5"/>
        <v>0.25075856870488034</v>
      </c>
      <c r="R34" s="83">
        <v>0.34715123185203284</v>
      </c>
      <c r="S34" s="84">
        <f t="shared" si="6"/>
        <v>1.2386486119799047</v>
      </c>
      <c r="T34" s="85">
        <f>分析係数表!F37</f>
        <v>0.6715988005050505</v>
      </c>
      <c r="U34" s="86">
        <f t="shared" si="7"/>
        <v>0.83187492205294977</v>
      </c>
      <c r="V34" s="87">
        <f>分析係数表!D37</f>
        <v>6.2920875420875419E-2</v>
      </c>
      <c r="W34" s="167">
        <f t="shared" si="8"/>
        <v>0</v>
      </c>
      <c r="X34" s="76">
        <f>分析係数表!E37</f>
        <v>6.0316708754208755E-2</v>
      </c>
      <c r="Y34" s="166">
        <f t="shared" si="9"/>
        <v>0</v>
      </c>
    </row>
    <row r="35" spans="1:25" x14ac:dyDescent="0.2">
      <c r="A35" s="6" t="s">
        <v>23</v>
      </c>
      <c r="B35" s="5" t="s">
        <v>194</v>
      </c>
      <c r="C35" s="90"/>
      <c r="D35" s="76">
        <f>投入係数表!AA35</f>
        <v>4.0176009183087814E-2</v>
      </c>
      <c r="E35" s="77">
        <f t="shared" si="0"/>
        <v>4.0176009183087817</v>
      </c>
      <c r="F35" s="76">
        <f>分析係数表!C38</f>
        <v>9.9890182932115712E-2</v>
      </c>
      <c r="G35" s="77">
        <f t="shared" si="1"/>
        <v>0.40131889067810028</v>
      </c>
      <c r="H35" s="77">
        <v>0.55937173809797436</v>
      </c>
      <c r="I35" s="77">
        <f t="shared" si="2"/>
        <v>0.55937173809797436</v>
      </c>
      <c r="J35" s="76">
        <f>分析係数表!G38</f>
        <v>0.1768186564566655</v>
      </c>
      <c r="K35" s="78">
        <f t="shared" si="3"/>
        <v>9.8907359190313598E-2</v>
      </c>
      <c r="L35" s="79"/>
      <c r="M35" s="80"/>
      <c r="N35" s="81">
        <f>分析係数表!H38</f>
        <v>4.3813263792446058E-2</v>
      </c>
      <c r="O35" s="82">
        <f t="shared" si="4"/>
        <v>0.58295044784053385</v>
      </c>
      <c r="P35" s="76">
        <f>分析係数表!C38</f>
        <v>9.9890182932115712E-2</v>
      </c>
      <c r="Q35" s="82">
        <f t="shared" si="5"/>
        <v>5.8231026875149708E-2</v>
      </c>
      <c r="R35" s="83">
        <v>8.8327699185118319E-2</v>
      </c>
      <c r="S35" s="84">
        <f t="shared" si="6"/>
        <v>0.64769943728309265</v>
      </c>
      <c r="T35" s="85">
        <f>分析係数表!F38</f>
        <v>0.48230653208028773</v>
      </c>
      <c r="U35" s="86">
        <f t="shared" si="7"/>
        <v>0.31238966942636226</v>
      </c>
      <c r="V35" s="87">
        <f>分析係数表!D38</f>
        <v>0.17391808794523728</v>
      </c>
      <c r="W35" s="167">
        <f t="shared" si="8"/>
        <v>0</v>
      </c>
      <c r="X35" s="76">
        <f>分析係数表!E38</f>
        <v>0.19259774915883512</v>
      </c>
      <c r="Y35" s="166">
        <f t="shared" si="9"/>
        <v>0</v>
      </c>
    </row>
    <row r="36" spans="1:25" x14ac:dyDescent="0.2">
      <c r="A36" s="6" t="s">
        <v>24</v>
      </c>
      <c r="B36" s="5" t="s">
        <v>39</v>
      </c>
      <c r="C36" s="90"/>
      <c r="D36" s="76">
        <f>投入係数表!AA36</f>
        <v>0</v>
      </c>
      <c r="E36" s="77">
        <f t="shared" si="0"/>
        <v>0</v>
      </c>
      <c r="F36" s="76">
        <f>分析係数表!C39</f>
        <v>1</v>
      </c>
      <c r="G36" s="77">
        <f t="shared" si="1"/>
        <v>0</v>
      </c>
      <c r="H36" s="77">
        <v>0.15074953979104788</v>
      </c>
      <c r="I36" s="77">
        <f t="shared" si="2"/>
        <v>0.15074953979104788</v>
      </c>
      <c r="J36" s="76">
        <f>分析係数表!G39</f>
        <v>0.35294936281039385</v>
      </c>
      <c r="K36" s="78">
        <f t="shared" si="3"/>
        <v>5.3206954013210461E-2</v>
      </c>
      <c r="L36" s="79"/>
      <c r="M36" s="80"/>
      <c r="N36" s="81">
        <f>分析係数表!H39</f>
        <v>3.8393137939767719E-3</v>
      </c>
      <c r="O36" s="82">
        <f t="shared" si="4"/>
        <v>5.1083382105511603E-2</v>
      </c>
      <c r="P36" s="76">
        <f>分析係数表!C39</f>
        <v>1</v>
      </c>
      <c r="Q36" s="82">
        <f t="shared" si="5"/>
        <v>5.1083382105511603E-2</v>
      </c>
      <c r="R36" s="83">
        <v>9.4056713326524183E-2</v>
      </c>
      <c r="S36" s="84">
        <f t="shared" si="6"/>
        <v>0.24480625311757206</v>
      </c>
      <c r="T36" s="85">
        <f>分析係数表!F39</f>
        <v>0.70369192230461841</v>
      </c>
      <c r="U36" s="86">
        <f t="shared" si="7"/>
        <v>0.17226818284849527</v>
      </c>
      <c r="V36" s="87">
        <f>分析係数表!D39</f>
        <v>6.3102646175868304E-2</v>
      </c>
      <c r="W36" s="167">
        <f t="shared" si="8"/>
        <v>0</v>
      </c>
      <c r="X36" s="76">
        <f>分析係数表!E39</f>
        <v>7.9922066045050602E-2</v>
      </c>
      <c r="Y36" s="166">
        <f t="shared" si="9"/>
        <v>0</v>
      </c>
    </row>
    <row r="37" spans="1:25" x14ac:dyDescent="0.2">
      <c r="A37" s="6" t="s">
        <v>25</v>
      </c>
      <c r="B37" s="5" t="s">
        <v>40</v>
      </c>
      <c r="C37" s="90"/>
      <c r="D37" s="76">
        <f>投入係数表!AA37</f>
        <v>9.5657164721637652E-5</v>
      </c>
      <c r="E37" s="77">
        <f t="shared" si="0"/>
        <v>9.5657164721637648E-3</v>
      </c>
      <c r="F37" s="76">
        <f>分析係数表!C40</f>
        <v>0.8889202180509681</v>
      </c>
      <c r="G37" s="77">
        <f t="shared" si="1"/>
        <v>8.503158772249551E-3</v>
      </c>
      <c r="H37" s="77">
        <v>1.4807387500353769E-2</v>
      </c>
      <c r="I37" s="77">
        <f t="shared" si="2"/>
        <v>1.4807387500353769E-2</v>
      </c>
      <c r="J37" s="76">
        <f>分析係数表!G40</f>
        <v>0.50284888634442904</v>
      </c>
      <c r="K37" s="78">
        <f t="shared" si="3"/>
        <v>7.4458783142233118E-3</v>
      </c>
      <c r="L37" s="79"/>
      <c r="M37" s="80"/>
      <c r="N37" s="81">
        <f>分析係数表!H40</f>
        <v>3.2672435146350355E-2</v>
      </c>
      <c r="O37" s="82">
        <f t="shared" si="4"/>
        <v>0.43471791535168791</v>
      </c>
      <c r="P37" s="76">
        <f>分析係数表!C40</f>
        <v>0.8889202180509681</v>
      </c>
      <c r="Q37" s="82">
        <f t="shared" si="5"/>
        <v>0.38642954410508473</v>
      </c>
      <c r="R37" s="83">
        <v>0.38775847075959957</v>
      </c>
      <c r="S37" s="84">
        <f t="shared" si="6"/>
        <v>0.40256585825995334</v>
      </c>
      <c r="T37" s="85">
        <f>分析係数表!F40</f>
        <v>0.69927210272348084</v>
      </c>
      <c r="U37" s="86">
        <f t="shared" si="7"/>
        <v>0.28150307419012033</v>
      </c>
      <c r="V37" s="87">
        <f>分析係数表!D40</f>
        <v>7.2544369019383326E-2</v>
      </c>
      <c r="W37" s="167">
        <f t="shared" si="8"/>
        <v>0</v>
      </c>
      <c r="X37" s="76">
        <f>分析係数表!E40</f>
        <v>4.5282298737766145E-2</v>
      </c>
      <c r="Y37" s="166">
        <f t="shared" si="9"/>
        <v>0</v>
      </c>
    </row>
    <row r="38" spans="1:25" x14ac:dyDescent="0.2">
      <c r="A38" s="6" t="s">
        <v>26</v>
      </c>
      <c r="B38" s="5" t="s">
        <v>277</v>
      </c>
      <c r="C38" s="90"/>
      <c r="D38" s="76">
        <f>投入係数表!AA38</f>
        <v>3.3480007652573178E-4</v>
      </c>
      <c r="E38" s="77">
        <f t="shared" si="0"/>
        <v>3.3480007652573175E-2</v>
      </c>
      <c r="F38" s="76">
        <f>分析係数表!C41</f>
        <v>0.75714913369882897</v>
      </c>
      <c r="G38" s="77">
        <f t="shared" si="1"/>
        <v>2.5349358790375944E-2</v>
      </c>
      <c r="H38" s="77">
        <v>3.1177324479578317E-2</v>
      </c>
      <c r="I38" s="77">
        <f t="shared" si="2"/>
        <v>3.1177324479578317E-2</v>
      </c>
      <c r="J38" s="76">
        <f>分析係数表!G41</f>
        <v>0.44130306930439894</v>
      </c>
      <c r="K38" s="78">
        <f t="shared" si="3"/>
        <v>1.3758648985537084E-2</v>
      </c>
      <c r="L38" s="79"/>
      <c r="M38" s="80"/>
      <c r="N38" s="81">
        <f>分析係数表!H41</f>
        <v>5.4373811955726131E-2</v>
      </c>
      <c r="O38" s="82">
        <f t="shared" si="4"/>
        <v>0.72346215019599869</v>
      </c>
      <c r="P38" s="76">
        <f>分析係数表!C41</f>
        <v>0.75714913369882897</v>
      </c>
      <c r="Q38" s="82">
        <f t="shared" si="5"/>
        <v>0.5477687402847925</v>
      </c>
      <c r="R38" s="83">
        <v>0.55807428762977318</v>
      </c>
      <c r="S38" s="84">
        <f t="shared" si="6"/>
        <v>0.58925161210935151</v>
      </c>
      <c r="T38" s="85">
        <f>分析係数表!F41</f>
        <v>0.54632084075586207</v>
      </c>
      <c r="U38" s="86">
        <f t="shared" si="7"/>
        <v>0.32192043614432803</v>
      </c>
      <c r="V38" s="87">
        <f>分析係数表!D41</f>
        <v>0.13514826589841719</v>
      </c>
      <c r="W38" s="167">
        <f t="shared" si="8"/>
        <v>0</v>
      </c>
      <c r="X38" s="76">
        <f>分析係数表!E41</f>
        <v>0.12757089402759902</v>
      </c>
      <c r="Y38" s="166">
        <f t="shared" si="9"/>
        <v>0</v>
      </c>
    </row>
    <row r="39" spans="1:25" x14ac:dyDescent="0.2">
      <c r="A39" s="6" t="s">
        <v>51</v>
      </c>
      <c r="B39" s="5" t="s">
        <v>368</v>
      </c>
      <c r="C39" s="90"/>
      <c r="D39" s="76">
        <f>投入係数表!AA39</f>
        <v>9.3265735603596713E-3</v>
      </c>
      <c r="E39" s="77">
        <f>$C$29*D39</f>
        <v>0.93265735603596711</v>
      </c>
      <c r="F39" s="76">
        <f>分析係数表!C42</f>
        <v>1</v>
      </c>
      <c r="G39" s="77">
        <f>E39*F39</f>
        <v>0.93265735603596711</v>
      </c>
      <c r="H39" s="77">
        <v>0.98028409282989304</v>
      </c>
      <c r="I39" s="77">
        <f>C39+H39</f>
        <v>0.98028409282989304</v>
      </c>
      <c r="J39" s="76">
        <f>分析係数表!G42</f>
        <v>0.48521641371557056</v>
      </c>
      <c r="K39" s="78">
        <f>I39*J39</f>
        <v>0.47564993194534216</v>
      </c>
      <c r="L39" s="79"/>
      <c r="M39" s="80"/>
      <c r="N39" s="81">
        <f>分析係数表!H42</f>
        <v>1.2455852761828956E-2</v>
      </c>
      <c r="O39" s="82">
        <f t="shared" si="4"/>
        <v>0.16572937775514113</v>
      </c>
      <c r="P39" s="76">
        <f>分析係数表!C42</f>
        <v>1</v>
      </c>
      <c r="Q39" s="82">
        <f>O39*P39</f>
        <v>0.16572937775514113</v>
      </c>
      <c r="R39" s="83">
        <v>0.16994818388820351</v>
      </c>
      <c r="S39" s="84">
        <f>I39+R39</f>
        <v>1.1502322767180966</v>
      </c>
      <c r="T39" s="85">
        <f>分析係数表!F42</f>
        <v>0.55716694772344011</v>
      </c>
      <c r="U39" s="86">
        <f>S39*T39</f>
        <v>0.64087140679200516</v>
      </c>
      <c r="V39" s="87">
        <f>分析係数表!D42</f>
        <v>5.0590219224283306E-2</v>
      </c>
      <c r="W39" s="167">
        <f>ROUND(S39*V39,0)</f>
        <v>0</v>
      </c>
      <c r="X39" s="76">
        <f>分析係数表!E42</f>
        <v>4.4912872400224846E-2</v>
      </c>
      <c r="Y39" s="166">
        <f>ROUND(S39*X39,0)</f>
        <v>0</v>
      </c>
    </row>
    <row r="40" spans="1:25" x14ac:dyDescent="0.2">
      <c r="A40" s="6" t="s">
        <v>195</v>
      </c>
      <c r="B40" s="5" t="s">
        <v>41</v>
      </c>
      <c r="C40" s="90"/>
      <c r="D40" s="76">
        <f>投入係数表!AA40</f>
        <v>0.13502008800459153</v>
      </c>
      <c r="E40" s="77">
        <f>$C$29*D40</f>
        <v>13.502008800459153</v>
      </c>
      <c r="F40" s="76">
        <f>分析係数表!C43</f>
        <v>0.37563090462016302</v>
      </c>
      <c r="G40" s="77">
        <f>E40*F40</f>
        <v>5.0717717799058741</v>
      </c>
      <c r="H40" s="77">
        <v>6.8760965382127903</v>
      </c>
      <c r="I40" s="77">
        <f>C40+H40</f>
        <v>6.8760965382127903</v>
      </c>
      <c r="J40" s="76">
        <f>分析係数表!G43</f>
        <v>0.35396646305878693</v>
      </c>
      <c r="K40" s="78">
        <f>I40*J40</f>
        <v>2.4339075712819502</v>
      </c>
      <c r="L40" s="79"/>
      <c r="M40" s="80"/>
      <c r="N40" s="81">
        <f>分析係数表!H43</f>
        <v>3.4431366873638014E-2</v>
      </c>
      <c r="O40" s="82">
        <f t="shared" si="4"/>
        <v>0.4581211030941188</v>
      </c>
      <c r="P40" s="76">
        <f>分析係数表!C43</f>
        <v>0.37563090462016302</v>
      </c>
      <c r="Q40" s="82">
        <f>O40*P40</f>
        <v>0.17208444438083081</v>
      </c>
      <c r="R40" s="83">
        <v>0.44333334711662492</v>
      </c>
      <c r="S40" s="84">
        <f>I40+R40</f>
        <v>7.3194298853294155</v>
      </c>
      <c r="T40" s="85">
        <f>分析係数表!F43</f>
        <v>0.58646850562191188</v>
      </c>
      <c r="U40" s="86">
        <f>S40*T40</f>
        <v>4.2926151068535043</v>
      </c>
      <c r="V40" s="87">
        <f>分析係数表!D43</f>
        <v>0.19606660701085477</v>
      </c>
      <c r="W40" s="167">
        <f>ROUND(S40*V40,0)</f>
        <v>1</v>
      </c>
      <c r="X40" s="76">
        <f>分析係数表!E43</f>
        <v>0.16095397424425165</v>
      </c>
      <c r="Y40" s="166">
        <f>ROUND(S40*X40,0)</f>
        <v>1</v>
      </c>
    </row>
    <row r="41" spans="1:25" x14ac:dyDescent="0.2">
      <c r="A41" s="6" t="s">
        <v>341</v>
      </c>
      <c r="B41" s="5" t="s">
        <v>42</v>
      </c>
      <c r="C41" s="90"/>
      <c r="D41" s="76">
        <f>投入係数表!AA41</f>
        <v>2.8697149416491294E-4</v>
      </c>
      <c r="E41" s="77">
        <f>$C$29*D41</f>
        <v>2.8697149416491294E-2</v>
      </c>
      <c r="F41" s="76">
        <f>分析係数表!C44</f>
        <v>0.44504076889746724</v>
      </c>
      <c r="G41" s="77">
        <f>E41*F41</f>
        <v>1.2771401441480789E-2</v>
      </c>
      <c r="H41" s="77">
        <v>2.724829752671851E-2</v>
      </c>
      <c r="I41" s="77">
        <f>C41+H41</f>
        <v>2.724829752671851E-2</v>
      </c>
      <c r="J41" s="76">
        <f>分析係数表!G44</f>
        <v>0.26866955824807881</v>
      </c>
      <c r="K41" s="78">
        <f>I41*J41</f>
        <v>7.3207880595156805E-3</v>
      </c>
      <c r="L41" s="79"/>
      <c r="M41" s="80"/>
      <c r="N41" s="81">
        <f>分析係数表!H44</f>
        <v>0.11433334539351923</v>
      </c>
      <c r="O41" s="82">
        <f t="shared" si="4"/>
        <v>1.521244233618356</v>
      </c>
      <c r="P41" s="76">
        <f>分析係数表!C44</f>
        <v>0.44504076889746724</v>
      </c>
      <c r="Q41" s="82">
        <f>O41*P41</f>
        <v>0.67701570341035144</v>
      </c>
      <c r="R41" s="83">
        <v>0.68956050385098544</v>
      </c>
      <c r="S41" s="84">
        <f>I41+R41</f>
        <v>0.71680880137770397</v>
      </c>
      <c r="T41" s="85">
        <f>分析係数表!F44</f>
        <v>0.50678893027202865</v>
      </c>
      <c r="U41" s="86">
        <f>S41*T41</f>
        <v>0.36327076565978167</v>
      </c>
      <c r="V41" s="87">
        <f>分析係数表!D44</f>
        <v>0.1775140257413606</v>
      </c>
      <c r="W41" s="167">
        <f>ROUND(S41*V41,0)</f>
        <v>0</v>
      </c>
      <c r="X41" s="76">
        <f>分析係数表!E44</f>
        <v>0.13360991938145303</v>
      </c>
      <c r="Y41" s="166">
        <f>ROUND(S41*X41,0)</f>
        <v>0</v>
      </c>
    </row>
    <row r="42" spans="1:25" x14ac:dyDescent="0.2">
      <c r="A42" s="6" t="s">
        <v>342</v>
      </c>
      <c r="B42" s="5" t="s">
        <v>279</v>
      </c>
      <c r="C42" s="90"/>
      <c r="D42" s="76">
        <f>投入係数表!AA42</f>
        <v>1.6740003826286589E-3</v>
      </c>
      <c r="E42" s="77">
        <f>$C$29*D42</f>
        <v>0.1674000382628659</v>
      </c>
      <c r="F42" s="76">
        <f>分析係数表!C45</f>
        <v>1</v>
      </c>
      <c r="G42" s="77">
        <f>E42*F42</f>
        <v>0.1674000382628659</v>
      </c>
      <c r="H42" s="77">
        <v>0.24029466410304734</v>
      </c>
      <c r="I42" s="77">
        <f>C42+H42</f>
        <v>0.24029466410304734</v>
      </c>
      <c r="J42" s="76">
        <f>分析係数表!G45</f>
        <v>0</v>
      </c>
      <c r="K42" s="78">
        <f>I42*J42</f>
        <v>0</v>
      </c>
      <c r="L42" s="79"/>
      <c r="M42" s="80"/>
      <c r="N42" s="81">
        <f>分析係数表!H45</f>
        <v>0</v>
      </c>
      <c r="O42" s="82">
        <f t="shared" si="4"/>
        <v>0</v>
      </c>
      <c r="P42" s="76">
        <f>分析係数表!C45</f>
        <v>1</v>
      </c>
      <c r="Q42" s="82">
        <f>O42*P42</f>
        <v>0</v>
      </c>
      <c r="R42" s="83">
        <v>2.1752318646786312E-2</v>
      </c>
      <c r="S42" s="84">
        <f>I42+R42</f>
        <v>0.26204698274983362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76">
        <f>投入係数表!AA43</f>
        <v>1.0091830878132773E-2</v>
      </c>
      <c r="E43" s="77">
        <f>$C$29*D43</f>
        <v>1.0091830878132773</v>
      </c>
      <c r="F43" s="76">
        <f>分析係数表!C46</f>
        <v>0.71666280596092968</v>
      </c>
      <c r="G43" s="77">
        <f>E43*F43</f>
        <v>0.72324398344057861</v>
      </c>
      <c r="H43" s="77">
        <v>0.79489955174392268</v>
      </c>
      <c r="I43" s="77">
        <f>C43+H43</f>
        <v>0.79489955174392268</v>
      </c>
      <c r="J43" s="76">
        <f>分析係数表!G46</f>
        <v>9.2985756517065307E-3</v>
      </c>
      <c r="K43" s="78">
        <f>I43*J43</f>
        <v>7.3914336173984746E-3</v>
      </c>
      <c r="L43" s="79"/>
      <c r="M43" s="80"/>
      <c r="N43" s="81">
        <f>分析係数表!H46</f>
        <v>2.2386024285503563E-2</v>
      </c>
      <c r="O43" s="82">
        <f t="shared" si="4"/>
        <v>0.29785370349088985</v>
      </c>
      <c r="P43" s="76">
        <f>分析係数表!C46</f>
        <v>0.71666280596092968</v>
      </c>
      <c r="Q43" s="82">
        <f>O43*P43</f>
        <v>0.21346067090963589</v>
      </c>
      <c r="R43" s="83">
        <v>0.22659758545116659</v>
      </c>
      <c r="S43" s="84">
        <f>I43+R43</f>
        <v>1.0214971371950892</v>
      </c>
      <c r="T43" s="85">
        <f>分析係数表!F46</f>
        <v>0.31357162053211501</v>
      </c>
      <c r="U43" s="86">
        <f>S43*T43</f>
        <v>0.32031251267918032</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92">
        <f>投入係数表!AA44</f>
        <v>0.50387411517122638</v>
      </c>
      <c r="E44" s="91">
        <f>SUM(E5:E43)</f>
        <v>50.387411517122644</v>
      </c>
      <c r="F44" s="92">
        <f>分析係数表!C47</f>
        <v>0.41481989128497887</v>
      </c>
      <c r="G44" s="91">
        <f>SUM(G5:G43)</f>
        <v>22.113977265054622</v>
      </c>
      <c r="H44" s="91">
        <f>SUM(H5:H43)</f>
        <v>27.536164916479756</v>
      </c>
      <c r="I44" s="91">
        <f>SUM(I5:I43)</f>
        <v>127.53616491647976</v>
      </c>
      <c r="J44" s="92">
        <f>分析係数表!G47</f>
        <v>0.25026351860519069</v>
      </c>
      <c r="K44" s="93">
        <f>SUM(K5:K43)</f>
        <v>21.209365166362236</v>
      </c>
      <c r="L44" s="94">
        <f>最終需要_まとめ!$L$33</f>
        <v>0.62733333333333341</v>
      </c>
      <c r="M44" s="91">
        <f>K44*L44</f>
        <v>13.305341747697911</v>
      </c>
      <c r="N44" s="95">
        <f>分析係数表!H47</f>
        <v>1</v>
      </c>
      <c r="O44" s="96">
        <f>SUM(O5:O43)</f>
        <v>13.305341747697915</v>
      </c>
      <c r="P44" s="92">
        <f>分析係数表!C47</f>
        <v>0.41481989128497887</v>
      </c>
      <c r="Q44" s="96">
        <f>SUM(Q5:Q43)</f>
        <v>6.4391037587344071</v>
      </c>
      <c r="R44" s="91">
        <f>SUM(R5:R43)</f>
        <v>7.5146933784792456</v>
      </c>
      <c r="S44" s="97">
        <f>SUM(S5:S43)</f>
        <v>135.05085829495903</v>
      </c>
      <c r="T44" s="98">
        <f>分析係数表!F47</f>
        <v>0.49143989098878627</v>
      </c>
      <c r="U44" s="99">
        <f>SUM(U5:U43)</f>
        <v>67.623940836222218</v>
      </c>
      <c r="V44" s="100">
        <f>分析係数表!D47</f>
        <v>6.5635274131309693E-2</v>
      </c>
      <c r="W44" s="164">
        <f>SUM(W5:W43)</f>
        <v>3</v>
      </c>
      <c r="X44" s="92">
        <f>分析係数表!E47</f>
        <v>5.6703562149805216E-2</v>
      </c>
      <c r="Y44" s="165">
        <f>SUM(Y5:Y43)</f>
        <v>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282</v>
      </c>
      <c r="S2" s="3" t="s">
        <v>153</v>
      </c>
      <c r="U2" s="64" t="s">
        <v>210</v>
      </c>
      <c r="W2" s="3" t="s">
        <v>130</v>
      </c>
      <c r="Y2" s="3" t="s">
        <v>154</v>
      </c>
    </row>
    <row r="3" spans="1:25" ht="44" x14ac:dyDescent="0.2">
      <c r="B3" s="65"/>
      <c r="C3" s="66" t="s">
        <v>228</v>
      </c>
      <c r="D3" s="66" t="s">
        <v>317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投入係数表!AB5</f>
        <v>0</v>
      </c>
      <c r="E5" s="77">
        <f t="shared" ref="E5:E38" si="0">$C$30*D5</f>
        <v>0</v>
      </c>
      <c r="F5" s="76">
        <f>分析係数表!C8</f>
        <v>4.9243777539597522E-2</v>
      </c>
      <c r="G5" s="77">
        <f t="shared" ref="G5:G38" si="1">E5*F5</f>
        <v>0</v>
      </c>
      <c r="H5" s="77">
        <f t="array" ref="H5:H43">MMULT(逆行列係数!C5:AO43,'26'!G5:G43)</f>
        <v>2.3485951729585823E-5</v>
      </c>
      <c r="I5" s="77">
        <f t="shared" ref="I5:I38" si="2">C5+H5</f>
        <v>2.3485951729585823E-5</v>
      </c>
      <c r="J5" s="76">
        <f>分析係数表!G8</f>
        <v>0.12057971014492753</v>
      </c>
      <c r="K5" s="78">
        <f t="shared" ref="K5:K38" si="3">I5*J5</f>
        <v>2.831929252031218E-6</v>
      </c>
      <c r="L5" s="79" t="s">
        <v>185</v>
      </c>
      <c r="M5" s="80" t="s">
        <v>185</v>
      </c>
      <c r="N5" s="81">
        <f>分析係数表!H8</f>
        <v>1.1023937613586077E-2</v>
      </c>
      <c r="O5" s="82">
        <f t="shared" ref="O5:O43" si="4">$M$44*N5</f>
        <v>0.37448518468489989</v>
      </c>
      <c r="P5" s="76">
        <f>分析係数表!C8</f>
        <v>4.9243777539597522E-2</v>
      </c>
      <c r="Q5" s="82">
        <f t="shared" ref="Q5:Q38" si="5">O5*P5</f>
        <v>1.8441065126498304E-2</v>
      </c>
      <c r="R5" s="83">
        <f t="array" ref="R5:R43">MMULT(逆行列係数!C5:AO43,'26'!Q5:Q43)</f>
        <v>1.9282549360940496E-2</v>
      </c>
      <c r="S5" s="84">
        <f t="shared" ref="S5:S38" si="6">I5+R5</f>
        <v>1.930603531267008E-2</v>
      </c>
      <c r="T5" s="85">
        <f>分析係数表!F8</f>
        <v>0.45391304347826089</v>
      </c>
      <c r="U5" s="86">
        <f t="shared" ref="U5:U38" si="7">S5*T5</f>
        <v>8.7632612462728542E-3</v>
      </c>
      <c r="V5" s="87">
        <f>分析係数表!D8</f>
        <v>0.46202898550724636</v>
      </c>
      <c r="W5" s="88">
        <f t="shared" ref="W5:W38" si="8">ROUND(S5*V5,0)</f>
        <v>0</v>
      </c>
      <c r="X5" s="76">
        <f>分析係数表!E8</f>
        <v>0.31362318840579712</v>
      </c>
      <c r="Y5" s="89">
        <f t="shared" ref="Y5:Y38" si="9">ROUND(S5*X5,0)</f>
        <v>0</v>
      </c>
    </row>
    <row r="6" spans="1:25" x14ac:dyDescent="0.2">
      <c r="A6" s="6" t="s">
        <v>220</v>
      </c>
      <c r="B6" s="5" t="s">
        <v>266</v>
      </c>
      <c r="C6" s="90"/>
      <c r="D6" s="76">
        <f>投入係数表!AB6</f>
        <v>0</v>
      </c>
      <c r="E6" s="77">
        <f t="shared" si="0"/>
        <v>0</v>
      </c>
      <c r="F6" s="76">
        <f>分析係数表!C9</f>
        <v>0.18610421836228286</v>
      </c>
      <c r="G6" s="77">
        <f t="shared" si="1"/>
        <v>0</v>
      </c>
      <c r="H6" s="77">
        <v>1.8369677475061612E-5</v>
      </c>
      <c r="I6" s="77">
        <f t="shared" si="2"/>
        <v>1.8369677475061612E-5</v>
      </c>
      <c r="J6" s="76">
        <f>分析係数表!G9</f>
        <v>0.24223602484472051</v>
      </c>
      <c r="K6" s="78">
        <f t="shared" si="3"/>
        <v>4.4497976492385274E-6</v>
      </c>
      <c r="L6" s="79"/>
      <c r="M6" s="80"/>
      <c r="N6" s="81">
        <f>分析係数表!H9</f>
        <v>5.8167204272645549E-4</v>
      </c>
      <c r="O6" s="82">
        <f t="shared" si="4"/>
        <v>1.9759506084106055E-2</v>
      </c>
      <c r="P6" s="76">
        <f>分析係数表!C9</f>
        <v>0.18610421836228286</v>
      </c>
      <c r="Q6" s="82">
        <f t="shared" si="5"/>
        <v>3.6773274350073298E-3</v>
      </c>
      <c r="R6" s="83">
        <v>3.7634369978311148E-3</v>
      </c>
      <c r="S6" s="84">
        <f t="shared" si="6"/>
        <v>3.7818066753061764E-3</v>
      </c>
      <c r="T6" s="85">
        <f>分析係数表!F9</f>
        <v>0.65217391304347827</v>
      </c>
      <c r="U6" s="86">
        <f t="shared" si="7"/>
        <v>2.466395657808376E-3</v>
      </c>
      <c r="V6" s="87">
        <f>分析係数表!D9</f>
        <v>0.15527950310559005</v>
      </c>
      <c r="W6" s="88">
        <f t="shared" si="8"/>
        <v>0</v>
      </c>
      <c r="X6" s="76">
        <f>分析係数表!E9</f>
        <v>0</v>
      </c>
      <c r="Y6" s="89">
        <f t="shared" si="9"/>
        <v>0</v>
      </c>
    </row>
    <row r="7" spans="1:25" x14ac:dyDescent="0.2">
      <c r="A7" s="6" t="s">
        <v>221</v>
      </c>
      <c r="B7" s="5" t="s">
        <v>267</v>
      </c>
      <c r="C7" s="90"/>
      <c r="D7" s="76">
        <f>投入係数表!AB7</f>
        <v>0</v>
      </c>
      <c r="E7" s="77">
        <f t="shared" si="0"/>
        <v>0</v>
      </c>
      <c r="F7" s="76">
        <f>分析係数表!C10</f>
        <v>1</v>
      </c>
      <c r="G7" s="77">
        <f t="shared" si="1"/>
        <v>0</v>
      </c>
      <c r="H7" s="77">
        <v>1.1050648229716377E-5</v>
      </c>
      <c r="I7" s="77">
        <f t="shared" si="2"/>
        <v>1.1050648229716377E-5</v>
      </c>
      <c r="J7" s="76">
        <f>分析係数表!G10</f>
        <v>0.17902522283330172</v>
      </c>
      <c r="K7" s="78">
        <f t="shared" si="3"/>
        <v>1.9783447617774054E-6</v>
      </c>
      <c r="L7" s="79"/>
      <c r="M7" s="80"/>
      <c r="N7" s="81">
        <f>分析係数表!H10</f>
        <v>1.093766089911469E-3</v>
      </c>
      <c r="O7" s="82">
        <f t="shared" si="4"/>
        <v>3.7155434885424304E-2</v>
      </c>
      <c r="P7" s="76">
        <f>分析係数表!C10</f>
        <v>1</v>
      </c>
      <c r="Q7" s="82">
        <f t="shared" si="5"/>
        <v>3.7155434885424304E-2</v>
      </c>
      <c r="R7" s="83">
        <v>3.7262204220615096E-2</v>
      </c>
      <c r="S7" s="84">
        <f t="shared" si="6"/>
        <v>3.7273254868844814E-2</v>
      </c>
      <c r="T7" s="85">
        <f>分析係数表!F10</f>
        <v>0.51792148681964723</v>
      </c>
      <c r="U7" s="86">
        <f t="shared" si="7"/>
        <v>1.930461958027976E-2</v>
      </c>
      <c r="V7" s="87">
        <f>分析係数表!D10</f>
        <v>0.10677033946520008</v>
      </c>
      <c r="W7" s="88">
        <f t="shared" si="8"/>
        <v>0</v>
      </c>
      <c r="X7" s="76">
        <f>分析係数表!E10</f>
        <v>8.173715152664518E-2</v>
      </c>
      <c r="Y7" s="89">
        <f t="shared" si="9"/>
        <v>0</v>
      </c>
    </row>
    <row r="8" spans="1:25" x14ac:dyDescent="0.2">
      <c r="A8" s="6" t="s">
        <v>222</v>
      </c>
      <c r="B8" s="5" t="s">
        <v>27</v>
      </c>
      <c r="C8" s="90"/>
      <c r="D8" s="76">
        <f>投入係数表!AB8</f>
        <v>0</v>
      </c>
      <c r="E8" s="77">
        <f t="shared" si="0"/>
        <v>0</v>
      </c>
      <c r="F8" s="76">
        <f>分析係数表!C11</f>
        <v>6.160954948016939E-3</v>
      </c>
      <c r="G8" s="77">
        <f t="shared" si="1"/>
        <v>0</v>
      </c>
      <c r="H8" s="77">
        <v>1.7721175369460626E-3</v>
      </c>
      <c r="I8" s="77">
        <f t="shared" si="2"/>
        <v>1.7721175369460626E-3</v>
      </c>
      <c r="J8" s="76">
        <f>分析係数表!G11</f>
        <v>0.34042553191489361</v>
      </c>
      <c r="K8" s="78">
        <f t="shared" si="3"/>
        <v>6.0327405513057447E-4</v>
      </c>
      <c r="L8" s="79"/>
      <c r="M8" s="80"/>
      <c r="N8" s="81">
        <f>分析係数表!H11</f>
        <v>-1.9481838751603774E-5</v>
      </c>
      <c r="O8" s="82">
        <f t="shared" si="4"/>
        <v>-6.6180163918058558E-4</v>
      </c>
      <c r="P8" s="76">
        <f>分析係数表!C11</f>
        <v>6.160954948016939E-3</v>
      </c>
      <c r="Q8" s="82">
        <f t="shared" si="5"/>
        <v>-4.07733008351535E-6</v>
      </c>
      <c r="R8" s="83">
        <v>4.6625447593256965E-4</v>
      </c>
      <c r="S8" s="84">
        <f t="shared" si="6"/>
        <v>2.2383720128786324E-3</v>
      </c>
      <c r="T8" s="85">
        <f>分析係数表!F11</f>
        <v>0.5957446808510638</v>
      </c>
      <c r="U8" s="86">
        <f t="shared" si="7"/>
        <v>1.3334982204383341E-3</v>
      </c>
      <c r="V8" s="87">
        <f>分析係数表!D11</f>
        <v>0.10638297872340426</v>
      </c>
      <c r="W8" s="88">
        <f t="shared" si="8"/>
        <v>0</v>
      </c>
      <c r="X8" s="76">
        <f>分析係数表!E11</f>
        <v>0</v>
      </c>
      <c r="Y8" s="89">
        <f t="shared" si="9"/>
        <v>0</v>
      </c>
    </row>
    <row r="9" spans="1:25" x14ac:dyDescent="0.2">
      <c r="A9" s="6" t="s">
        <v>223</v>
      </c>
      <c r="B9" s="5" t="s">
        <v>191</v>
      </c>
      <c r="C9" s="90"/>
      <c r="D9" s="76">
        <f>投入係数表!AB9</f>
        <v>0</v>
      </c>
      <c r="E9" s="77">
        <f t="shared" si="0"/>
        <v>0</v>
      </c>
      <c r="F9" s="76">
        <f>分析係数表!C12</f>
        <v>3.0196065121225524E-2</v>
      </c>
      <c r="G9" s="77">
        <f t="shared" si="1"/>
        <v>0</v>
      </c>
      <c r="H9" s="77">
        <v>1.4737091581676863E-4</v>
      </c>
      <c r="I9" s="77">
        <f t="shared" si="2"/>
        <v>1.4737091581676863E-4</v>
      </c>
      <c r="J9" s="76">
        <f>分析係数表!G12</f>
        <v>0.12354134956874682</v>
      </c>
      <c r="K9" s="78">
        <f t="shared" si="3"/>
        <v>1.8206401827185774E-5</v>
      </c>
      <c r="L9" s="79"/>
      <c r="M9" s="80"/>
      <c r="N9" s="81">
        <f>分析係数表!H12</f>
        <v>9.1223709954384669E-2</v>
      </c>
      <c r="O9" s="82">
        <f t="shared" si="4"/>
        <v>3.0988861754630919</v>
      </c>
      <c r="P9" s="76">
        <f>分析係数表!C12</f>
        <v>3.0196065121225524E-2</v>
      </c>
      <c r="Q9" s="82">
        <f t="shared" si="5"/>
        <v>9.3574168757549023E-2</v>
      </c>
      <c r="R9" s="83">
        <v>9.9621458007420852E-2</v>
      </c>
      <c r="S9" s="84">
        <f t="shared" si="6"/>
        <v>9.9768828923237615E-2</v>
      </c>
      <c r="T9" s="85">
        <f>分析係数表!F12</f>
        <v>0.42790922927909231</v>
      </c>
      <c r="U9" s="86">
        <f t="shared" si="7"/>
        <v>4.269200269062022E-2</v>
      </c>
      <c r="V9" s="87">
        <f>分析係数表!D12</f>
        <v>5.0712605507126057E-2</v>
      </c>
      <c r="W9" s="88">
        <f t="shared" si="8"/>
        <v>0</v>
      </c>
      <c r="X9" s="76">
        <f>分析係数表!E12</f>
        <v>5.3041833863751671E-2</v>
      </c>
      <c r="Y9" s="89">
        <f t="shared" si="9"/>
        <v>0</v>
      </c>
    </row>
    <row r="10" spans="1:25" x14ac:dyDescent="0.2">
      <c r="A10" s="6" t="s">
        <v>224</v>
      </c>
      <c r="B10" s="5" t="s">
        <v>28</v>
      </c>
      <c r="C10" s="90"/>
      <c r="D10" s="76">
        <f>投入係数表!AB10</f>
        <v>2.0267157991708889E-3</v>
      </c>
      <c r="E10" s="77">
        <f t="shared" si="0"/>
        <v>0.2026715799170889</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0.48722782107387824</v>
      </c>
      <c r="P10" s="76">
        <f>分析係数表!C13</f>
        <v>0</v>
      </c>
      <c r="Q10" s="82">
        <f t="shared" si="5"/>
        <v>0</v>
      </c>
      <c r="R10" s="83">
        <v>0</v>
      </c>
      <c r="S10" s="84">
        <f t="shared" si="6"/>
        <v>0</v>
      </c>
      <c r="T10" s="85">
        <f>分析係数表!F13</f>
        <v>0.38061465721040189</v>
      </c>
      <c r="U10" s="86">
        <f t="shared" si="7"/>
        <v>0</v>
      </c>
      <c r="V10" s="87">
        <f>分析係数表!D13</f>
        <v>0.21040189125295508</v>
      </c>
      <c r="W10" s="88">
        <f t="shared" si="8"/>
        <v>0</v>
      </c>
      <c r="X10" s="76">
        <f>分析係数表!E13</f>
        <v>0.14893617021276595</v>
      </c>
      <c r="Y10" s="89">
        <f t="shared" si="9"/>
        <v>0</v>
      </c>
    </row>
    <row r="11" spans="1:25" x14ac:dyDescent="0.2">
      <c r="A11" s="6" t="s">
        <v>225</v>
      </c>
      <c r="B11" s="5" t="s">
        <v>268</v>
      </c>
      <c r="C11" s="90"/>
      <c r="D11" s="76">
        <f>投入係数表!AB11</f>
        <v>3.5006909258406263E-3</v>
      </c>
      <c r="E11" s="77">
        <f t="shared" si="0"/>
        <v>0.3500690925840626</v>
      </c>
      <c r="F11" s="76">
        <f>分析係数表!C14</f>
        <v>0.14745822605886216</v>
      </c>
      <c r="G11" s="77">
        <f t="shared" si="1"/>
        <v>5.1620567390481452E-2</v>
      </c>
      <c r="H11" s="77">
        <v>0.18794285422733079</v>
      </c>
      <c r="I11" s="77">
        <f t="shared" si="2"/>
        <v>0.18794285422733079</v>
      </c>
      <c r="J11" s="76">
        <f>分析係数表!G14</f>
        <v>0.16000812567713976</v>
      </c>
      <c r="K11" s="78">
        <f t="shared" si="3"/>
        <v>3.0072383839327102E-2</v>
      </c>
      <c r="L11" s="79"/>
      <c r="M11" s="80"/>
      <c r="N11" s="81">
        <f>分析係数表!H14</f>
        <v>1.1744765647395416E-3</v>
      </c>
      <c r="O11" s="82">
        <f t="shared" si="4"/>
        <v>3.9897184533458155E-2</v>
      </c>
      <c r="P11" s="76">
        <f>分析係数表!C14</f>
        <v>0.14745822605886216</v>
      </c>
      <c r="Q11" s="82">
        <f t="shared" si="5"/>
        <v>5.8831680560468115E-3</v>
      </c>
      <c r="R11" s="83">
        <v>4.5389250750879226E-2</v>
      </c>
      <c r="S11" s="84">
        <f t="shared" si="6"/>
        <v>0.23333210497821</v>
      </c>
      <c r="T11" s="85">
        <f>分析係数表!F14</f>
        <v>0.30031148429035753</v>
      </c>
      <c r="U11" s="86">
        <f t="shared" si="7"/>
        <v>7.0072310778599767E-2</v>
      </c>
      <c r="V11" s="87">
        <f>分析係数表!D14</f>
        <v>4.401408450704225E-2</v>
      </c>
      <c r="W11" s="88">
        <f t="shared" si="8"/>
        <v>0</v>
      </c>
      <c r="X11" s="76">
        <f>分析係数表!E14</f>
        <v>4.2998374864572045E-2</v>
      </c>
      <c r="Y11" s="89">
        <f t="shared" si="9"/>
        <v>0</v>
      </c>
    </row>
    <row r="12" spans="1:25" x14ac:dyDescent="0.2">
      <c r="A12" s="6" t="s">
        <v>226</v>
      </c>
      <c r="B12" s="5" t="s">
        <v>29</v>
      </c>
      <c r="C12" s="90"/>
      <c r="D12" s="76">
        <f>投入係数表!AB12</f>
        <v>1.4739751266697375E-2</v>
      </c>
      <c r="E12" s="77">
        <f t="shared" si="0"/>
        <v>1.4739751266697374</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0.28405471784543845</v>
      </c>
      <c r="P12" s="76">
        <f>分析係数表!C15</f>
        <v>0</v>
      </c>
      <c r="Q12" s="82">
        <f t="shared" si="5"/>
        <v>0</v>
      </c>
      <c r="R12" s="83">
        <v>0</v>
      </c>
      <c r="S12" s="84">
        <f t="shared" si="6"/>
        <v>0</v>
      </c>
      <c r="T12" s="85">
        <f>分析係数表!F15</f>
        <v>0.30411835265893644</v>
      </c>
      <c r="U12" s="86">
        <f t="shared" si="7"/>
        <v>0</v>
      </c>
      <c r="V12" s="87">
        <f>分析係数表!D15</f>
        <v>5.8056777289084364E-2</v>
      </c>
      <c r="W12" s="88">
        <f t="shared" si="8"/>
        <v>0</v>
      </c>
      <c r="X12" s="76">
        <f>分析係数表!E15</f>
        <v>5.2139144342263098E-2</v>
      </c>
      <c r="Y12" s="89">
        <f t="shared" si="9"/>
        <v>0</v>
      </c>
    </row>
    <row r="13" spans="1:25" x14ac:dyDescent="0.2">
      <c r="A13" s="6" t="s">
        <v>227</v>
      </c>
      <c r="B13" s="5" t="s">
        <v>30</v>
      </c>
      <c r="C13" s="90"/>
      <c r="D13" s="76">
        <f>投入係数表!AB13</f>
        <v>1.1976047904191617E-2</v>
      </c>
      <c r="E13" s="77">
        <f t="shared" si="0"/>
        <v>1.1976047904191618</v>
      </c>
      <c r="F13" s="76">
        <f>分析係数表!C16</f>
        <v>2.2508198350392528E-2</v>
      </c>
      <c r="G13" s="77">
        <f t="shared" si="1"/>
        <v>2.6955926168134765E-2</v>
      </c>
      <c r="H13" s="77">
        <v>3.5639478694096956E-2</v>
      </c>
      <c r="I13" s="77">
        <f t="shared" si="2"/>
        <v>3.5639478694096956E-2</v>
      </c>
      <c r="J13" s="76">
        <f>分析係数表!G16</f>
        <v>3.3165829145728645E-2</v>
      </c>
      <c r="K13" s="78">
        <f t="shared" si="3"/>
        <v>1.1820128612112558E-3</v>
      </c>
      <c r="L13" s="79"/>
      <c r="M13" s="80"/>
      <c r="N13" s="81">
        <f>分析係数表!H16</f>
        <v>1.6828134001653172E-2</v>
      </c>
      <c r="O13" s="82">
        <f t="shared" si="4"/>
        <v>0.57165480161505866</v>
      </c>
      <c r="P13" s="76">
        <f>分析係数表!C16</f>
        <v>2.2508198350392528E-2</v>
      </c>
      <c r="Q13" s="82">
        <f t="shared" si="5"/>
        <v>1.2866919662706032E-2</v>
      </c>
      <c r="R13" s="83">
        <v>1.761162010240911E-2</v>
      </c>
      <c r="S13" s="84">
        <f t="shared" si="6"/>
        <v>5.3251098796506066E-2</v>
      </c>
      <c r="T13" s="85">
        <f>分析係数表!F16</f>
        <v>0.28743718592964823</v>
      </c>
      <c r="U13" s="86">
        <f t="shared" si="7"/>
        <v>1.5306345985729381E-2</v>
      </c>
      <c r="V13" s="87">
        <f>分析係数表!D16</f>
        <v>2.5125628140703519E-2</v>
      </c>
      <c r="W13" s="88">
        <f t="shared" si="8"/>
        <v>0</v>
      </c>
      <c r="X13" s="76">
        <f>分析係数表!E16</f>
        <v>2.3115577889447236E-2</v>
      </c>
      <c r="Y13" s="89">
        <f t="shared" si="9"/>
        <v>0</v>
      </c>
    </row>
    <row r="14" spans="1:25" x14ac:dyDescent="0.2">
      <c r="A14" s="6" t="s">
        <v>2</v>
      </c>
      <c r="B14" s="5" t="s">
        <v>365</v>
      </c>
      <c r="C14" s="90"/>
      <c r="D14" s="76">
        <f>投入係数表!AB14</f>
        <v>1.4187010594196223E-2</v>
      </c>
      <c r="E14" s="77">
        <f t="shared" si="0"/>
        <v>1.4187010594196223</v>
      </c>
      <c r="F14" s="76">
        <f>分析係数表!C17</f>
        <v>3.7433661865049261E-2</v>
      </c>
      <c r="G14" s="77">
        <f t="shared" si="1"/>
        <v>5.3107175745901306E-2</v>
      </c>
      <c r="H14" s="77">
        <v>8.236109739294209E-2</v>
      </c>
      <c r="I14" s="77">
        <f t="shared" si="2"/>
        <v>8.236109739294209E-2</v>
      </c>
      <c r="J14" s="76">
        <f>分析係数表!G17</f>
        <v>0.23414289082763498</v>
      </c>
      <c r="K14" s="78">
        <f t="shared" si="3"/>
        <v>1.9284265435319851E-2</v>
      </c>
      <c r="L14" s="79"/>
      <c r="M14" s="80"/>
      <c r="N14" s="81">
        <f>分析係数表!H17</f>
        <v>3.0252512461419003E-3</v>
      </c>
      <c r="O14" s="82">
        <f t="shared" si="4"/>
        <v>0.10276834025561379</v>
      </c>
      <c r="P14" s="76">
        <f>分析係数表!C17</f>
        <v>3.7433661865049261E-2</v>
      </c>
      <c r="Q14" s="82">
        <f t="shared" si="5"/>
        <v>3.8469952995609769E-3</v>
      </c>
      <c r="R14" s="83">
        <v>2.1625282289873766E-2</v>
      </c>
      <c r="S14" s="84">
        <f t="shared" si="6"/>
        <v>0.10398637968281585</v>
      </c>
      <c r="T14" s="85">
        <f>分析係数表!F17</f>
        <v>0.39289082763499172</v>
      </c>
      <c r="U14" s="86">
        <f t="shared" si="7"/>
        <v>4.0855294776348007E-2</v>
      </c>
      <c r="V14" s="87">
        <f>分析係数表!D17</f>
        <v>5.6649375147370902E-2</v>
      </c>
      <c r="W14" s="88">
        <f t="shared" si="8"/>
        <v>0</v>
      </c>
      <c r="X14" s="76">
        <f>分析係数表!E17</f>
        <v>5.6885168592313136E-2</v>
      </c>
      <c r="Y14" s="89">
        <f t="shared" si="9"/>
        <v>0</v>
      </c>
    </row>
    <row r="15" spans="1:25" x14ac:dyDescent="0.2">
      <c r="A15" s="6" t="s">
        <v>3</v>
      </c>
      <c r="B15" s="5" t="s">
        <v>31</v>
      </c>
      <c r="C15" s="90"/>
      <c r="D15" s="76">
        <f>投入係数表!AB15</f>
        <v>4.6061722708429296E-4</v>
      </c>
      <c r="E15" s="77">
        <f t="shared" si="0"/>
        <v>4.6061722708429294E-2</v>
      </c>
      <c r="F15" s="76">
        <f>分析係数表!C18</f>
        <v>0.10097309673726385</v>
      </c>
      <c r="G15" s="77">
        <f t="shared" si="1"/>
        <v>4.6509947829232543E-3</v>
      </c>
      <c r="H15" s="77">
        <v>1.3091645098239135E-2</v>
      </c>
      <c r="I15" s="77">
        <f t="shared" si="2"/>
        <v>1.3091645098239135E-2</v>
      </c>
      <c r="J15" s="76">
        <f>分析係数表!G18</f>
        <v>0.21571562207670719</v>
      </c>
      <c r="K15" s="78">
        <f t="shared" si="3"/>
        <v>2.8240723663741293E-3</v>
      </c>
      <c r="L15" s="79"/>
      <c r="M15" s="80"/>
      <c r="N15" s="81">
        <f>分析係数表!H18</f>
        <v>4.4529917146522908E-4</v>
      </c>
      <c r="O15" s="82">
        <f t="shared" si="4"/>
        <v>1.5126894609841955E-2</v>
      </c>
      <c r="P15" s="76">
        <f>分析係数表!C18</f>
        <v>0.10097309673726385</v>
      </c>
      <c r="Q15" s="82">
        <f t="shared" si="5"/>
        <v>1.5274093927739668E-3</v>
      </c>
      <c r="R15" s="83">
        <v>5.8725362252889778E-3</v>
      </c>
      <c r="S15" s="84">
        <f t="shared" si="6"/>
        <v>1.8964181323528111E-2</v>
      </c>
      <c r="T15" s="85">
        <f>分析係数表!F18</f>
        <v>0.45949485500467729</v>
      </c>
      <c r="U15" s="86">
        <f t="shared" si="7"/>
        <v>8.7139437475369577E-3</v>
      </c>
      <c r="V15" s="87">
        <f>分析係数表!D18</f>
        <v>5.5378858746492052E-2</v>
      </c>
      <c r="W15" s="88">
        <f t="shared" si="8"/>
        <v>0</v>
      </c>
      <c r="X15" s="76">
        <f>分析係数表!E18</f>
        <v>5.5378858746492052E-2</v>
      </c>
      <c r="Y15" s="89">
        <f t="shared" si="9"/>
        <v>0</v>
      </c>
    </row>
    <row r="16" spans="1:25" x14ac:dyDescent="0.2">
      <c r="A16" s="6" t="s">
        <v>4</v>
      </c>
      <c r="B16" s="5" t="s">
        <v>32</v>
      </c>
      <c r="C16" s="90"/>
      <c r="D16" s="76">
        <f>投入係数表!AB16</f>
        <v>0</v>
      </c>
      <c r="E16" s="77">
        <f t="shared" si="0"/>
        <v>0</v>
      </c>
      <c r="F16" s="76">
        <f>分析係数表!C19</f>
        <v>3.134831743474864E-2</v>
      </c>
      <c r="G16" s="77">
        <f t="shared" si="1"/>
        <v>0</v>
      </c>
      <c r="H16" s="77">
        <v>1.1639237481298569E-2</v>
      </c>
      <c r="I16" s="77">
        <f t="shared" si="2"/>
        <v>1.1639237481298569E-2</v>
      </c>
      <c r="J16" s="76">
        <f>分析係数表!G19</f>
        <v>5.7606822099247029E-2</v>
      </c>
      <c r="K16" s="78">
        <f t="shared" si="3"/>
        <v>6.7049948295605478E-4</v>
      </c>
      <c r="L16" s="79"/>
      <c r="M16" s="80"/>
      <c r="N16" s="81">
        <f>分析係数表!H19</f>
        <v>-1.1410791268796496E-4</v>
      </c>
      <c r="O16" s="82">
        <f t="shared" si="4"/>
        <v>-3.8762667437720012E-3</v>
      </c>
      <c r="P16" s="76">
        <f>分析係数表!C19</f>
        <v>3.134831743474864E-2</v>
      </c>
      <c r="Q16" s="82">
        <f t="shared" si="5"/>
        <v>-1.2151444034552417E-4</v>
      </c>
      <c r="R16" s="83">
        <v>1.1657862455353182E-2</v>
      </c>
      <c r="S16" s="84">
        <f t="shared" si="6"/>
        <v>2.3297099936651751E-2</v>
      </c>
      <c r="T16" s="85">
        <f>分析係数表!F19</f>
        <v>0.23995282590946204</v>
      </c>
      <c r="U16" s="86">
        <f t="shared" si="7"/>
        <v>5.590204965294737E-3</v>
      </c>
      <c r="V16" s="87">
        <f>分析係数表!D19</f>
        <v>5.8967613172457587E-3</v>
      </c>
      <c r="W16" s="88">
        <f t="shared" si="8"/>
        <v>0</v>
      </c>
      <c r="X16" s="76">
        <f>分析係数表!E19</f>
        <v>5.1710060782001266E-3</v>
      </c>
      <c r="Y16" s="89">
        <f t="shared" si="9"/>
        <v>0</v>
      </c>
    </row>
    <row r="17" spans="1:25" x14ac:dyDescent="0.2">
      <c r="A17" s="6" t="s">
        <v>5</v>
      </c>
      <c r="B17" s="5" t="s">
        <v>33</v>
      </c>
      <c r="C17" s="90"/>
      <c r="D17" s="76">
        <f>投入係数表!AB17</f>
        <v>0</v>
      </c>
      <c r="E17" s="77">
        <f t="shared" si="0"/>
        <v>0</v>
      </c>
      <c r="F17" s="76">
        <f>分析係数表!C20</f>
        <v>9.3978580907996712E-2</v>
      </c>
      <c r="G17" s="77">
        <f t="shared" si="1"/>
        <v>0</v>
      </c>
      <c r="H17" s="77">
        <v>6.4832506757907145E-3</v>
      </c>
      <c r="I17" s="77">
        <f t="shared" si="2"/>
        <v>6.4832506757907145E-3</v>
      </c>
      <c r="J17" s="76">
        <f>分析係数表!G20</f>
        <v>0.1000543404428746</v>
      </c>
      <c r="K17" s="78">
        <f t="shared" si="3"/>
        <v>6.4867737029206097E-4</v>
      </c>
      <c r="L17" s="79"/>
      <c r="M17" s="80"/>
      <c r="N17" s="81">
        <f>分析係数表!H20</f>
        <v>5.5523240442070755E-4</v>
      </c>
      <c r="O17" s="82">
        <f t="shared" si="4"/>
        <v>1.8861346716646687E-2</v>
      </c>
      <c r="P17" s="76">
        <f>分析係数表!C20</f>
        <v>9.3978580907996712E-2</v>
      </c>
      <c r="Q17" s="82">
        <f t="shared" si="5"/>
        <v>1.7725625984441589E-3</v>
      </c>
      <c r="R17" s="83">
        <v>9.5662737845003103E-3</v>
      </c>
      <c r="S17" s="84">
        <f t="shared" si="6"/>
        <v>1.6049524460291023E-2</v>
      </c>
      <c r="T17" s="85">
        <f>分析係数表!F20</f>
        <v>0.22286374133949191</v>
      </c>
      <c r="U17" s="86">
        <f t="shared" si="7"/>
        <v>3.5768570679401471E-3</v>
      </c>
      <c r="V17" s="87">
        <f>分析係数表!D20</f>
        <v>2.7577774758864283E-2</v>
      </c>
      <c r="W17" s="88">
        <f t="shared" si="8"/>
        <v>0</v>
      </c>
      <c r="X17" s="76">
        <f>分析係数表!E20</f>
        <v>2.9955169134628448E-2</v>
      </c>
      <c r="Y17" s="89">
        <f t="shared" si="9"/>
        <v>0</v>
      </c>
    </row>
    <row r="18" spans="1:25" x14ac:dyDescent="0.2">
      <c r="A18" s="6" t="s">
        <v>6</v>
      </c>
      <c r="B18" s="5" t="s">
        <v>34</v>
      </c>
      <c r="C18" s="90"/>
      <c r="D18" s="76">
        <f>投入係数表!AB18</f>
        <v>1.8424689083371717E-4</v>
      </c>
      <c r="E18" s="77">
        <f t="shared" si="0"/>
        <v>1.8424689083371717E-2</v>
      </c>
      <c r="F18" s="76">
        <f>分析係数表!C21</f>
        <v>0.58730312732447199</v>
      </c>
      <c r="G18" s="77">
        <f t="shared" si="1"/>
        <v>1.0820877518645269E-2</v>
      </c>
      <c r="H18" s="77">
        <v>2.325638682451299E-2</v>
      </c>
      <c r="I18" s="77">
        <f t="shared" si="2"/>
        <v>2.325638682451299E-2</v>
      </c>
      <c r="J18" s="76">
        <f>分析係数表!G21</f>
        <v>0.28517251912946945</v>
      </c>
      <c r="K18" s="78">
        <f t="shared" si="3"/>
        <v>6.6320824165957718E-3</v>
      </c>
      <c r="L18" s="79"/>
      <c r="M18" s="80"/>
      <c r="N18" s="81">
        <f>分析係数表!H21</f>
        <v>9.2956202043366571E-4</v>
      </c>
      <c r="O18" s="82">
        <f t="shared" si="4"/>
        <v>3.157739249804508E-2</v>
      </c>
      <c r="P18" s="76">
        <f>分析係数表!C21</f>
        <v>0.58730312732447199</v>
      </c>
      <c r="Q18" s="82">
        <f t="shared" si="5"/>
        <v>1.8545501366854195E-2</v>
      </c>
      <c r="R18" s="83">
        <v>2.6928581100164019E-2</v>
      </c>
      <c r="S18" s="84">
        <f t="shared" si="6"/>
        <v>5.0184967924677013E-2</v>
      </c>
      <c r="T18" s="85">
        <f>分析係数表!F21</f>
        <v>0.42587749688936571</v>
      </c>
      <c r="U18" s="86">
        <f t="shared" si="7"/>
        <v>2.1372648521234553E-2</v>
      </c>
      <c r="V18" s="87">
        <f>分析係数表!D21</f>
        <v>3.1732194878443115E-2</v>
      </c>
      <c r="W18" s="88">
        <f t="shared" si="8"/>
        <v>0</v>
      </c>
      <c r="X18" s="76">
        <f>分析係数表!E21</f>
        <v>3.0689107937146562E-2</v>
      </c>
      <c r="Y18" s="89">
        <f t="shared" si="9"/>
        <v>0</v>
      </c>
    </row>
    <row r="19" spans="1:25" x14ac:dyDescent="0.2">
      <c r="A19" s="6" t="s">
        <v>7</v>
      </c>
      <c r="B19" s="5" t="s">
        <v>269</v>
      </c>
      <c r="C19" s="90"/>
      <c r="D19" s="76">
        <f>投入係数表!AB19</f>
        <v>0</v>
      </c>
      <c r="E19" s="77">
        <f t="shared" si="0"/>
        <v>0</v>
      </c>
      <c r="F19" s="76">
        <f>分析係数表!C22</f>
        <v>5.627746538770495E-2</v>
      </c>
      <c r="G19" s="77">
        <f t="shared" si="1"/>
        <v>0</v>
      </c>
      <c r="H19" s="77">
        <v>4.065757717921145E-3</v>
      </c>
      <c r="I19" s="77">
        <f t="shared" si="2"/>
        <v>4.065757717921145E-3</v>
      </c>
      <c r="J19" s="76">
        <f>分析係数表!G22</f>
        <v>0.19467293380336859</v>
      </c>
      <c r="K19" s="78">
        <f t="shared" si="3"/>
        <v>7.9149298308139795E-4</v>
      </c>
      <c r="L19" s="79"/>
      <c r="M19" s="80"/>
      <c r="N19" s="81">
        <f>分析係数表!H22</f>
        <v>4.3138357235694069E-5</v>
      </c>
      <c r="O19" s="82">
        <f t="shared" si="4"/>
        <v>1.4654179153284395E-3</v>
      </c>
      <c r="P19" s="76">
        <f>分析係数表!C22</f>
        <v>5.627746538770495E-2</v>
      </c>
      <c r="Q19" s="82">
        <f t="shared" si="5"/>
        <v>8.2470006008418997E-5</v>
      </c>
      <c r="R19" s="83">
        <v>1.7519749894145083E-3</v>
      </c>
      <c r="S19" s="84">
        <f t="shared" si="6"/>
        <v>5.8177327073356535E-3</v>
      </c>
      <c r="T19" s="85">
        <f>分析係数表!F22</f>
        <v>0.41304347826086957</v>
      </c>
      <c r="U19" s="86">
        <f t="shared" si="7"/>
        <v>2.4029765530299437E-3</v>
      </c>
      <c r="V19" s="87">
        <f>分析係数表!D22</f>
        <v>1.7561039300169733E-2</v>
      </c>
      <c r="W19" s="88">
        <f t="shared" si="8"/>
        <v>0</v>
      </c>
      <c r="X19" s="76">
        <f>分析係数表!E22</f>
        <v>1.6190103146624887E-2</v>
      </c>
      <c r="Y19" s="89">
        <f t="shared" si="9"/>
        <v>0</v>
      </c>
    </row>
    <row r="20" spans="1:25" x14ac:dyDescent="0.2">
      <c r="A20" s="6" t="s">
        <v>8</v>
      </c>
      <c r="B20" s="5" t="s">
        <v>270</v>
      </c>
      <c r="C20" s="90"/>
      <c r="D20" s="76">
        <f>投入係数表!AB20</f>
        <v>0</v>
      </c>
      <c r="E20" s="77">
        <f t="shared" si="0"/>
        <v>0</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8.508878218036099E-4</v>
      </c>
      <c r="P20" s="76">
        <f>分析係数表!C23</f>
        <v>0</v>
      </c>
      <c r="Q20" s="82">
        <f t="shared" si="5"/>
        <v>0</v>
      </c>
      <c r="R20" s="83">
        <v>0</v>
      </c>
      <c r="S20" s="84">
        <f t="shared" si="6"/>
        <v>0</v>
      </c>
      <c r="T20" s="85">
        <f>分析係数表!F23</f>
        <v>0.44111133480974429</v>
      </c>
      <c r="U20" s="86">
        <f t="shared" si="7"/>
        <v>0</v>
      </c>
      <c r="V20" s="87">
        <f>分析係数表!D23</f>
        <v>2.2822054128677844E-2</v>
      </c>
      <c r="W20" s="88">
        <f t="shared" si="8"/>
        <v>0</v>
      </c>
      <c r="X20" s="76">
        <f>分析係数表!E23</f>
        <v>2.3934155905164563E-2</v>
      </c>
      <c r="Y20" s="89">
        <f t="shared" si="9"/>
        <v>0</v>
      </c>
    </row>
    <row r="21" spans="1:25" x14ac:dyDescent="0.2">
      <c r="A21" s="6" t="s">
        <v>9</v>
      </c>
      <c r="B21" s="5" t="s">
        <v>271</v>
      </c>
      <c r="C21" s="90"/>
      <c r="D21" s="76">
        <f>投入係数表!AB21</f>
        <v>0</v>
      </c>
      <c r="E21" s="77">
        <f t="shared" si="0"/>
        <v>0</v>
      </c>
      <c r="F21" s="76">
        <f>分析係数表!C24</f>
        <v>0.81842301633363734</v>
      </c>
      <c r="G21" s="77">
        <f t="shared" si="1"/>
        <v>0</v>
      </c>
      <c r="H21" s="77">
        <v>1.7660779245621549E-2</v>
      </c>
      <c r="I21" s="77">
        <f t="shared" si="2"/>
        <v>1.7660779245621549E-2</v>
      </c>
      <c r="J21" s="76">
        <f>分析係数表!G24</f>
        <v>0.20829256360078277</v>
      </c>
      <c r="K21" s="78">
        <f t="shared" si="3"/>
        <v>3.6786089842580109E-3</v>
      </c>
      <c r="L21" s="79"/>
      <c r="M21" s="80"/>
      <c r="N21" s="81">
        <f>分析係数表!H24</f>
        <v>3.3536593850975067E-4</v>
      </c>
      <c r="O21" s="82">
        <f t="shared" si="4"/>
        <v>1.1392442503037222E-2</v>
      </c>
      <c r="P21" s="76">
        <f>分析係数表!C24</f>
        <v>0.81842301633363734</v>
      </c>
      <c r="Q21" s="82">
        <f t="shared" si="5"/>
        <v>9.323837156743257E-3</v>
      </c>
      <c r="R21" s="83">
        <v>2.5783709372498635E-2</v>
      </c>
      <c r="S21" s="84">
        <f t="shared" si="6"/>
        <v>4.3444488618120183E-2</v>
      </c>
      <c r="T21" s="85">
        <f>分析係数表!F24</f>
        <v>0.39236790606653621</v>
      </c>
      <c r="U21" s="86">
        <f t="shared" si="7"/>
        <v>1.7046223029223283E-2</v>
      </c>
      <c r="V21" s="87">
        <f>分析係数表!D24</f>
        <v>4.4337084148727987E-2</v>
      </c>
      <c r="W21" s="88">
        <f t="shared" si="8"/>
        <v>0</v>
      </c>
      <c r="X21" s="76">
        <f>分析係数表!E24</f>
        <v>4.5009784735812131E-2</v>
      </c>
      <c r="Y21" s="89">
        <f t="shared" si="9"/>
        <v>0</v>
      </c>
    </row>
    <row r="22" spans="1:25" x14ac:dyDescent="0.2">
      <c r="A22" s="6" t="s">
        <v>10</v>
      </c>
      <c r="B22" s="5" t="s">
        <v>272</v>
      </c>
      <c r="C22" s="90"/>
      <c r="D22" s="76">
        <f>投入係数表!AB22</f>
        <v>0</v>
      </c>
      <c r="E22" s="77">
        <f t="shared" si="0"/>
        <v>0</v>
      </c>
      <c r="F22" s="76">
        <f>分析係数表!C25</f>
        <v>9.2155281649579646E-3</v>
      </c>
      <c r="G22" s="77">
        <f t="shared" si="1"/>
        <v>0</v>
      </c>
      <c r="H22" s="77">
        <v>1.9007908564950143E-3</v>
      </c>
      <c r="I22" s="77">
        <f t="shared" si="2"/>
        <v>1.9007908564950143E-3</v>
      </c>
      <c r="J22" s="76">
        <f>分析係数表!G25</f>
        <v>0.19733079122974262</v>
      </c>
      <c r="K22" s="78">
        <f t="shared" si="3"/>
        <v>3.7508456367442135E-4</v>
      </c>
      <c r="L22" s="79"/>
      <c r="M22" s="80"/>
      <c r="N22" s="81">
        <f>分析係数表!H25</f>
        <v>5.1487716700667114E-4</v>
      </c>
      <c r="O22" s="82">
        <f t="shared" si="4"/>
        <v>1.7490471892629762E-2</v>
      </c>
      <c r="P22" s="76">
        <f>分析係数表!C25</f>
        <v>9.2155281649579646E-3</v>
      </c>
      <c r="Q22" s="82">
        <f t="shared" si="5"/>
        <v>1.611839363449352E-4</v>
      </c>
      <c r="R22" s="83">
        <v>1.5830449895313601E-3</v>
      </c>
      <c r="S22" s="84">
        <f t="shared" si="6"/>
        <v>3.4838358460263742E-3</v>
      </c>
      <c r="T22" s="85">
        <f>分析係数表!F25</f>
        <v>0.3508102955195424</v>
      </c>
      <c r="U22" s="86">
        <f t="shared" si="7"/>
        <v>1.2221654826860874E-3</v>
      </c>
      <c r="V22" s="87">
        <f>分析係数表!D25</f>
        <v>0.24499523355576741</v>
      </c>
      <c r="W22" s="88">
        <f t="shared" si="8"/>
        <v>0</v>
      </c>
      <c r="X22" s="76">
        <f>分析係数表!E25</f>
        <v>0.2330791229742612</v>
      </c>
      <c r="Y22" s="89">
        <f t="shared" si="9"/>
        <v>0</v>
      </c>
    </row>
    <row r="23" spans="1:25" x14ac:dyDescent="0.2">
      <c r="A23" s="6" t="s">
        <v>11</v>
      </c>
      <c r="B23" s="5" t="s">
        <v>35</v>
      </c>
      <c r="C23" s="90"/>
      <c r="D23" s="76">
        <f>投入係数表!AB23</f>
        <v>0</v>
      </c>
      <c r="E23" s="77">
        <f t="shared" si="0"/>
        <v>0</v>
      </c>
      <c r="F23" s="76">
        <f>分析係数表!C26</f>
        <v>0.13136940169326161</v>
      </c>
      <c r="G23" s="77">
        <f t="shared" si="1"/>
        <v>0</v>
      </c>
      <c r="H23" s="77">
        <v>1.9634192773727355E-2</v>
      </c>
      <c r="I23" s="77">
        <f t="shared" si="2"/>
        <v>1.9634192773727355E-2</v>
      </c>
      <c r="J23" s="76">
        <f>分析係数表!G26</f>
        <v>0.19642020029831664</v>
      </c>
      <c r="K23" s="78">
        <f t="shared" si="3"/>
        <v>3.8565520773112881E-3</v>
      </c>
      <c r="L23" s="79"/>
      <c r="M23" s="80"/>
      <c r="N23" s="81">
        <f>分析係数表!H26</f>
        <v>1.0429741531662163E-2</v>
      </c>
      <c r="O23" s="82">
        <f t="shared" si="4"/>
        <v>0.35430023468989208</v>
      </c>
      <c r="P23" s="76">
        <f>分析係数表!C26</f>
        <v>0.13136940169326161</v>
      </c>
      <c r="Q23" s="82">
        <f t="shared" si="5"/>
        <v>4.6544209850993293E-2</v>
      </c>
      <c r="R23" s="83">
        <v>6.1389449241108472E-2</v>
      </c>
      <c r="S23" s="84">
        <f t="shared" si="6"/>
        <v>8.1023642014835834E-2</v>
      </c>
      <c r="T23" s="85">
        <f>分析係数表!F26</f>
        <v>0.33488173875985511</v>
      </c>
      <c r="U23" s="86">
        <f t="shared" si="7"/>
        <v>2.7133338118584274E-2</v>
      </c>
      <c r="V23" s="87">
        <f>分析係数表!D26</f>
        <v>5.817174515235457E-2</v>
      </c>
      <c r="W23" s="88">
        <f t="shared" si="8"/>
        <v>0</v>
      </c>
      <c r="X23" s="76">
        <f>分析係数表!E26</f>
        <v>6.1453228212230981E-2</v>
      </c>
      <c r="Y23" s="89">
        <f t="shared" si="9"/>
        <v>0</v>
      </c>
    </row>
    <row r="24" spans="1:25" x14ac:dyDescent="0.2">
      <c r="A24" s="6" t="s">
        <v>12</v>
      </c>
      <c r="B24" s="5" t="s">
        <v>366</v>
      </c>
      <c r="C24" s="90"/>
      <c r="D24" s="76">
        <f>投入係数表!AB24</f>
        <v>0</v>
      </c>
      <c r="E24" s="77">
        <f t="shared" si="0"/>
        <v>0</v>
      </c>
      <c r="F24" s="76">
        <f>分析係数表!C27</f>
        <v>0.16712141882673948</v>
      </c>
      <c r="G24" s="77">
        <f t="shared" si="1"/>
        <v>0</v>
      </c>
      <c r="H24" s="77">
        <v>7.3070409835260261E-3</v>
      </c>
      <c r="I24" s="77">
        <f t="shared" si="2"/>
        <v>7.3070409835260261E-3</v>
      </c>
      <c r="J24" s="76">
        <f>分析係数表!G27</f>
        <v>0.17095740894530786</v>
      </c>
      <c r="K24" s="78">
        <f t="shared" si="3"/>
        <v>1.2491927936007835E-3</v>
      </c>
      <c r="L24" s="79"/>
      <c r="M24" s="80"/>
      <c r="N24" s="81">
        <f>分析係数表!H27</f>
        <v>1.1119955247433267E-2</v>
      </c>
      <c r="O24" s="82">
        <f t="shared" si="4"/>
        <v>0.37774692133514709</v>
      </c>
      <c r="P24" s="76">
        <f>分析係数表!C27</f>
        <v>0.16712141882673948</v>
      </c>
      <c r="Q24" s="82">
        <f t="shared" si="5"/>
        <v>6.3129601450962525E-2</v>
      </c>
      <c r="R24" s="83">
        <v>7.0658181988690241E-2</v>
      </c>
      <c r="S24" s="84">
        <f t="shared" si="6"/>
        <v>7.7965222972216267E-2</v>
      </c>
      <c r="T24" s="85">
        <f>分析係数表!F27</f>
        <v>0.3222209040218294</v>
      </c>
      <c r="U24" s="86">
        <f t="shared" si="7"/>
        <v>2.5122024628371025E-2</v>
      </c>
      <c r="V24" s="87">
        <f>分析係数表!D27</f>
        <v>6.0268121959900341E-2</v>
      </c>
      <c r="W24" s="88">
        <f t="shared" si="8"/>
        <v>0</v>
      </c>
      <c r="X24" s="76">
        <f>分析係数表!E27</f>
        <v>7.1420097283188988E-2</v>
      </c>
      <c r="Y24" s="89">
        <f t="shared" si="9"/>
        <v>0</v>
      </c>
    </row>
    <row r="25" spans="1:25" x14ac:dyDescent="0.2">
      <c r="A25" s="6" t="s">
        <v>13</v>
      </c>
      <c r="B25" s="5" t="s">
        <v>192</v>
      </c>
      <c r="C25" s="90"/>
      <c r="D25" s="76">
        <f>投入係数表!AB25</f>
        <v>0</v>
      </c>
      <c r="E25" s="77">
        <f t="shared" si="0"/>
        <v>0</v>
      </c>
      <c r="F25" s="76">
        <f>分析係数表!C28</f>
        <v>0.25171335744498258</v>
      </c>
      <c r="G25" s="77">
        <f t="shared" si="1"/>
        <v>0</v>
      </c>
      <c r="H25" s="77">
        <v>2.7422350933849596E-2</v>
      </c>
      <c r="I25" s="77">
        <f t="shared" si="2"/>
        <v>2.7422350933849596E-2</v>
      </c>
      <c r="J25" s="76">
        <f>分析係数表!G28</f>
        <v>0.12482787671548065</v>
      </c>
      <c r="K25" s="78">
        <f t="shared" si="3"/>
        <v>3.4230738416192231E-3</v>
      </c>
      <c r="L25" s="79"/>
      <c r="M25" s="80"/>
      <c r="N25" s="81">
        <f>分析係数表!H28</f>
        <v>2.0288943499884502E-2</v>
      </c>
      <c r="O25" s="82">
        <f t="shared" si="4"/>
        <v>0.68921913566092419</v>
      </c>
      <c r="P25" s="76">
        <f>分析係数表!C28</f>
        <v>0.25171335744498258</v>
      </c>
      <c r="Q25" s="82">
        <f t="shared" si="5"/>
        <v>0.17348566265254015</v>
      </c>
      <c r="R25" s="83">
        <v>0.19868924163988219</v>
      </c>
      <c r="S25" s="84">
        <f t="shared" si="6"/>
        <v>0.22611159257373178</v>
      </c>
      <c r="T25" s="85">
        <f>分析係数表!F28</f>
        <v>0.21349304958212537</v>
      </c>
      <c r="U25" s="86">
        <f t="shared" si="7"/>
        <v>4.8273253444437052E-2</v>
      </c>
      <c r="V25" s="87">
        <f>分析係数表!D28</f>
        <v>2.3582217408079972E-2</v>
      </c>
      <c r="W25" s="88">
        <f t="shared" si="8"/>
        <v>0</v>
      </c>
      <c r="X25" s="76">
        <f>分析係数表!E28</f>
        <v>2.4555665289680392E-2</v>
      </c>
      <c r="Y25" s="89">
        <f t="shared" si="9"/>
        <v>0</v>
      </c>
    </row>
    <row r="26" spans="1:25" x14ac:dyDescent="0.2">
      <c r="A26" s="6" t="s">
        <v>14</v>
      </c>
      <c r="B26" s="5" t="s">
        <v>50</v>
      </c>
      <c r="C26" s="90"/>
      <c r="D26" s="76">
        <f>投入係数表!AB26</f>
        <v>3.8691847075080607E-3</v>
      </c>
      <c r="E26" s="77">
        <f t="shared" si="0"/>
        <v>0.3869184707508061</v>
      </c>
      <c r="F26" s="76">
        <f>分析係数表!C29</f>
        <v>0.56088407005838192</v>
      </c>
      <c r="G26" s="77">
        <f t="shared" si="1"/>
        <v>0.21701640665547711</v>
      </c>
      <c r="H26" s="77">
        <v>0.24908738012495255</v>
      </c>
      <c r="I26" s="77">
        <f t="shared" si="2"/>
        <v>0.24908738012495255</v>
      </c>
      <c r="J26" s="76">
        <f>分析係数表!G29</f>
        <v>0.25897778967085899</v>
      </c>
      <c r="K26" s="78">
        <f t="shared" si="3"/>
        <v>6.4508099139665265E-2</v>
      </c>
      <c r="L26" s="79"/>
      <c r="M26" s="80"/>
      <c r="N26" s="81">
        <f>分析係数表!H29</f>
        <v>1.0175086067980484E-2</v>
      </c>
      <c r="O26" s="82">
        <f t="shared" si="4"/>
        <v>0.34564954183488866</v>
      </c>
      <c r="P26" s="76">
        <f>分析係数表!C29</f>
        <v>0.56088407005838192</v>
      </c>
      <c r="Q26" s="82">
        <f t="shared" si="5"/>
        <v>0.1938693218381673</v>
      </c>
      <c r="R26" s="83">
        <v>0.22192695562240344</v>
      </c>
      <c r="S26" s="84">
        <f t="shared" si="6"/>
        <v>0.47101433574735596</v>
      </c>
      <c r="T26" s="85">
        <f>分析係数表!F29</f>
        <v>0.37605030773347603</v>
      </c>
      <c r="U26" s="86">
        <f t="shared" si="7"/>
        <v>0.17712508590467202</v>
      </c>
      <c r="V26" s="87">
        <f>分析係数表!D29</f>
        <v>1.7393631255017392E-2</v>
      </c>
      <c r="W26" s="88">
        <f t="shared" si="8"/>
        <v>0</v>
      </c>
      <c r="X26" s="76">
        <f>分析係数表!E29</f>
        <v>1.2898046561412899E-2</v>
      </c>
      <c r="Y26" s="89">
        <f t="shared" si="9"/>
        <v>0</v>
      </c>
    </row>
    <row r="27" spans="1:25" x14ac:dyDescent="0.2">
      <c r="A27" s="6" t="s">
        <v>15</v>
      </c>
      <c r="B27" s="5" t="s">
        <v>36</v>
      </c>
      <c r="C27" s="90"/>
      <c r="D27" s="76">
        <f>投入係数表!AB27</f>
        <v>2.9479502533394748E-3</v>
      </c>
      <c r="E27" s="77">
        <f t="shared" si="0"/>
        <v>0.29479502533394747</v>
      </c>
      <c r="F27" s="76">
        <f>分析係数表!C30</f>
        <v>1</v>
      </c>
      <c r="G27" s="77">
        <f t="shared" si="1"/>
        <v>0.29479502533394747</v>
      </c>
      <c r="H27" s="77">
        <v>0.35876055379731669</v>
      </c>
      <c r="I27" s="77">
        <f t="shared" si="2"/>
        <v>0.35876055379731669</v>
      </c>
      <c r="J27" s="76">
        <f>分析係数表!G30</f>
        <v>0.3445256772071732</v>
      </c>
      <c r="K27" s="78">
        <f t="shared" si="3"/>
        <v>0.12360222275224103</v>
      </c>
      <c r="L27" s="79"/>
      <c r="M27" s="80"/>
      <c r="N27" s="81">
        <f>分析係数表!H30</f>
        <v>0</v>
      </c>
      <c r="O27" s="82">
        <f t="shared" si="4"/>
        <v>0</v>
      </c>
      <c r="P27" s="76">
        <f>分析係数表!C30</f>
        <v>1</v>
      </c>
      <c r="Q27" s="82">
        <f t="shared" si="5"/>
        <v>0</v>
      </c>
      <c r="R27" s="83">
        <v>9.9187026910254092E-2</v>
      </c>
      <c r="S27" s="84">
        <f t="shared" si="6"/>
        <v>0.4579475807075708</v>
      </c>
      <c r="T27" s="85">
        <f>分析係数表!F30</f>
        <v>0.44052354392124621</v>
      </c>
      <c r="U27" s="86">
        <f t="shared" si="7"/>
        <v>0.20173669118346002</v>
      </c>
      <c r="V27" s="87">
        <f>分析係数表!D30</f>
        <v>0.11890846870069555</v>
      </c>
      <c r="W27" s="88">
        <f t="shared" si="8"/>
        <v>0</v>
      </c>
      <c r="X27" s="76">
        <f>分析係数表!E30</f>
        <v>8.6331414857447608E-2</v>
      </c>
      <c r="Y27" s="89">
        <f t="shared" si="9"/>
        <v>0</v>
      </c>
    </row>
    <row r="28" spans="1:25" x14ac:dyDescent="0.2">
      <c r="A28" s="6" t="s">
        <v>16</v>
      </c>
      <c r="B28" s="5" t="s">
        <v>193</v>
      </c>
      <c r="C28" s="90"/>
      <c r="D28" s="76">
        <f>投入係数表!AB28</f>
        <v>7.6738830032243202E-2</v>
      </c>
      <c r="E28" s="77">
        <f t="shared" si="0"/>
        <v>7.6738830032243204</v>
      </c>
      <c r="F28" s="76">
        <f>分析係数表!C31</f>
        <v>4.9143958408031541E-2</v>
      </c>
      <c r="G28" s="77">
        <f t="shared" si="1"/>
        <v>0.37712498713855619</v>
      </c>
      <c r="H28" s="77">
        <v>0.41531545244246937</v>
      </c>
      <c r="I28" s="77">
        <f t="shared" si="2"/>
        <v>0.41531545244246937</v>
      </c>
      <c r="J28" s="76">
        <f>分析係数表!G31</f>
        <v>7.032875572201415E-2</v>
      </c>
      <c r="K28" s="78">
        <f t="shared" si="3"/>
        <v>2.9208619002404214E-2</v>
      </c>
      <c r="L28" s="79"/>
      <c r="M28" s="80"/>
      <c r="N28" s="81">
        <f>分析係数表!H31</f>
        <v>2.2706083064994196E-2</v>
      </c>
      <c r="O28" s="82">
        <f t="shared" si="4"/>
        <v>0.7713298104649724</v>
      </c>
      <c r="P28" s="76">
        <f>分析係数表!C31</f>
        <v>4.9143958408031541E-2</v>
      </c>
      <c r="Q28" s="82">
        <f t="shared" si="5"/>
        <v>3.7906200124365456E-2</v>
      </c>
      <c r="R28" s="83">
        <v>8.7643730629283684E-2</v>
      </c>
      <c r="S28" s="84">
        <f t="shared" si="6"/>
        <v>0.50295918307175302</v>
      </c>
      <c r="T28" s="85">
        <f>分析係数表!F31</f>
        <v>0.30087390761548066</v>
      </c>
      <c r="U28" s="86">
        <f t="shared" si="7"/>
        <v>0.15132729478188825</v>
      </c>
      <c r="V28" s="87">
        <f>分析係数表!D31</f>
        <v>7.4490220557636294E-2</v>
      </c>
      <c r="W28" s="88">
        <f t="shared" si="8"/>
        <v>0</v>
      </c>
      <c r="X28" s="76">
        <f>分析係数表!E31</f>
        <v>6.450270495214315E-2</v>
      </c>
      <c r="Y28" s="89">
        <f t="shared" si="9"/>
        <v>0</v>
      </c>
    </row>
    <row r="29" spans="1:25" x14ac:dyDescent="0.2">
      <c r="A29" s="6" t="s">
        <v>17</v>
      </c>
      <c r="B29" s="5" t="s">
        <v>273</v>
      </c>
      <c r="C29" s="90"/>
      <c r="D29" s="76">
        <f>投入係数表!AB29</f>
        <v>9.3965914325195767E-3</v>
      </c>
      <c r="E29" s="77">
        <f t="shared" si="0"/>
        <v>0.93965914325195765</v>
      </c>
      <c r="F29" s="76">
        <f>分析係数表!C32</f>
        <v>0.85369684730169415</v>
      </c>
      <c r="G29" s="77">
        <f t="shared" si="1"/>
        <v>0.80218404813240729</v>
      </c>
      <c r="H29" s="77">
        <v>0.90351402135274361</v>
      </c>
      <c r="I29" s="77">
        <f t="shared" si="2"/>
        <v>0.90351402135274361</v>
      </c>
      <c r="J29" s="76">
        <f>分析係数表!G32</f>
        <v>0.14032110690510377</v>
      </c>
      <c r="K29" s="78">
        <f t="shared" si="3"/>
        <v>0.12678208758049855</v>
      </c>
      <c r="L29" s="79"/>
      <c r="M29" s="80"/>
      <c r="N29" s="81">
        <f>分析係数表!H32</f>
        <v>6.3455131933795143E-3</v>
      </c>
      <c r="O29" s="82">
        <f t="shared" si="4"/>
        <v>0.21555824819024785</v>
      </c>
      <c r="P29" s="76">
        <f>分析係数表!C32</f>
        <v>0.85369684730169415</v>
      </c>
      <c r="Q29" s="82">
        <f t="shared" si="5"/>
        <v>0.18402139688989072</v>
      </c>
      <c r="R29" s="83">
        <v>0.25770944492186659</v>
      </c>
      <c r="S29" s="84">
        <f t="shared" si="6"/>
        <v>1.1612234662746101</v>
      </c>
      <c r="T29" s="85">
        <f>分析係数表!F32</f>
        <v>0.48296567027803161</v>
      </c>
      <c r="U29" s="86">
        <f t="shared" si="7"/>
        <v>0.56083106973189634</v>
      </c>
      <c r="V29" s="87">
        <f>分析係数表!D32</f>
        <v>1.657747030413784E-2</v>
      </c>
      <c r="W29" s="88">
        <f t="shared" si="8"/>
        <v>0</v>
      </c>
      <c r="X29" s="76">
        <f>分析係数表!E32</f>
        <v>2.4931471087325414E-2</v>
      </c>
      <c r="Y29" s="89">
        <f t="shared" si="9"/>
        <v>0</v>
      </c>
    </row>
    <row r="30" spans="1:25" x14ac:dyDescent="0.2">
      <c r="A30" s="6" t="s">
        <v>18</v>
      </c>
      <c r="B30" s="5" t="s">
        <v>274</v>
      </c>
      <c r="C30" s="75">
        <f>最終需要_まとめ!C31</f>
        <v>100</v>
      </c>
      <c r="D30" s="76">
        <f>投入係数表!AB30</f>
        <v>0</v>
      </c>
      <c r="E30" s="77">
        <f t="shared" si="0"/>
        <v>0</v>
      </c>
      <c r="F30" s="76">
        <f>分析係数表!C33</f>
        <v>0.68456011928968419</v>
      </c>
      <c r="G30" s="77">
        <f t="shared" si="1"/>
        <v>0</v>
      </c>
      <c r="H30" s="77">
        <v>5.3018126501983953E-2</v>
      </c>
      <c r="I30" s="77">
        <f t="shared" si="2"/>
        <v>100.05301812650198</v>
      </c>
      <c r="J30" s="76">
        <f>分析係数表!G33</f>
        <v>0.50750988142292486</v>
      </c>
      <c r="K30" s="78">
        <f t="shared" si="3"/>
        <v>50.777895365386769</v>
      </c>
      <c r="L30" s="79"/>
      <c r="M30" s="80"/>
      <c r="N30" s="81">
        <f>分析係数表!H33</f>
        <v>9.6295945829355794E-4</v>
      </c>
      <c r="O30" s="82">
        <f t="shared" si="4"/>
        <v>3.2711909593783228E-2</v>
      </c>
      <c r="P30" s="76">
        <f>分析係数表!C33</f>
        <v>0.68456011928968419</v>
      </c>
      <c r="Q30" s="82">
        <f t="shared" si="5"/>
        <v>2.2393268733713612E-2</v>
      </c>
      <c r="R30" s="83">
        <v>8.6981860203347833E-2</v>
      </c>
      <c r="S30" s="84">
        <f t="shared" si="6"/>
        <v>100.13999998670533</v>
      </c>
      <c r="T30" s="85">
        <f>分析係数表!F33</f>
        <v>0.6454545454545455</v>
      </c>
      <c r="U30" s="86">
        <f t="shared" si="7"/>
        <v>64.635818173237084</v>
      </c>
      <c r="V30" s="87">
        <f>分析係数表!D33</f>
        <v>8.1027667984189727E-2</v>
      </c>
      <c r="W30" s="88">
        <f t="shared" si="8"/>
        <v>8</v>
      </c>
      <c r="X30" s="76">
        <f>分析係数表!E33</f>
        <v>8.1620553359683795E-2</v>
      </c>
      <c r="Y30" s="89">
        <f t="shared" si="9"/>
        <v>8</v>
      </c>
    </row>
    <row r="31" spans="1:25" x14ac:dyDescent="0.2">
      <c r="A31" s="6" t="s">
        <v>19</v>
      </c>
      <c r="B31" s="5" t="s">
        <v>275</v>
      </c>
      <c r="C31" s="90"/>
      <c r="D31" s="76">
        <f>投入係数表!AB31</f>
        <v>1.5292491939198526E-2</v>
      </c>
      <c r="E31" s="77">
        <f t="shared" si="0"/>
        <v>1.5292491939198527</v>
      </c>
      <c r="F31" s="76">
        <f>分析係数表!C34</f>
        <v>0.36407371382002685</v>
      </c>
      <c r="G31" s="77">
        <f t="shared" si="1"/>
        <v>0.55675943338668321</v>
      </c>
      <c r="H31" s="77">
        <v>0.72357730908431839</v>
      </c>
      <c r="I31" s="77">
        <f t="shared" si="2"/>
        <v>0.72357730908431839</v>
      </c>
      <c r="J31" s="76">
        <f>分析係数表!G34</f>
        <v>0.42480723749571397</v>
      </c>
      <c r="K31" s="78">
        <f t="shared" si="3"/>
        <v>0.30738087778669165</v>
      </c>
      <c r="L31" s="79"/>
      <c r="M31" s="80"/>
      <c r="N31" s="81">
        <f>分析係数表!H34</f>
        <v>0.15914714076185121</v>
      </c>
      <c r="O31" s="82">
        <f t="shared" si="4"/>
        <v>5.4062575904662031</v>
      </c>
      <c r="P31" s="76">
        <f>分析係数表!C34</f>
        <v>0.36407371382002685</v>
      </c>
      <c r="Q31" s="82">
        <f t="shared" si="5"/>
        <v>1.9682762788287402</v>
      </c>
      <c r="R31" s="83">
        <v>2.1606811576933342</v>
      </c>
      <c r="S31" s="84">
        <f t="shared" si="6"/>
        <v>2.8842584667776525</v>
      </c>
      <c r="T31" s="85">
        <f>分析係数表!F34</f>
        <v>0.69957183425501801</v>
      </c>
      <c r="U31" s="86">
        <f t="shared" si="7"/>
        <v>2.0177459860692082</v>
      </c>
      <c r="V31" s="87">
        <f>分析係数表!D34</f>
        <v>0.16978925805118647</v>
      </c>
      <c r="W31" s="88">
        <f t="shared" si="8"/>
        <v>0</v>
      </c>
      <c r="X31" s="76">
        <f>分析係数表!E34</f>
        <v>0.12666496689847989</v>
      </c>
      <c r="Y31" s="89">
        <f t="shared" si="9"/>
        <v>0</v>
      </c>
    </row>
    <row r="32" spans="1:25" x14ac:dyDescent="0.2">
      <c r="A32" s="6" t="s">
        <v>20</v>
      </c>
      <c r="B32" s="5" t="s">
        <v>37</v>
      </c>
      <c r="C32" s="90"/>
      <c r="D32" s="76">
        <f>投入係数表!AB32</f>
        <v>2.6439428834638415E-2</v>
      </c>
      <c r="E32" s="77">
        <f t="shared" si="0"/>
        <v>2.6439428834638417</v>
      </c>
      <c r="F32" s="76">
        <f>分析係数表!C35</f>
        <v>0.73929442777419441</v>
      </c>
      <c r="G32" s="77">
        <f t="shared" si="1"/>
        <v>1.9546522410980545</v>
      </c>
      <c r="H32" s="77">
        <v>2.092678430549983</v>
      </c>
      <c r="I32" s="77">
        <f t="shared" si="2"/>
        <v>2.092678430549983</v>
      </c>
      <c r="J32" s="76">
        <f>分析係数表!G35</f>
        <v>0.31372688477951638</v>
      </c>
      <c r="K32" s="78">
        <f t="shared" si="3"/>
        <v>0.65652948486173368</v>
      </c>
      <c r="L32" s="79"/>
      <c r="M32" s="80"/>
      <c r="N32" s="81">
        <f>分析係数表!H35</f>
        <v>5.9491969307754605E-2</v>
      </c>
      <c r="O32" s="82">
        <f t="shared" si="4"/>
        <v>2.0209531198748851</v>
      </c>
      <c r="P32" s="76">
        <f>分析係数表!C35</f>
        <v>0.73929442777419441</v>
      </c>
      <c r="Q32" s="82">
        <f t="shared" si="5"/>
        <v>1.4940793803163761</v>
      </c>
      <c r="R32" s="83">
        <v>1.8677811581762218</v>
      </c>
      <c r="S32" s="84">
        <f t="shared" si="6"/>
        <v>3.9604595887262048</v>
      </c>
      <c r="T32" s="85">
        <f>分析係数表!F35</f>
        <v>0.64366998577524892</v>
      </c>
      <c r="U32" s="86">
        <f t="shared" si="7"/>
        <v>2.5492289671388444</v>
      </c>
      <c r="V32" s="87">
        <f>分析係数表!D35</f>
        <v>5.245376955903272E-2</v>
      </c>
      <c r="W32" s="88">
        <f t="shared" si="8"/>
        <v>0</v>
      </c>
      <c r="X32" s="76">
        <f>分析係数表!E35</f>
        <v>4.7030583214793739E-2</v>
      </c>
      <c r="Y32" s="89">
        <f t="shared" si="9"/>
        <v>0</v>
      </c>
    </row>
    <row r="33" spans="1:25" x14ac:dyDescent="0.2">
      <c r="A33" s="6" t="s">
        <v>21</v>
      </c>
      <c r="B33" s="5" t="s">
        <v>38</v>
      </c>
      <c r="C33" s="90"/>
      <c r="D33" s="76">
        <f>投入係数表!AB33</f>
        <v>8.2911100875172731E-4</v>
      </c>
      <c r="E33" s="77">
        <f t="shared" si="0"/>
        <v>8.2911100875172727E-2</v>
      </c>
      <c r="F33" s="76">
        <f>分析係数表!C36</f>
        <v>0.90530305621882723</v>
      </c>
      <c r="G33" s="77">
        <f t="shared" si="1"/>
        <v>7.505967301676135E-2</v>
      </c>
      <c r="H33" s="77">
        <v>0.23724194783192898</v>
      </c>
      <c r="I33" s="77">
        <f t="shared" si="2"/>
        <v>0.23724194783192898</v>
      </c>
      <c r="J33" s="76">
        <f>分析係数表!G36</f>
        <v>4.4048921884705258E-2</v>
      </c>
      <c r="K33" s="78">
        <f t="shared" si="3"/>
        <v>1.045025202782396E-2</v>
      </c>
      <c r="L33" s="79"/>
      <c r="M33" s="80"/>
      <c r="N33" s="81">
        <f>分析係数表!H36</f>
        <v>0.18238619127269287</v>
      </c>
      <c r="O33" s="82">
        <f t="shared" si="4"/>
        <v>6.1956924029173308</v>
      </c>
      <c r="P33" s="76">
        <f>分析係数表!C36</f>
        <v>0.90530305621882723</v>
      </c>
      <c r="Q33" s="82">
        <f t="shared" si="5"/>
        <v>5.6089792677528294</v>
      </c>
      <c r="R33" s="83">
        <v>6.0179446608912537</v>
      </c>
      <c r="S33" s="84">
        <f t="shared" si="6"/>
        <v>6.2551866087231822</v>
      </c>
      <c r="T33" s="85">
        <f>分析係数表!F36</f>
        <v>0.85493507645893108</v>
      </c>
      <c r="U33" s="86">
        <f t="shared" si="7"/>
        <v>5.3477784415936354</v>
      </c>
      <c r="V33" s="87">
        <f>分析係数表!D36</f>
        <v>1.6260463190274778E-2</v>
      </c>
      <c r="W33" s="88">
        <f t="shared" si="8"/>
        <v>0</v>
      </c>
      <c r="X33" s="76">
        <f>分析係数表!E36</f>
        <v>7.9638557780472661E-3</v>
      </c>
      <c r="Y33" s="89">
        <f t="shared" si="9"/>
        <v>0</v>
      </c>
    </row>
    <row r="34" spans="1:25" x14ac:dyDescent="0.2">
      <c r="A34" s="6" t="s">
        <v>22</v>
      </c>
      <c r="B34" s="5" t="s">
        <v>378</v>
      </c>
      <c r="C34" s="90"/>
      <c r="D34" s="76">
        <f>投入係数表!AB34</f>
        <v>4.3390142791340396E-2</v>
      </c>
      <c r="E34" s="77">
        <f t="shared" si="0"/>
        <v>4.3390142791340391</v>
      </c>
      <c r="F34" s="76">
        <f>分析係数表!C37</f>
        <v>0.39043485315593052</v>
      </c>
      <c r="G34" s="77">
        <f t="shared" si="1"/>
        <v>1.6941024029151843</v>
      </c>
      <c r="H34" s="77">
        <v>2.0289347993675344</v>
      </c>
      <c r="I34" s="77">
        <f t="shared" si="2"/>
        <v>2.0289347993675344</v>
      </c>
      <c r="J34" s="76">
        <f>分析係数表!G37</f>
        <v>0.31799768518518517</v>
      </c>
      <c r="K34" s="78">
        <f t="shared" si="3"/>
        <v>0.64519656959054406</v>
      </c>
      <c r="L34" s="79"/>
      <c r="M34" s="80"/>
      <c r="N34" s="81">
        <f>分析係数表!H37</f>
        <v>4.8270430186830832E-2</v>
      </c>
      <c r="O34" s="82">
        <f t="shared" si="4"/>
        <v>1.6397553757068679</v>
      </c>
      <c r="P34" s="76">
        <f>分析係数表!C37</f>
        <v>0.39043485315593052</v>
      </c>
      <c r="Q34" s="82">
        <f t="shared" si="5"/>
        <v>0.64021764932575864</v>
      </c>
      <c r="R34" s="83">
        <v>0.88632004387622843</v>
      </c>
      <c r="S34" s="84">
        <f t="shared" si="6"/>
        <v>2.9152548432437628</v>
      </c>
      <c r="T34" s="85">
        <f>分析係数表!F37</f>
        <v>0.6715988005050505</v>
      </c>
      <c r="U34" s="86">
        <f t="shared" si="7"/>
        <v>1.9578816558890502</v>
      </c>
      <c r="V34" s="87">
        <f>分析係数表!D37</f>
        <v>6.2920875420875419E-2</v>
      </c>
      <c r="W34" s="88">
        <f t="shared" si="8"/>
        <v>0</v>
      </c>
      <c r="X34" s="76">
        <f>分析係数表!E37</f>
        <v>6.0316708754208755E-2</v>
      </c>
      <c r="Y34" s="89">
        <f t="shared" si="9"/>
        <v>0</v>
      </c>
    </row>
    <row r="35" spans="1:25" x14ac:dyDescent="0.2">
      <c r="A35" s="6" t="s">
        <v>23</v>
      </c>
      <c r="B35" s="5" t="s">
        <v>194</v>
      </c>
      <c r="C35" s="90"/>
      <c r="D35" s="76">
        <f>投入係数表!AB35</f>
        <v>9.6729617687701525E-3</v>
      </c>
      <c r="E35" s="77">
        <f t="shared" si="0"/>
        <v>0.96729617687701519</v>
      </c>
      <c r="F35" s="76">
        <f>分析係数表!C38</f>
        <v>9.9890182932115712E-2</v>
      </c>
      <c r="G35" s="77">
        <f t="shared" si="1"/>
        <v>9.6623392057781199E-2</v>
      </c>
      <c r="H35" s="77">
        <v>0.17234377736314777</v>
      </c>
      <c r="I35" s="77">
        <f t="shared" si="2"/>
        <v>0.17234377736314777</v>
      </c>
      <c r="J35" s="76">
        <f>分析係数表!G38</f>
        <v>0.1768186564566655</v>
      </c>
      <c r="K35" s="78">
        <f t="shared" si="3"/>
        <v>3.0473595162018471E-2</v>
      </c>
      <c r="L35" s="79"/>
      <c r="M35" s="80"/>
      <c r="N35" s="81">
        <f>分析係数表!H38</f>
        <v>4.3813263792446058E-2</v>
      </c>
      <c r="O35" s="82">
        <f t="shared" si="4"/>
        <v>1.4883446149714812</v>
      </c>
      <c r="P35" s="76">
        <f>分析係数表!C38</f>
        <v>9.9890182932115712E-2</v>
      </c>
      <c r="Q35" s="82">
        <f t="shared" si="5"/>
        <v>0.14867101585553058</v>
      </c>
      <c r="R35" s="83">
        <v>0.2255115437718184</v>
      </c>
      <c r="S35" s="84">
        <f t="shared" si="6"/>
        <v>0.39785532113496613</v>
      </c>
      <c r="T35" s="85">
        <f>分析係数表!F38</f>
        <v>0.48230653208028773</v>
      </c>
      <c r="U35" s="86">
        <f t="shared" si="7"/>
        <v>0.19188822020629473</v>
      </c>
      <c r="V35" s="87">
        <f>分析係数表!D38</f>
        <v>0.17391808794523728</v>
      </c>
      <c r="W35" s="88">
        <f t="shared" si="8"/>
        <v>0</v>
      </c>
      <c r="X35" s="76">
        <f>分析係数表!E38</f>
        <v>0.19259774915883512</v>
      </c>
      <c r="Y35" s="89">
        <f t="shared" si="9"/>
        <v>0</v>
      </c>
    </row>
    <row r="36" spans="1:25" x14ac:dyDescent="0.2">
      <c r="A36" s="6" t="s">
        <v>24</v>
      </c>
      <c r="B36" s="5" t="s">
        <v>39</v>
      </c>
      <c r="C36" s="90"/>
      <c r="D36" s="76">
        <f>投入係数表!AB36</f>
        <v>0</v>
      </c>
      <c r="E36" s="77">
        <f t="shared" si="0"/>
        <v>0</v>
      </c>
      <c r="F36" s="76">
        <f>分析係数表!C39</f>
        <v>1</v>
      </c>
      <c r="G36" s="77">
        <f t="shared" si="1"/>
        <v>0</v>
      </c>
      <c r="H36" s="77">
        <v>0.34947460744423336</v>
      </c>
      <c r="I36" s="77">
        <f t="shared" si="2"/>
        <v>0.34947460744423336</v>
      </c>
      <c r="J36" s="76">
        <f>分析係数表!G39</f>
        <v>0.35294936281039385</v>
      </c>
      <c r="K36" s="78">
        <f t="shared" si="3"/>
        <v>0.12334684001585469</v>
      </c>
      <c r="L36" s="79"/>
      <c r="M36" s="80"/>
      <c r="N36" s="81">
        <f>分析係数表!H39</f>
        <v>3.8393137939767719E-3</v>
      </c>
      <c r="O36" s="82">
        <f t="shared" si="4"/>
        <v>0.13042219446423112</v>
      </c>
      <c r="P36" s="76">
        <f>分析係数表!C39</f>
        <v>1</v>
      </c>
      <c r="Q36" s="82">
        <f t="shared" si="5"/>
        <v>0.13042219446423112</v>
      </c>
      <c r="R36" s="83">
        <v>0.24013842565868063</v>
      </c>
      <c r="S36" s="84">
        <f t="shared" si="6"/>
        <v>0.58961303310291402</v>
      </c>
      <c r="T36" s="85">
        <f>分析係数表!F39</f>
        <v>0.70369192230461841</v>
      </c>
      <c r="U36" s="86">
        <f t="shared" si="7"/>
        <v>0.41490592868004617</v>
      </c>
      <c r="V36" s="87">
        <f>分析係数表!D39</f>
        <v>6.3102646175868304E-2</v>
      </c>
      <c r="W36" s="88">
        <f t="shared" si="8"/>
        <v>0</v>
      </c>
      <c r="X36" s="76">
        <f>分析係数表!E39</f>
        <v>7.9922066045050602E-2</v>
      </c>
      <c r="Y36" s="89">
        <f t="shared" si="9"/>
        <v>0</v>
      </c>
    </row>
    <row r="37" spans="1:25" x14ac:dyDescent="0.2">
      <c r="A37" s="6" t="s">
        <v>25</v>
      </c>
      <c r="B37" s="5" t="s">
        <v>40</v>
      </c>
      <c r="C37" s="90"/>
      <c r="D37" s="76">
        <f>投入係数表!AB37</f>
        <v>9.2123445416858587E-5</v>
      </c>
      <c r="E37" s="77">
        <f t="shared" si="0"/>
        <v>9.2123445416858584E-3</v>
      </c>
      <c r="F37" s="76">
        <f>分析係数表!C40</f>
        <v>0.8889202180509681</v>
      </c>
      <c r="G37" s="77">
        <f t="shared" si="1"/>
        <v>8.1890393187560393E-3</v>
      </c>
      <c r="H37" s="77">
        <v>1.3195454127989587E-2</v>
      </c>
      <c r="I37" s="77">
        <f t="shared" si="2"/>
        <v>1.3195454127989587E-2</v>
      </c>
      <c r="J37" s="76">
        <f>分析係数表!G40</f>
        <v>0.50284888634442904</v>
      </c>
      <c r="K37" s="78">
        <f t="shared" si="3"/>
        <v>6.6353194130685626E-3</v>
      </c>
      <c r="L37" s="79"/>
      <c r="M37" s="80"/>
      <c r="N37" s="81">
        <f>分析係数表!H40</f>
        <v>3.2672435146350355E-2</v>
      </c>
      <c r="O37" s="82">
        <f t="shared" si="4"/>
        <v>1.1098886204514977</v>
      </c>
      <c r="P37" s="76">
        <f>分析係数表!C40</f>
        <v>0.8889202180509681</v>
      </c>
      <c r="Q37" s="82">
        <f t="shared" si="5"/>
        <v>0.98660243450403351</v>
      </c>
      <c r="R37" s="83">
        <v>0.98999534866554773</v>
      </c>
      <c r="S37" s="84">
        <f t="shared" si="6"/>
        <v>1.0031908027935372</v>
      </c>
      <c r="T37" s="85">
        <f>分析係数表!F40</f>
        <v>0.69927210272348084</v>
      </c>
      <c r="U37" s="86">
        <f t="shared" si="7"/>
        <v>0.70150334210229359</v>
      </c>
      <c r="V37" s="87">
        <f>分析係数表!D40</f>
        <v>7.2544369019383326E-2</v>
      </c>
      <c r="W37" s="88">
        <f t="shared" si="8"/>
        <v>0</v>
      </c>
      <c r="X37" s="76">
        <f>分析係数表!E40</f>
        <v>4.5282298737766145E-2</v>
      </c>
      <c r="Y37" s="89">
        <f t="shared" si="9"/>
        <v>0</v>
      </c>
    </row>
    <row r="38" spans="1:25" x14ac:dyDescent="0.2">
      <c r="A38" s="6" t="s">
        <v>26</v>
      </c>
      <c r="B38" s="5" t="s">
        <v>277</v>
      </c>
      <c r="C38" s="90"/>
      <c r="D38" s="76">
        <f>投入係数表!AB38</f>
        <v>0</v>
      </c>
      <c r="E38" s="77">
        <f t="shared" si="0"/>
        <v>0</v>
      </c>
      <c r="F38" s="76">
        <f>分析係数表!C41</f>
        <v>0.75714913369882897</v>
      </c>
      <c r="G38" s="77">
        <f t="shared" si="1"/>
        <v>0</v>
      </c>
      <c r="H38" s="77">
        <v>6.0241326603371875E-3</v>
      </c>
      <c r="I38" s="77">
        <f t="shared" si="2"/>
        <v>6.0241326603371875E-3</v>
      </c>
      <c r="J38" s="76">
        <f>分析係数表!G41</f>
        <v>0.44130306930439894</v>
      </c>
      <c r="K38" s="78">
        <f t="shared" si="3"/>
        <v>2.6584682329036748E-3</v>
      </c>
      <c r="L38" s="79"/>
      <c r="M38" s="80"/>
      <c r="N38" s="81">
        <f>分析係数表!H41</f>
        <v>5.4373811955726131E-2</v>
      </c>
      <c r="O38" s="82">
        <f t="shared" si="4"/>
        <v>1.8470883749530143</v>
      </c>
      <c r="P38" s="76">
        <f>分析係数表!C41</f>
        <v>0.75714913369882897</v>
      </c>
      <c r="Q38" s="82">
        <f t="shared" si="5"/>
        <v>1.3985213629608526</v>
      </c>
      <c r="R38" s="83">
        <v>1.4248327003173196</v>
      </c>
      <c r="S38" s="84">
        <f t="shared" si="6"/>
        <v>1.4308568329776568</v>
      </c>
      <c r="T38" s="85">
        <f>分析係数表!F41</f>
        <v>0.54632084075586207</v>
      </c>
      <c r="U38" s="86">
        <f t="shared" si="7"/>
        <v>0.78170690799362352</v>
      </c>
      <c r="V38" s="87">
        <f>分析係数表!D41</f>
        <v>0.13514826589841719</v>
      </c>
      <c r="W38" s="88">
        <f t="shared" si="8"/>
        <v>0</v>
      </c>
      <c r="X38" s="76">
        <f>分析係数表!E41</f>
        <v>0.12757089402759902</v>
      </c>
      <c r="Y38" s="89">
        <f t="shared" si="9"/>
        <v>0</v>
      </c>
    </row>
    <row r="39" spans="1:25" x14ac:dyDescent="0.2">
      <c r="A39" s="6" t="s">
        <v>51</v>
      </c>
      <c r="B39" s="5" t="s">
        <v>368</v>
      </c>
      <c r="C39" s="90"/>
      <c r="D39" s="76">
        <f>投入係数表!AB39</f>
        <v>1.5660985720865961E-3</v>
      </c>
      <c r="E39" s="77">
        <f>$C$30*D39</f>
        <v>0.15660985720865961</v>
      </c>
      <c r="F39" s="76">
        <f>分析係数表!C42</f>
        <v>1</v>
      </c>
      <c r="G39" s="77">
        <f>E39*F39</f>
        <v>0.15660985720865961</v>
      </c>
      <c r="H39" s="77">
        <v>0.17020353972037905</v>
      </c>
      <c r="I39" s="77">
        <f>C39+H39</f>
        <v>0.17020353972037905</v>
      </c>
      <c r="J39" s="76">
        <f>分析係数表!G42</f>
        <v>0.48521641371557056</v>
      </c>
      <c r="K39" s="78">
        <f>I39*J39</f>
        <v>8.2585551144817984E-2</v>
      </c>
      <c r="L39" s="79"/>
      <c r="M39" s="80"/>
      <c r="N39" s="81">
        <f>分析係数表!H42</f>
        <v>1.2455852761828956E-2</v>
      </c>
      <c r="O39" s="82">
        <f t="shared" si="4"/>
        <v>0.42312760516467296</v>
      </c>
      <c r="P39" s="76">
        <f>分析係数表!C42</f>
        <v>1</v>
      </c>
      <c r="Q39" s="82">
        <f>O39*P39</f>
        <v>0.42312760516467296</v>
      </c>
      <c r="R39" s="83">
        <v>0.43389873916587662</v>
      </c>
      <c r="S39" s="84">
        <f>I39+R39</f>
        <v>0.60410227888625567</v>
      </c>
      <c r="T39" s="85">
        <f>分析係数表!F42</f>
        <v>0.55716694772344011</v>
      </c>
      <c r="U39" s="86">
        <f>S39*T39</f>
        <v>0.33658582283982946</v>
      </c>
      <c r="V39" s="87">
        <f>分析係数表!D42</f>
        <v>5.0590219224283306E-2</v>
      </c>
      <c r="W39" s="88">
        <f>ROUND(S39*V39,0)</f>
        <v>0</v>
      </c>
      <c r="X39" s="76">
        <f>分析係数表!E42</f>
        <v>4.4912872400224846E-2</v>
      </c>
      <c r="Y39" s="89">
        <f>ROUND(S39*X39,0)</f>
        <v>0</v>
      </c>
    </row>
    <row r="40" spans="1:25" x14ac:dyDescent="0.2">
      <c r="A40" s="6" t="s">
        <v>195</v>
      </c>
      <c r="B40" s="5" t="s">
        <v>41</v>
      </c>
      <c r="C40" s="90"/>
      <c r="D40" s="76">
        <f>投入係数表!AB40</f>
        <v>6.1722708429295253E-2</v>
      </c>
      <c r="E40" s="77">
        <f>$C$30*D40</f>
        <v>6.1722708429295254</v>
      </c>
      <c r="F40" s="76">
        <f>分析係数表!C43</f>
        <v>0.37563090462016302</v>
      </c>
      <c r="G40" s="77">
        <f>E40*F40</f>
        <v>2.3184956802902739</v>
      </c>
      <c r="H40" s="77">
        <v>3.0159125029927942</v>
      </c>
      <c r="I40" s="77">
        <f>C40+H40</f>
        <v>3.0159125029927942</v>
      </c>
      <c r="J40" s="76">
        <f>分析係数表!G43</f>
        <v>0.35396646305878693</v>
      </c>
      <c r="K40" s="78">
        <f>I40*J40</f>
        <v>1.0675318815791326</v>
      </c>
      <c r="L40" s="79"/>
      <c r="M40" s="80"/>
      <c r="N40" s="81">
        <f>分析係数表!H43</f>
        <v>3.4431366873638014E-2</v>
      </c>
      <c r="O40" s="82">
        <f t="shared" si="4"/>
        <v>1.1696398541603736</v>
      </c>
      <c r="P40" s="76">
        <f>分析係数表!C43</f>
        <v>0.37563090462016302</v>
      </c>
      <c r="Q40" s="82">
        <f>O40*P40</f>
        <v>0.43935287649805671</v>
      </c>
      <c r="R40" s="83">
        <v>1.1318848836338975</v>
      </c>
      <c r="S40" s="84">
        <f>I40+R40</f>
        <v>4.1477973866266922</v>
      </c>
      <c r="T40" s="85">
        <f>分析係数表!F43</f>
        <v>0.58646850562191188</v>
      </c>
      <c r="U40" s="86">
        <f>S40*T40</f>
        <v>2.4325525349574275</v>
      </c>
      <c r="V40" s="87">
        <f>分析係数表!D43</f>
        <v>0.19606660701085477</v>
      </c>
      <c r="W40" s="88">
        <f>ROUND(S40*V40,0)</f>
        <v>1</v>
      </c>
      <c r="X40" s="76">
        <f>分析係数表!E43</f>
        <v>0.16095397424425165</v>
      </c>
      <c r="Y40" s="89">
        <f>ROUND(S40*X40,0)</f>
        <v>1</v>
      </c>
    </row>
    <row r="41" spans="1:25" x14ac:dyDescent="0.2">
      <c r="A41" s="6" t="s">
        <v>341</v>
      </c>
      <c r="B41" s="5" t="s">
        <v>42</v>
      </c>
      <c r="C41" s="90"/>
      <c r="D41" s="76">
        <f>投入係数表!AB41</f>
        <v>9.2123445416858587E-5</v>
      </c>
      <c r="E41" s="77">
        <f>$C$30*D41</f>
        <v>9.2123445416858584E-3</v>
      </c>
      <c r="F41" s="76">
        <f>分析係数表!C44</f>
        <v>0.44504076889746724</v>
      </c>
      <c r="G41" s="77">
        <f>E41*F41</f>
        <v>4.0998688981802598E-3</v>
      </c>
      <c r="H41" s="77">
        <v>1.0772032245997739E-2</v>
      </c>
      <c r="I41" s="77">
        <f>C41+H41</f>
        <v>1.0772032245997739E-2</v>
      </c>
      <c r="J41" s="76">
        <f>分析係数表!G44</f>
        <v>0.26866955824807881</v>
      </c>
      <c r="K41" s="78">
        <f>I41*J41</f>
        <v>2.8941171449662728E-3</v>
      </c>
      <c r="L41" s="79"/>
      <c r="M41" s="80"/>
      <c r="N41" s="81">
        <f>分析係数表!H44</f>
        <v>0.11433334539351923</v>
      </c>
      <c r="O41" s="82">
        <f t="shared" si="4"/>
        <v>3.8839247341682337</v>
      </c>
      <c r="P41" s="76">
        <f>分析係数表!C44</f>
        <v>0.44504076889746724</v>
      </c>
      <c r="Q41" s="82">
        <f>O41*P41</f>
        <v>1.7285048500341218</v>
      </c>
      <c r="R41" s="83">
        <v>1.760533277580363</v>
      </c>
      <c r="S41" s="84">
        <f>I41+R41</f>
        <v>1.7713053098263607</v>
      </c>
      <c r="T41" s="85">
        <f>分析係数表!F44</f>
        <v>0.50678893027202865</v>
      </c>
      <c r="U41" s="86">
        <f>S41*T41</f>
        <v>0.89767792315206563</v>
      </c>
      <c r="V41" s="87">
        <f>分析係数表!D44</f>
        <v>0.1775140257413606</v>
      </c>
      <c r="W41" s="88">
        <f>ROUND(S41*V41,0)</f>
        <v>0</v>
      </c>
      <c r="X41" s="76">
        <f>分析係数表!E44</f>
        <v>0.13360991938145303</v>
      </c>
      <c r="Y41" s="89">
        <f>ROUND(S41*X41,0)</f>
        <v>0</v>
      </c>
    </row>
    <row r="42" spans="1:25" x14ac:dyDescent="0.2">
      <c r="A42" s="6" t="s">
        <v>342</v>
      </c>
      <c r="B42" s="5" t="s">
        <v>279</v>
      </c>
      <c r="C42" s="90"/>
      <c r="D42" s="76">
        <f>投入係数表!AB42</f>
        <v>5.6195301704283739E-3</v>
      </c>
      <c r="E42" s="77">
        <f>$C$30*D42</f>
        <v>0.5619530170428374</v>
      </c>
      <c r="F42" s="76">
        <f>分析係数表!C45</f>
        <v>1</v>
      </c>
      <c r="G42" s="77">
        <f>E42*F42</f>
        <v>0.5619530170428374</v>
      </c>
      <c r="H42" s="77">
        <v>0.60125566622286675</v>
      </c>
      <c r="I42" s="77">
        <f>C42+H42</f>
        <v>0.60125566622286675</v>
      </c>
      <c r="J42" s="76">
        <f>分析係数表!G45</f>
        <v>0</v>
      </c>
      <c r="K42" s="78">
        <f>I42*J42</f>
        <v>0</v>
      </c>
      <c r="L42" s="79"/>
      <c r="M42" s="80"/>
      <c r="N42" s="81">
        <f>分析係数表!H45</f>
        <v>0</v>
      </c>
      <c r="O42" s="82">
        <f t="shared" si="4"/>
        <v>0</v>
      </c>
      <c r="P42" s="76">
        <f>分析係数表!C45</f>
        <v>1</v>
      </c>
      <c r="Q42" s="82">
        <f>O42*P42</f>
        <v>0</v>
      </c>
      <c r="R42" s="83">
        <v>5.5536360664987967E-2</v>
      </c>
      <c r="S42" s="84">
        <f>I42+R42</f>
        <v>0.65679202688785476</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投入係数表!AB43</f>
        <v>2.5333947489636112E-2</v>
      </c>
      <c r="E43" s="77">
        <f>$C$30*D43</f>
        <v>2.5333947489636111</v>
      </c>
      <c r="F43" s="76">
        <f>分析係数表!C46</f>
        <v>0.71666280596092968</v>
      </c>
      <c r="G43" s="77">
        <f>E43*F43</f>
        <v>1.8155897893989466</v>
      </c>
      <c r="H43" s="77">
        <v>1.8427731798608198</v>
      </c>
      <c r="I43" s="77">
        <f>C43+H43</f>
        <v>1.8427731798608198</v>
      </c>
      <c r="J43" s="76">
        <f>分析係数表!G46</f>
        <v>9.2985756517065307E-3</v>
      </c>
      <c r="K43" s="78">
        <f>I43*J43</f>
        <v>1.7135165821871638E-2</v>
      </c>
      <c r="L43" s="79"/>
      <c r="M43" s="80"/>
      <c r="N43" s="81">
        <f>分析係数表!H46</f>
        <v>2.2386024285503563E-2</v>
      </c>
      <c r="O43" s="82">
        <f t="shared" si="4"/>
        <v>0.76045735496414846</v>
      </c>
      <c r="P43" s="76">
        <f>分析係数表!C46</f>
        <v>0.71666280596092968</v>
      </c>
      <c r="Q43" s="82">
        <f>O43*P43</f>
        <v>0.54499150182223333</v>
      </c>
      <c r="R43" s="83">
        <v>0.5785316699234101</v>
      </c>
      <c r="S43" s="84">
        <f>I43+R43</f>
        <v>2.4213048497842298</v>
      </c>
      <c r="T43" s="85">
        <f>分析係数表!F46</f>
        <v>0.31357162053211501</v>
      </c>
      <c r="U43" s="86">
        <f>S43*T43</f>
        <v>0.75925248554911029</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92">
        <f>投入係数表!AB44</f>
        <v>0.33007830492860435</v>
      </c>
      <c r="E44" s="91">
        <f>SUM(E5:E43)</f>
        <v>33.007830492860435</v>
      </c>
      <c r="F44" s="92">
        <f>分析係数表!C47</f>
        <v>0.41481989128497887</v>
      </c>
      <c r="G44" s="91">
        <f>SUM(G5:G43)</f>
        <v>11.080410403498593</v>
      </c>
      <c r="H44" s="91">
        <f>SUM(H5:H43)</f>
        <v>13.684460171327348</v>
      </c>
      <c r="I44" s="91">
        <f>SUM(I5:I43)</f>
        <v>113.68446017132736</v>
      </c>
      <c r="J44" s="92">
        <f>分析係数表!G47</f>
        <v>0.25026351860519069</v>
      </c>
      <c r="K44" s="93">
        <f>SUM(K5:K43)</f>
        <v>54.15013325618726</v>
      </c>
      <c r="L44" s="94">
        <f>最終需要_まとめ!$L$33</f>
        <v>0.62733333333333341</v>
      </c>
      <c r="M44" s="91">
        <f>K44*L44</f>
        <v>33.970183596048145</v>
      </c>
      <c r="N44" s="95">
        <f>分析係数表!H47</f>
        <v>1</v>
      </c>
      <c r="O44" s="96">
        <f>SUM(O5:O43)</f>
        <v>33.970183596048138</v>
      </c>
      <c r="P44" s="92">
        <f>分析係数表!C47</f>
        <v>0.41481989128497887</v>
      </c>
      <c r="Q44" s="96">
        <f>SUM(Q5:Q43)</f>
        <v>16.439828530977604</v>
      </c>
      <c r="R44" s="91">
        <f>SUM(R5:R43)</f>
        <v>19.185941900298427</v>
      </c>
      <c r="S44" s="97">
        <f>SUM(S5:S43)</f>
        <v>132.87040207162576</v>
      </c>
      <c r="T44" s="98">
        <f>分析係数表!F47</f>
        <v>0.49143989098878627</v>
      </c>
      <c r="U44" s="99">
        <f>SUM(U5:U43)</f>
        <v>84.476793895504841</v>
      </c>
      <c r="V44" s="100">
        <f>分析係数表!D47</f>
        <v>6.5635274131309693E-2</v>
      </c>
      <c r="W44" s="101">
        <f>SUM(W5:W43)</f>
        <v>9</v>
      </c>
      <c r="X44" s="92">
        <f>分析係数表!E47</f>
        <v>5.6703562149805216E-2</v>
      </c>
      <c r="Y44" s="102">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385</v>
      </c>
      <c r="S2" s="3" t="s">
        <v>153</v>
      </c>
      <c r="U2" s="64" t="s">
        <v>210</v>
      </c>
      <c r="W2" s="3" t="s">
        <v>130</v>
      </c>
      <c r="Y2" s="3" t="s">
        <v>154</v>
      </c>
    </row>
    <row r="3" spans="1:25" ht="44" x14ac:dyDescent="0.2">
      <c r="B3" s="65"/>
      <c r="C3" s="66" t="s">
        <v>228</v>
      </c>
      <c r="D3" s="66" t="s">
        <v>381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投入係数表!AC5</f>
        <v>1.2452369685951237E-4</v>
      </c>
      <c r="E5" s="77">
        <f t="shared" ref="E5:E38" si="0">$C$31*D5</f>
        <v>1.2452369685951236E-2</v>
      </c>
      <c r="F5" s="76">
        <f>分析係数表!C8</f>
        <v>4.9243777539597522E-2</v>
      </c>
      <c r="G5" s="77">
        <f t="shared" ref="G5:G38" si="1">E5*F5</f>
        <v>6.1320172265581058E-4</v>
      </c>
      <c r="H5" s="77">
        <f t="array" ref="H5:H43">MMULT(逆行列係数!C5:AO43,'27'!G5:G43)</f>
        <v>6.4728865966544509E-4</v>
      </c>
      <c r="I5" s="77">
        <f t="shared" ref="I5:I38" si="2">C5+H5</f>
        <v>6.4728865966544509E-4</v>
      </c>
      <c r="J5" s="76">
        <f>分析係数表!G8</f>
        <v>0.12057971014492753</v>
      </c>
      <c r="K5" s="78">
        <f t="shared" ref="K5:K38" si="3">I5*J5</f>
        <v>7.8049878962558009E-5</v>
      </c>
      <c r="L5" s="79" t="s">
        <v>185</v>
      </c>
      <c r="M5" s="80" t="s">
        <v>185</v>
      </c>
      <c r="N5" s="81">
        <f>分析係数表!H8</f>
        <v>1.1023937613586077E-2</v>
      </c>
      <c r="O5" s="82">
        <f t="shared" ref="O5:O43" si="4">$M$44*N5</f>
        <v>0.31576457835104782</v>
      </c>
      <c r="P5" s="76">
        <f>分析係数表!C8</f>
        <v>4.9243777539597522E-2</v>
      </c>
      <c r="Q5" s="82">
        <f t="shared" ref="Q5:Q38" si="5">O5*P5</f>
        <v>1.5549440651203811E-2</v>
      </c>
      <c r="R5" s="83">
        <f t="array" ref="R5:R43">MMULT(逆行列係数!C5:AO43,'27'!Q5:Q43)</f>
        <v>1.6258977170522378E-2</v>
      </c>
      <c r="S5" s="84">
        <f t="shared" ref="S5:S38" si="6">I5+R5</f>
        <v>1.6906265830187825E-2</v>
      </c>
      <c r="T5" s="85">
        <f>分析係数表!F8</f>
        <v>0.45391304347826089</v>
      </c>
      <c r="U5" s="86">
        <f t="shared" ref="U5:U38" si="7">S5*T5</f>
        <v>7.6739745768330822E-3</v>
      </c>
      <c r="V5" s="87">
        <f>分析係数表!D8</f>
        <v>0.46202898550724636</v>
      </c>
      <c r="W5" s="88">
        <f t="shared" ref="W5:W38" si="8">ROUND(S5*V5,0)</f>
        <v>0</v>
      </c>
      <c r="X5" s="76">
        <f>分析係数表!E8</f>
        <v>0.31362318840579712</v>
      </c>
      <c r="Y5" s="89">
        <f t="shared" ref="Y5:Y38" si="9">ROUND(S5*X5,0)</f>
        <v>0</v>
      </c>
    </row>
    <row r="6" spans="1:25" x14ac:dyDescent="0.2">
      <c r="A6" s="6" t="s">
        <v>220</v>
      </c>
      <c r="B6" s="5" t="s">
        <v>266</v>
      </c>
      <c r="C6" s="90"/>
      <c r="D6" s="76">
        <f>投入係数表!AC6</f>
        <v>0</v>
      </c>
      <c r="E6" s="77">
        <f t="shared" si="0"/>
        <v>0</v>
      </c>
      <c r="F6" s="76">
        <f>分析係数表!C9</f>
        <v>0.18610421836228286</v>
      </c>
      <c r="G6" s="77">
        <f t="shared" si="1"/>
        <v>0</v>
      </c>
      <c r="H6" s="77">
        <v>2.3247295129251248E-5</v>
      </c>
      <c r="I6" s="77">
        <f t="shared" si="2"/>
        <v>2.3247295129251248E-5</v>
      </c>
      <c r="J6" s="76">
        <f>分析係数表!G9</f>
        <v>0.24223602484472051</v>
      </c>
      <c r="K6" s="78">
        <f t="shared" si="3"/>
        <v>5.6313323605018554E-6</v>
      </c>
      <c r="L6" s="79"/>
      <c r="M6" s="80"/>
      <c r="N6" s="81">
        <f>分析係数表!H9</f>
        <v>5.8167204272645549E-4</v>
      </c>
      <c r="O6" s="82">
        <f t="shared" si="4"/>
        <v>1.6661145386359252E-2</v>
      </c>
      <c r="P6" s="76">
        <f>分析係数表!C9</f>
        <v>0.18610421836228286</v>
      </c>
      <c r="Q6" s="82">
        <f t="shared" si="5"/>
        <v>3.1007094391487439E-3</v>
      </c>
      <c r="R6" s="83">
        <v>3.173316716843652E-3</v>
      </c>
      <c r="S6" s="84">
        <f t="shared" si="6"/>
        <v>3.1965640119729034E-3</v>
      </c>
      <c r="T6" s="85">
        <f>分析係数表!F9</f>
        <v>0.65217391304347827</v>
      </c>
      <c r="U6" s="86">
        <f t="shared" si="7"/>
        <v>2.0847156599823283E-3</v>
      </c>
      <c r="V6" s="87">
        <f>分析係数表!D9</f>
        <v>0.15527950310559005</v>
      </c>
      <c r="W6" s="88">
        <f t="shared" si="8"/>
        <v>0</v>
      </c>
      <c r="X6" s="76">
        <f>分析係数表!E9</f>
        <v>0</v>
      </c>
      <c r="Y6" s="89">
        <f t="shared" si="9"/>
        <v>0</v>
      </c>
    </row>
    <row r="7" spans="1:25" x14ac:dyDescent="0.2">
      <c r="A7" s="6" t="s">
        <v>221</v>
      </c>
      <c r="B7" s="5" t="s">
        <v>267</v>
      </c>
      <c r="C7" s="90"/>
      <c r="D7" s="76">
        <f>投入係数表!AC7</f>
        <v>0</v>
      </c>
      <c r="E7" s="77">
        <f t="shared" si="0"/>
        <v>0</v>
      </c>
      <c r="F7" s="76">
        <f>分析係数表!C10</f>
        <v>1</v>
      </c>
      <c r="G7" s="77">
        <f t="shared" si="1"/>
        <v>0</v>
      </c>
      <c r="H7" s="77">
        <v>1.7907616809952238E-5</v>
      </c>
      <c r="I7" s="77">
        <f t="shared" si="2"/>
        <v>1.7907616809952238E-5</v>
      </c>
      <c r="J7" s="76">
        <f>分析係数表!G10</f>
        <v>0.17902522283330172</v>
      </c>
      <c r="K7" s="78">
        <f t="shared" si="3"/>
        <v>3.2059150898150791E-6</v>
      </c>
      <c r="L7" s="79"/>
      <c r="M7" s="80"/>
      <c r="N7" s="81">
        <f>分析係数表!H10</f>
        <v>1.093766089911469E-3</v>
      </c>
      <c r="O7" s="82">
        <f t="shared" si="4"/>
        <v>3.1329330798273616E-2</v>
      </c>
      <c r="P7" s="76">
        <f>分析係数表!C10</f>
        <v>1</v>
      </c>
      <c r="Q7" s="82">
        <f t="shared" si="5"/>
        <v>3.1329330798273616E-2</v>
      </c>
      <c r="R7" s="83">
        <v>3.1419358322688815E-2</v>
      </c>
      <c r="S7" s="84">
        <f t="shared" si="6"/>
        <v>3.1437265939498769E-2</v>
      </c>
      <c r="T7" s="85">
        <f>分析係数表!F10</f>
        <v>0.51792148681964723</v>
      </c>
      <c r="U7" s="86">
        <f t="shared" si="7"/>
        <v>1.6282035516929857E-2</v>
      </c>
      <c r="V7" s="87">
        <f>分析係数表!D10</f>
        <v>0.10677033946520008</v>
      </c>
      <c r="W7" s="88">
        <f t="shared" si="8"/>
        <v>0</v>
      </c>
      <c r="X7" s="76">
        <f>分析係数表!E10</f>
        <v>8.173715152664518E-2</v>
      </c>
      <c r="Y7" s="89">
        <f t="shared" si="9"/>
        <v>0</v>
      </c>
    </row>
    <row r="8" spans="1:25" x14ac:dyDescent="0.2">
      <c r="A8" s="6" t="s">
        <v>222</v>
      </c>
      <c r="B8" s="5" t="s">
        <v>27</v>
      </c>
      <c r="C8" s="90"/>
      <c r="D8" s="76">
        <f>投入係数表!AC8</f>
        <v>4.9809478743804947E-6</v>
      </c>
      <c r="E8" s="77">
        <f t="shared" si="0"/>
        <v>4.9809478743804948E-4</v>
      </c>
      <c r="F8" s="76">
        <f>分析係数表!C11</f>
        <v>6.160954948016939E-3</v>
      </c>
      <c r="G8" s="77">
        <f t="shared" si="1"/>
        <v>3.0687395452478962E-6</v>
      </c>
      <c r="H8" s="77">
        <v>6.553289595240152E-4</v>
      </c>
      <c r="I8" s="77">
        <f t="shared" si="2"/>
        <v>6.553289595240152E-4</v>
      </c>
      <c r="J8" s="76">
        <f>分析係数表!G11</f>
        <v>0.34042553191489361</v>
      </c>
      <c r="K8" s="78">
        <f t="shared" si="3"/>
        <v>2.2309070962519666E-4</v>
      </c>
      <c r="L8" s="79"/>
      <c r="M8" s="80"/>
      <c r="N8" s="81">
        <f>分析係数表!H11</f>
        <v>-1.9481838751603774E-5</v>
      </c>
      <c r="O8" s="82">
        <f t="shared" si="4"/>
        <v>-5.5802879284456823E-4</v>
      </c>
      <c r="P8" s="76">
        <f>分析係数表!C11</f>
        <v>6.160954948016939E-3</v>
      </c>
      <c r="Q8" s="82">
        <f t="shared" si="5"/>
        <v>-3.437990252411662E-6</v>
      </c>
      <c r="R8" s="83">
        <v>3.9314411896165233E-4</v>
      </c>
      <c r="S8" s="84">
        <f t="shared" si="6"/>
        <v>1.0484730784856675E-3</v>
      </c>
      <c r="T8" s="85">
        <f>分析係数表!F11</f>
        <v>0.5957446808510638</v>
      </c>
      <c r="U8" s="86">
        <f t="shared" si="7"/>
        <v>6.2462225952337634E-4</v>
      </c>
      <c r="V8" s="87">
        <f>分析係数表!D11</f>
        <v>0.10638297872340426</v>
      </c>
      <c r="W8" s="88">
        <f t="shared" si="8"/>
        <v>0</v>
      </c>
      <c r="X8" s="76">
        <f>分析係数表!E11</f>
        <v>0</v>
      </c>
      <c r="Y8" s="89">
        <f t="shared" si="9"/>
        <v>0</v>
      </c>
    </row>
    <row r="9" spans="1:25" x14ac:dyDescent="0.2">
      <c r="A9" s="6" t="s">
        <v>223</v>
      </c>
      <c r="B9" s="5" t="s">
        <v>191</v>
      </c>
      <c r="C9" s="90"/>
      <c r="D9" s="76">
        <f>投入係数表!AC9</f>
        <v>1.4942843623141485E-4</v>
      </c>
      <c r="E9" s="77">
        <f t="shared" si="0"/>
        <v>1.4942843623141485E-2</v>
      </c>
      <c r="F9" s="76">
        <f>分析係数表!C12</f>
        <v>3.0196065121225524E-2</v>
      </c>
      <c r="G9" s="77">
        <f t="shared" si="1"/>
        <v>4.5121507914066986E-4</v>
      </c>
      <c r="H9" s="77">
        <v>6.5691330618394329E-4</v>
      </c>
      <c r="I9" s="77">
        <f t="shared" si="2"/>
        <v>6.5691330618394329E-4</v>
      </c>
      <c r="J9" s="76">
        <f>分析係数表!G12</f>
        <v>0.12354134956874682</v>
      </c>
      <c r="K9" s="78">
        <f t="shared" si="3"/>
        <v>8.1155956395631749E-5</v>
      </c>
      <c r="L9" s="79"/>
      <c r="M9" s="80"/>
      <c r="N9" s="81">
        <f>分析係数表!H12</f>
        <v>9.1223709954384669E-2</v>
      </c>
      <c r="O9" s="82">
        <f t="shared" si="4"/>
        <v>2.6129698224946907</v>
      </c>
      <c r="P9" s="76">
        <f>分析係数表!C12</f>
        <v>3.0196065121225524E-2</v>
      </c>
      <c r="Q9" s="82">
        <f t="shared" si="5"/>
        <v>7.8901406919846775E-2</v>
      </c>
      <c r="R9" s="83">
        <v>8.4000459748223205E-2</v>
      </c>
      <c r="S9" s="84">
        <f t="shared" si="6"/>
        <v>8.4657373054407153E-2</v>
      </c>
      <c r="T9" s="85">
        <f>分析係数表!F12</f>
        <v>0.42790922927909231</v>
      </c>
      <c r="U9" s="86">
        <f t="shared" si="7"/>
        <v>3.6225671256503965E-2</v>
      </c>
      <c r="V9" s="87">
        <f>分析係数表!D12</f>
        <v>5.0712605507126057E-2</v>
      </c>
      <c r="W9" s="88">
        <f t="shared" si="8"/>
        <v>0</v>
      </c>
      <c r="X9" s="76">
        <f>分析係数表!E12</f>
        <v>5.3041833863751671E-2</v>
      </c>
      <c r="Y9" s="89">
        <f t="shared" si="9"/>
        <v>0</v>
      </c>
    </row>
    <row r="10" spans="1:25" x14ac:dyDescent="0.2">
      <c r="A10" s="6" t="s">
        <v>224</v>
      </c>
      <c r="B10" s="5" t="s">
        <v>28</v>
      </c>
      <c r="C10" s="90"/>
      <c r="D10" s="76">
        <f>投入係数表!AC10</f>
        <v>4.452967399696162E-3</v>
      </c>
      <c r="E10" s="77">
        <f t="shared" si="0"/>
        <v>0.44529673996961622</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0.41082876913206895</v>
      </c>
      <c r="P10" s="76">
        <f>分析係数表!C13</f>
        <v>0</v>
      </c>
      <c r="Q10" s="82">
        <f t="shared" si="5"/>
        <v>0</v>
      </c>
      <c r="R10" s="83">
        <v>0</v>
      </c>
      <c r="S10" s="84">
        <f t="shared" si="6"/>
        <v>0</v>
      </c>
      <c r="T10" s="85">
        <f>分析係数表!F13</f>
        <v>0.38061465721040189</v>
      </c>
      <c r="U10" s="86">
        <f t="shared" si="7"/>
        <v>0</v>
      </c>
      <c r="V10" s="87">
        <f>分析係数表!D13</f>
        <v>0.21040189125295508</v>
      </c>
      <c r="W10" s="88">
        <f t="shared" si="8"/>
        <v>0</v>
      </c>
      <c r="X10" s="76">
        <f>分析係数表!E13</f>
        <v>0.14893617021276595</v>
      </c>
      <c r="Y10" s="89">
        <f t="shared" si="9"/>
        <v>0</v>
      </c>
    </row>
    <row r="11" spans="1:25" x14ac:dyDescent="0.2">
      <c r="A11" s="6" t="s">
        <v>225</v>
      </c>
      <c r="B11" s="5" t="s">
        <v>268</v>
      </c>
      <c r="C11" s="90"/>
      <c r="D11" s="76">
        <f>投入係数表!AC11</f>
        <v>8.482554230069982E-3</v>
      </c>
      <c r="E11" s="77">
        <f t="shared" si="0"/>
        <v>0.84825542300699819</v>
      </c>
      <c r="F11" s="76">
        <f>分析係数表!C14</f>
        <v>0.14745822605886216</v>
      </c>
      <c r="G11" s="77">
        <f t="shared" si="1"/>
        <v>0.1250822399214217</v>
      </c>
      <c r="H11" s="77">
        <v>0.22081401536863302</v>
      </c>
      <c r="I11" s="77">
        <f t="shared" si="2"/>
        <v>0.22081401536863302</v>
      </c>
      <c r="J11" s="76">
        <f>分析係数表!G14</f>
        <v>0.16000812567713976</v>
      </c>
      <c r="K11" s="78">
        <f t="shared" si="3"/>
        <v>3.5332036722378099E-2</v>
      </c>
      <c r="L11" s="79"/>
      <c r="M11" s="80"/>
      <c r="N11" s="81">
        <f>分析係数表!H14</f>
        <v>1.1744765647395416E-3</v>
      </c>
      <c r="O11" s="82">
        <f t="shared" si="4"/>
        <v>3.3641164368629684E-2</v>
      </c>
      <c r="P11" s="76">
        <f>分析係数表!C14</f>
        <v>0.14745822605886216</v>
      </c>
      <c r="Q11" s="82">
        <f t="shared" si="5"/>
        <v>4.9606664203527351E-3</v>
      </c>
      <c r="R11" s="83">
        <v>3.8272055107015479E-2</v>
      </c>
      <c r="S11" s="84">
        <f t="shared" si="6"/>
        <v>0.25908607047564847</v>
      </c>
      <c r="T11" s="85">
        <f>分析係数表!F14</f>
        <v>0.30031148429035753</v>
      </c>
      <c r="U11" s="86">
        <f t="shared" si="7"/>
        <v>7.7806522383498167E-2</v>
      </c>
      <c r="V11" s="87">
        <f>分析係数表!D14</f>
        <v>4.401408450704225E-2</v>
      </c>
      <c r="W11" s="88">
        <f t="shared" si="8"/>
        <v>0</v>
      </c>
      <c r="X11" s="76">
        <f>分析係数表!E14</f>
        <v>4.2998374864572045E-2</v>
      </c>
      <c r="Y11" s="89">
        <f t="shared" si="9"/>
        <v>0</v>
      </c>
    </row>
    <row r="12" spans="1:25" x14ac:dyDescent="0.2">
      <c r="A12" s="6" t="s">
        <v>226</v>
      </c>
      <c r="B12" s="5" t="s">
        <v>29</v>
      </c>
      <c r="C12" s="90"/>
      <c r="D12" s="76">
        <f>投入係数表!AC12</f>
        <v>9.9618957487609893E-6</v>
      </c>
      <c r="E12" s="77">
        <f t="shared" si="0"/>
        <v>9.9618957487609895E-4</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0.23951392972878646</v>
      </c>
      <c r="P12" s="76">
        <f>分析係数表!C15</f>
        <v>0</v>
      </c>
      <c r="Q12" s="82">
        <f t="shared" si="5"/>
        <v>0</v>
      </c>
      <c r="R12" s="83">
        <v>0</v>
      </c>
      <c r="S12" s="84">
        <f t="shared" si="6"/>
        <v>0</v>
      </c>
      <c r="T12" s="85">
        <f>分析係数表!F15</f>
        <v>0.30411835265893644</v>
      </c>
      <c r="U12" s="86">
        <f t="shared" si="7"/>
        <v>0</v>
      </c>
      <c r="V12" s="87">
        <f>分析係数表!D15</f>
        <v>5.8056777289084364E-2</v>
      </c>
      <c r="W12" s="88">
        <f t="shared" si="8"/>
        <v>0</v>
      </c>
      <c r="X12" s="76">
        <f>分析係数表!E15</f>
        <v>5.2139144342263098E-2</v>
      </c>
      <c r="Y12" s="89">
        <f t="shared" si="9"/>
        <v>0</v>
      </c>
    </row>
    <row r="13" spans="1:25" x14ac:dyDescent="0.2">
      <c r="A13" s="6" t="s">
        <v>227</v>
      </c>
      <c r="B13" s="5" t="s">
        <v>30</v>
      </c>
      <c r="C13" s="90"/>
      <c r="D13" s="76">
        <f>投入係数表!AC13</f>
        <v>1.6237890070480412E-3</v>
      </c>
      <c r="E13" s="77">
        <f t="shared" si="0"/>
        <v>0.16237890070480412</v>
      </c>
      <c r="F13" s="76">
        <f>分析係数表!C16</f>
        <v>2.2508198350392528E-2</v>
      </c>
      <c r="G13" s="77">
        <f t="shared" si="1"/>
        <v>3.6548565049824241E-3</v>
      </c>
      <c r="H13" s="77">
        <v>8.2135922237550237E-3</v>
      </c>
      <c r="I13" s="77">
        <f t="shared" si="2"/>
        <v>8.2135922237550237E-3</v>
      </c>
      <c r="J13" s="76">
        <f>分析係数表!G16</f>
        <v>3.3165829145728645E-2</v>
      </c>
      <c r="K13" s="78">
        <f t="shared" si="3"/>
        <v>2.724105963657445E-4</v>
      </c>
      <c r="L13" s="79"/>
      <c r="M13" s="80"/>
      <c r="N13" s="81">
        <f>分析係数表!H16</f>
        <v>1.6828134001653172E-2</v>
      </c>
      <c r="O13" s="82">
        <f t="shared" si="4"/>
        <v>0.48201729941924021</v>
      </c>
      <c r="P13" s="76">
        <f>分析係数表!C16</f>
        <v>2.2508198350392528E-2</v>
      </c>
      <c r="Q13" s="82">
        <f t="shared" si="5"/>
        <v>1.0849340983648804E-2</v>
      </c>
      <c r="R13" s="83">
        <v>1.4850055551317213E-2</v>
      </c>
      <c r="S13" s="84">
        <f t="shared" si="6"/>
        <v>2.3063647775072235E-2</v>
      </c>
      <c r="T13" s="85">
        <f>分析係数表!F16</f>
        <v>0.28743718592964823</v>
      </c>
      <c r="U13" s="86">
        <f t="shared" si="7"/>
        <v>6.629350013739356E-3</v>
      </c>
      <c r="V13" s="87">
        <f>分析係数表!D16</f>
        <v>2.5125628140703519E-2</v>
      </c>
      <c r="W13" s="88">
        <f t="shared" si="8"/>
        <v>0</v>
      </c>
      <c r="X13" s="76">
        <f>分析係数表!E16</f>
        <v>2.3115577889447236E-2</v>
      </c>
      <c r="Y13" s="89">
        <f t="shared" si="9"/>
        <v>0</v>
      </c>
    </row>
    <row r="14" spans="1:25" x14ac:dyDescent="0.2">
      <c r="A14" s="6" t="s">
        <v>2</v>
      </c>
      <c r="B14" s="5" t="s">
        <v>365</v>
      </c>
      <c r="C14" s="90"/>
      <c r="D14" s="76">
        <f>投入係数表!AC14</f>
        <v>5.3993474958284561E-3</v>
      </c>
      <c r="E14" s="77">
        <f t="shared" si="0"/>
        <v>0.5399347495828456</v>
      </c>
      <c r="F14" s="76">
        <f>分析係数表!C17</f>
        <v>3.7433661865049261E-2</v>
      </c>
      <c r="G14" s="77">
        <f t="shared" si="1"/>
        <v>2.021173484507429E-2</v>
      </c>
      <c r="H14" s="77">
        <v>4.4419931919494671E-2</v>
      </c>
      <c r="I14" s="77">
        <f t="shared" si="2"/>
        <v>4.4419931919494671E-2</v>
      </c>
      <c r="J14" s="76">
        <f>分析係数表!G17</f>
        <v>0.23414289082763498</v>
      </c>
      <c r="K14" s="78">
        <f t="shared" si="3"/>
        <v>1.040061126999722E-2</v>
      </c>
      <c r="L14" s="79"/>
      <c r="M14" s="80"/>
      <c r="N14" s="81">
        <f>分析係数表!H17</f>
        <v>3.0252512461419003E-3</v>
      </c>
      <c r="O14" s="82">
        <f t="shared" si="4"/>
        <v>8.6653899688863667E-2</v>
      </c>
      <c r="P14" s="76">
        <f>分析係数表!C17</f>
        <v>3.7433661865049261E-2</v>
      </c>
      <c r="Q14" s="82">
        <f t="shared" si="5"/>
        <v>3.2437727802408201E-3</v>
      </c>
      <c r="R14" s="83">
        <v>1.8234361259791949E-2</v>
      </c>
      <c r="S14" s="84">
        <f t="shared" si="6"/>
        <v>6.2654293179286613E-2</v>
      </c>
      <c r="T14" s="85">
        <f>分析係数表!F17</f>
        <v>0.39289082763499172</v>
      </c>
      <c r="U14" s="86">
        <f t="shared" si="7"/>
        <v>2.4616297102095334E-2</v>
      </c>
      <c r="V14" s="87">
        <f>分析係数表!D17</f>
        <v>5.6649375147370902E-2</v>
      </c>
      <c r="W14" s="88">
        <f t="shared" si="8"/>
        <v>0</v>
      </c>
      <c r="X14" s="76">
        <f>分析係数表!E17</f>
        <v>5.6885168592313136E-2</v>
      </c>
      <c r="Y14" s="89">
        <f t="shared" si="9"/>
        <v>0</v>
      </c>
    </row>
    <row r="15" spans="1:25" x14ac:dyDescent="0.2">
      <c r="A15" s="6" t="s">
        <v>3</v>
      </c>
      <c r="B15" s="5" t="s">
        <v>31</v>
      </c>
      <c r="C15" s="90"/>
      <c r="D15" s="76">
        <f>投入係数表!AC15</f>
        <v>2.1418075859836128E-4</v>
      </c>
      <c r="E15" s="77">
        <f t="shared" si="0"/>
        <v>2.1418075859836128E-2</v>
      </c>
      <c r="F15" s="76">
        <f>分析係数表!C18</f>
        <v>0.10097309673726385</v>
      </c>
      <c r="G15" s="77">
        <f t="shared" si="1"/>
        <v>2.1626494457212889E-3</v>
      </c>
      <c r="H15" s="77">
        <v>9.6428859118156095E-3</v>
      </c>
      <c r="I15" s="77">
        <f t="shared" si="2"/>
        <v>9.6428859118156095E-3</v>
      </c>
      <c r="J15" s="76">
        <f>分析係数表!G18</f>
        <v>0.21571562207670719</v>
      </c>
      <c r="K15" s="78">
        <f t="shared" si="3"/>
        <v>2.0801211330820201E-3</v>
      </c>
      <c r="L15" s="79"/>
      <c r="M15" s="80"/>
      <c r="N15" s="81">
        <f>分析係数表!H18</f>
        <v>4.4529917146522908E-4</v>
      </c>
      <c r="O15" s="82">
        <f t="shared" si="4"/>
        <v>1.2754943836447274E-2</v>
      </c>
      <c r="P15" s="76">
        <f>分析係数表!C18</f>
        <v>0.10097309673726385</v>
      </c>
      <c r="Q15" s="82">
        <f t="shared" si="5"/>
        <v>1.2879061778759578E-3</v>
      </c>
      <c r="R15" s="83">
        <v>4.9517016983993897E-3</v>
      </c>
      <c r="S15" s="84">
        <f t="shared" si="6"/>
        <v>1.4594587610214999E-2</v>
      </c>
      <c r="T15" s="85">
        <f>分析係数表!F18</f>
        <v>0.45949485500467729</v>
      </c>
      <c r="U15" s="86">
        <f t="shared" si="7"/>
        <v>6.7061379178088003E-3</v>
      </c>
      <c r="V15" s="87">
        <f>分析係数表!D18</f>
        <v>5.5378858746492052E-2</v>
      </c>
      <c r="W15" s="88">
        <f t="shared" si="8"/>
        <v>0</v>
      </c>
      <c r="X15" s="76">
        <f>分析係数表!E18</f>
        <v>5.5378858746492052E-2</v>
      </c>
      <c r="Y15" s="89">
        <f t="shared" si="9"/>
        <v>0</v>
      </c>
    </row>
    <row r="16" spans="1:25" x14ac:dyDescent="0.2">
      <c r="A16" s="6" t="s">
        <v>4</v>
      </c>
      <c r="B16" s="5" t="s">
        <v>32</v>
      </c>
      <c r="C16" s="90"/>
      <c r="D16" s="76">
        <f>投入係数表!AC16</f>
        <v>0</v>
      </c>
      <c r="E16" s="77">
        <f t="shared" si="0"/>
        <v>0</v>
      </c>
      <c r="F16" s="76">
        <f>分析係数表!C19</f>
        <v>3.134831743474864E-2</v>
      </c>
      <c r="G16" s="77">
        <f t="shared" si="1"/>
        <v>0</v>
      </c>
      <c r="H16" s="77">
        <v>2.8603905443104392E-2</v>
      </c>
      <c r="I16" s="77">
        <f t="shared" si="2"/>
        <v>2.8603905443104392E-2</v>
      </c>
      <c r="J16" s="76">
        <f>分析係数表!G19</f>
        <v>5.7606822099247029E-2</v>
      </c>
      <c r="K16" s="78">
        <f t="shared" si="3"/>
        <v>1.6477800922045985E-3</v>
      </c>
      <c r="L16" s="79"/>
      <c r="M16" s="80"/>
      <c r="N16" s="81">
        <f>分析係数表!H19</f>
        <v>-1.1410791268796496E-4</v>
      </c>
      <c r="O16" s="82">
        <f t="shared" si="4"/>
        <v>-3.268454358089614E-3</v>
      </c>
      <c r="P16" s="76">
        <f>分析係数表!C19</f>
        <v>3.134831743474864E-2</v>
      </c>
      <c r="Q16" s="82">
        <f t="shared" si="5"/>
        <v>-1.0246054473838082E-4</v>
      </c>
      <c r="R16" s="83">
        <v>9.8298682384097506E-3</v>
      </c>
      <c r="S16" s="84">
        <f t="shared" si="6"/>
        <v>3.8433773681514141E-2</v>
      </c>
      <c r="T16" s="85">
        <f>分析係数表!F19</f>
        <v>0.23995282590946204</v>
      </c>
      <c r="U16" s="86">
        <f t="shared" si="7"/>
        <v>9.2222926052440268E-3</v>
      </c>
      <c r="V16" s="87">
        <f>分析係数表!D19</f>
        <v>5.8967613172457587E-3</v>
      </c>
      <c r="W16" s="88">
        <f t="shared" si="8"/>
        <v>0</v>
      </c>
      <c r="X16" s="76">
        <f>分析係数表!E19</f>
        <v>5.1710060782001266E-3</v>
      </c>
      <c r="Y16" s="89">
        <f t="shared" si="9"/>
        <v>0</v>
      </c>
    </row>
    <row r="17" spans="1:25" x14ac:dyDescent="0.2">
      <c r="A17" s="6" t="s">
        <v>5</v>
      </c>
      <c r="B17" s="5" t="s">
        <v>33</v>
      </c>
      <c r="C17" s="90"/>
      <c r="D17" s="76">
        <f>投入係数表!AC17</f>
        <v>1.4942843623141483E-5</v>
      </c>
      <c r="E17" s="77">
        <f t="shared" si="0"/>
        <v>1.4942843623141483E-3</v>
      </c>
      <c r="F17" s="76">
        <f>分析係数表!C20</f>
        <v>9.3978580907996712E-2</v>
      </c>
      <c r="G17" s="77">
        <f t="shared" si="1"/>
        <v>1.4043072384329445E-4</v>
      </c>
      <c r="H17" s="77">
        <v>1.0960033318883754E-2</v>
      </c>
      <c r="I17" s="77">
        <f t="shared" si="2"/>
        <v>1.0960033318883754E-2</v>
      </c>
      <c r="J17" s="76">
        <f>分析係数表!G20</f>
        <v>0.1000543404428746</v>
      </c>
      <c r="K17" s="78">
        <f t="shared" si="3"/>
        <v>1.0965989049528438E-3</v>
      </c>
      <c r="L17" s="79"/>
      <c r="M17" s="80"/>
      <c r="N17" s="81">
        <f>分析係数表!H20</f>
        <v>5.5523240442070755E-4</v>
      </c>
      <c r="O17" s="82">
        <f t="shared" si="4"/>
        <v>1.5903820596070196E-2</v>
      </c>
      <c r="P17" s="76">
        <f>分析係数表!C20</f>
        <v>9.3978580907996712E-2</v>
      </c>
      <c r="Q17" s="82">
        <f t="shared" si="5"/>
        <v>1.4946184906340474E-3</v>
      </c>
      <c r="R17" s="83">
        <v>8.0662480960230765E-3</v>
      </c>
      <c r="S17" s="84">
        <f t="shared" si="6"/>
        <v>1.902628141490683E-2</v>
      </c>
      <c r="T17" s="85">
        <f>分析係数表!F20</f>
        <v>0.22286374133949191</v>
      </c>
      <c r="U17" s="86">
        <f t="shared" si="7"/>
        <v>4.2402682599041782E-3</v>
      </c>
      <c r="V17" s="87">
        <f>分析係数表!D20</f>
        <v>2.7577774758864283E-2</v>
      </c>
      <c r="W17" s="88">
        <f t="shared" si="8"/>
        <v>0</v>
      </c>
      <c r="X17" s="76">
        <f>分析係数表!E20</f>
        <v>2.9955169134628448E-2</v>
      </c>
      <c r="Y17" s="89">
        <f t="shared" si="9"/>
        <v>0</v>
      </c>
    </row>
    <row r="18" spans="1:25" x14ac:dyDescent="0.2">
      <c r="A18" s="6" t="s">
        <v>6</v>
      </c>
      <c r="B18" s="5" t="s">
        <v>34</v>
      </c>
      <c r="C18" s="90"/>
      <c r="D18" s="76">
        <f>投入係数表!AC18</f>
        <v>3.0782257863671459E-3</v>
      </c>
      <c r="E18" s="77">
        <f t="shared" si="0"/>
        <v>0.30782257863671458</v>
      </c>
      <c r="F18" s="76">
        <f>分析係数表!C21</f>
        <v>0.58730312732447199</v>
      </c>
      <c r="G18" s="77">
        <f t="shared" si="1"/>
        <v>0.18078516309442569</v>
      </c>
      <c r="H18" s="77">
        <v>0.19553343694949632</v>
      </c>
      <c r="I18" s="77">
        <f t="shared" si="2"/>
        <v>0.19553343694949632</v>
      </c>
      <c r="J18" s="76">
        <f>分析係数表!G21</f>
        <v>0.28517251912946945</v>
      </c>
      <c r="K18" s="78">
        <f t="shared" si="3"/>
        <v>5.5760762788931148E-2</v>
      </c>
      <c r="L18" s="79"/>
      <c r="M18" s="80"/>
      <c r="N18" s="81">
        <f>分析係数表!H21</f>
        <v>9.2956202043366571E-4</v>
      </c>
      <c r="O18" s="82">
        <f t="shared" si="4"/>
        <v>2.6625945258583684E-2</v>
      </c>
      <c r="P18" s="76">
        <f>分析係数表!C21</f>
        <v>0.58730312732447199</v>
      </c>
      <c r="Q18" s="82">
        <f t="shared" si="5"/>
        <v>1.5637500918336395E-2</v>
      </c>
      <c r="R18" s="83">
        <v>2.2706083990585567E-2</v>
      </c>
      <c r="S18" s="84">
        <f t="shared" si="6"/>
        <v>0.21823952094008189</v>
      </c>
      <c r="T18" s="85">
        <f>分析係数表!F21</f>
        <v>0.42587749688936571</v>
      </c>
      <c r="U18" s="86">
        <f t="shared" si="7"/>
        <v>9.2943300900296386E-2</v>
      </c>
      <c r="V18" s="87">
        <f>分析係数表!D21</f>
        <v>3.1732194878443115E-2</v>
      </c>
      <c r="W18" s="88">
        <f t="shared" si="8"/>
        <v>0</v>
      </c>
      <c r="X18" s="76">
        <f>分析係数表!E21</f>
        <v>3.0689107937146562E-2</v>
      </c>
      <c r="Y18" s="89">
        <f t="shared" si="9"/>
        <v>0</v>
      </c>
    </row>
    <row r="19" spans="1:25" x14ac:dyDescent="0.2">
      <c r="A19" s="6" t="s">
        <v>7</v>
      </c>
      <c r="B19" s="5" t="s">
        <v>269</v>
      </c>
      <c r="C19" s="90"/>
      <c r="D19" s="76">
        <f>投入係数表!AC19</f>
        <v>4.9809478743804947E-6</v>
      </c>
      <c r="E19" s="77">
        <f t="shared" si="0"/>
        <v>4.9809478743804948E-4</v>
      </c>
      <c r="F19" s="76">
        <f>分析係数表!C22</f>
        <v>5.627746538770495E-2</v>
      </c>
      <c r="G19" s="77">
        <f t="shared" si="1"/>
        <v>2.8031512159841084E-5</v>
      </c>
      <c r="H19" s="77">
        <v>4.5286740452886096E-3</v>
      </c>
      <c r="I19" s="77">
        <f t="shared" si="2"/>
        <v>4.5286740452886096E-3</v>
      </c>
      <c r="J19" s="76">
        <f>分析係数表!G22</f>
        <v>0.19467293380336859</v>
      </c>
      <c r="K19" s="78">
        <f t="shared" si="3"/>
        <v>8.8161026263550287E-4</v>
      </c>
      <c r="L19" s="79"/>
      <c r="M19" s="80"/>
      <c r="N19" s="81">
        <f>分析係数表!H22</f>
        <v>4.3138357235694069E-5</v>
      </c>
      <c r="O19" s="82">
        <f t="shared" si="4"/>
        <v>1.2356351841558296E-3</v>
      </c>
      <c r="P19" s="76">
        <f>分析係数表!C22</f>
        <v>5.627746538770495E-2</v>
      </c>
      <c r="Q19" s="82">
        <f t="shared" si="5"/>
        <v>6.9538416308160129E-5</v>
      </c>
      <c r="R19" s="83">
        <v>1.4772590917836658E-3</v>
      </c>
      <c r="S19" s="84">
        <f t="shared" si="6"/>
        <v>6.0059331370722752E-3</v>
      </c>
      <c r="T19" s="85">
        <f>分析係数表!F22</f>
        <v>0.41304347826086957</v>
      </c>
      <c r="U19" s="86">
        <f t="shared" si="7"/>
        <v>2.4807115131385486E-3</v>
      </c>
      <c r="V19" s="87">
        <f>分析係数表!D22</f>
        <v>1.7561039300169733E-2</v>
      </c>
      <c r="W19" s="88">
        <f t="shared" si="8"/>
        <v>0</v>
      </c>
      <c r="X19" s="76">
        <f>分析係数表!E22</f>
        <v>1.6190103146624887E-2</v>
      </c>
      <c r="Y19" s="89">
        <f t="shared" si="9"/>
        <v>0</v>
      </c>
    </row>
    <row r="20" spans="1:25" x14ac:dyDescent="0.2">
      <c r="A20" s="6" t="s">
        <v>8</v>
      </c>
      <c r="B20" s="5" t="s">
        <v>270</v>
      </c>
      <c r="C20" s="90"/>
      <c r="D20" s="76">
        <f>投入係数表!AC20</f>
        <v>4.9809478743804947E-6</v>
      </c>
      <c r="E20" s="77">
        <f t="shared" si="0"/>
        <v>4.9809478743804948E-4</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7.1746559080015915E-4</v>
      </c>
      <c r="P20" s="76">
        <f>分析係数表!C23</f>
        <v>0</v>
      </c>
      <c r="Q20" s="82">
        <f t="shared" si="5"/>
        <v>0</v>
      </c>
      <c r="R20" s="83">
        <v>0</v>
      </c>
      <c r="S20" s="84">
        <f t="shared" si="6"/>
        <v>0</v>
      </c>
      <c r="T20" s="85">
        <f>分析係数表!F23</f>
        <v>0.44111133480974429</v>
      </c>
      <c r="U20" s="86">
        <f t="shared" si="7"/>
        <v>0</v>
      </c>
      <c r="V20" s="87">
        <f>分析係数表!D23</f>
        <v>2.2822054128677844E-2</v>
      </c>
      <c r="W20" s="88">
        <f t="shared" si="8"/>
        <v>0</v>
      </c>
      <c r="X20" s="76">
        <f>分析係数表!E23</f>
        <v>2.3934155905164563E-2</v>
      </c>
      <c r="Y20" s="89">
        <f t="shared" si="9"/>
        <v>0</v>
      </c>
    </row>
    <row r="21" spans="1:25" x14ac:dyDescent="0.2">
      <c r="A21" s="6" t="s">
        <v>9</v>
      </c>
      <c r="B21" s="5" t="s">
        <v>271</v>
      </c>
      <c r="C21" s="90"/>
      <c r="D21" s="76">
        <f>投入係数表!AC21</f>
        <v>1.1555799068562746E-3</v>
      </c>
      <c r="E21" s="77">
        <f t="shared" si="0"/>
        <v>0.11555799068562747</v>
      </c>
      <c r="F21" s="76">
        <f>分析係数表!C24</f>
        <v>0.81842301633363734</v>
      </c>
      <c r="G21" s="77">
        <f t="shared" si="1"/>
        <v>9.4575319298385599E-2</v>
      </c>
      <c r="H21" s="77">
        <v>0.11400099385996448</v>
      </c>
      <c r="I21" s="77">
        <f t="shared" si="2"/>
        <v>0.11400099385996448</v>
      </c>
      <c r="J21" s="76">
        <f>分析係数表!G24</f>
        <v>0.20829256360078277</v>
      </c>
      <c r="K21" s="78">
        <f t="shared" si="3"/>
        <v>2.37455592641291E-2</v>
      </c>
      <c r="L21" s="79"/>
      <c r="M21" s="80"/>
      <c r="N21" s="81">
        <f>分析係数表!H24</f>
        <v>3.3536593850975067E-4</v>
      </c>
      <c r="O21" s="82">
        <f t="shared" si="4"/>
        <v>9.6060670768243536E-3</v>
      </c>
      <c r="P21" s="76">
        <f>分析係数表!C24</f>
        <v>0.81842301633363734</v>
      </c>
      <c r="Q21" s="82">
        <f t="shared" si="5"/>
        <v>7.8618263921178336E-3</v>
      </c>
      <c r="R21" s="83">
        <v>2.1740732213968612E-2</v>
      </c>
      <c r="S21" s="84">
        <f t="shared" si="6"/>
        <v>0.13574172607393309</v>
      </c>
      <c r="T21" s="85">
        <f>分析係数表!F24</f>
        <v>0.39236790606653621</v>
      </c>
      <c r="U21" s="86">
        <f t="shared" si="7"/>
        <v>5.3260696825486467E-2</v>
      </c>
      <c r="V21" s="87">
        <f>分析係数表!D24</f>
        <v>4.4337084148727987E-2</v>
      </c>
      <c r="W21" s="88">
        <f t="shared" si="8"/>
        <v>0</v>
      </c>
      <c r="X21" s="76">
        <f>分析係数表!E24</f>
        <v>4.5009784735812131E-2</v>
      </c>
      <c r="Y21" s="89">
        <f t="shared" si="9"/>
        <v>0</v>
      </c>
    </row>
    <row r="22" spans="1:25" x14ac:dyDescent="0.2">
      <c r="A22" s="6" t="s">
        <v>10</v>
      </c>
      <c r="B22" s="5" t="s">
        <v>272</v>
      </c>
      <c r="C22" s="90"/>
      <c r="D22" s="76">
        <f>投入係数表!AC22</f>
        <v>2.4904739371902472E-5</v>
      </c>
      <c r="E22" s="77">
        <f t="shared" si="0"/>
        <v>2.4904739371902473E-3</v>
      </c>
      <c r="F22" s="76">
        <f>分析係数表!C25</f>
        <v>9.2155281649579646E-3</v>
      </c>
      <c r="G22" s="77">
        <f t="shared" si="1"/>
        <v>2.2951032712270478E-5</v>
      </c>
      <c r="H22" s="77">
        <v>2.3583836947708155E-3</v>
      </c>
      <c r="I22" s="77">
        <f t="shared" si="2"/>
        <v>2.3583836947708155E-3</v>
      </c>
      <c r="J22" s="76">
        <f>分析係数表!G25</f>
        <v>0.19733079122974262</v>
      </c>
      <c r="K22" s="78">
        <f t="shared" si="3"/>
        <v>4.6538172051244881E-4</v>
      </c>
      <c r="L22" s="79"/>
      <c r="M22" s="80"/>
      <c r="N22" s="81">
        <f>分析係数表!H25</f>
        <v>5.1487716700667114E-4</v>
      </c>
      <c r="O22" s="82">
        <f t="shared" si="4"/>
        <v>1.474790381089216E-2</v>
      </c>
      <c r="P22" s="76">
        <f>分析係数表!C25</f>
        <v>9.2155281649579646E-3</v>
      </c>
      <c r="Q22" s="82">
        <f t="shared" si="5"/>
        <v>1.3590972294336761E-4</v>
      </c>
      <c r="R22" s="83">
        <v>1.3348179155624276E-3</v>
      </c>
      <c r="S22" s="84">
        <f t="shared" si="6"/>
        <v>3.6932016103332433E-3</v>
      </c>
      <c r="T22" s="85">
        <f>分析係数表!F25</f>
        <v>0.3508102955195424</v>
      </c>
      <c r="U22" s="86">
        <f t="shared" si="7"/>
        <v>1.295613148334255E-3</v>
      </c>
      <c r="V22" s="87">
        <f>分析係数表!D25</f>
        <v>0.24499523355576741</v>
      </c>
      <c r="W22" s="88">
        <f t="shared" si="8"/>
        <v>0</v>
      </c>
      <c r="X22" s="76">
        <f>分析係数表!E25</f>
        <v>0.2330791229742612</v>
      </c>
      <c r="Y22" s="89">
        <f t="shared" si="9"/>
        <v>0</v>
      </c>
    </row>
    <row r="23" spans="1:25" x14ac:dyDescent="0.2">
      <c r="A23" s="6" t="s">
        <v>11</v>
      </c>
      <c r="B23" s="5" t="s">
        <v>35</v>
      </c>
      <c r="C23" s="90"/>
      <c r="D23" s="76">
        <f>投入係数表!AC23</f>
        <v>2.2414265434712226E-4</v>
      </c>
      <c r="E23" s="77">
        <f t="shared" si="0"/>
        <v>2.2414265434712227E-2</v>
      </c>
      <c r="F23" s="76">
        <f>分析係数表!C26</f>
        <v>0.13136940169326161</v>
      </c>
      <c r="G23" s="77">
        <f t="shared" si="1"/>
        <v>2.9445486395520996E-3</v>
      </c>
      <c r="H23" s="77">
        <v>2.777738652880932E-2</v>
      </c>
      <c r="I23" s="77">
        <f t="shared" si="2"/>
        <v>2.777738652880932E-2</v>
      </c>
      <c r="J23" s="76">
        <f>分析係数表!G26</f>
        <v>0.19642020029831664</v>
      </c>
      <c r="K23" s="78">
        <f t="shared" si="3"/>
        <v>5.4560398257524892E-3</v>
      </c>
      <c r="L23" s="79"/>
      <c r="M23" s="80"/>
      <c r="N23" s="81">
        <f>分析係数表!H26</f>
        <v>1.0429741531662163E-2</v>
      </c>
      <c r="O23" s="82">
        <f t="shared" si="4"/>
        <v>0.2987447001692885</v>
      </c>
      <c r="P23" s="76">
        <f>分析係数表!C26</f>
        <v>0.13136940169326161</v>
      </c>
      <c r="Q23" s="82">
        <f t="shared" si="5"/>
        <v>3.9245912520272264E-2</v>
      </c>
      <c r="R23" s="83">
        <v>5.1763365675286485E-2</v>
      </c>
      <c r="S23" s="84">
        <f t="shared" si="6"/>
        <v>7.9540752204095802E-2</v>
      </c>
      <c r="T23" s="85">
        <f>分析係数表!F26</f>
        <v>0.33488173875985511</v>
      </c>
      <c r="U23" s="86">
        <f t="shared" si="7"/>
        <v>2.6636745400374379E-2</v>
      </c>
      <c r="V23" s="87">
        <f>分析係数表!D26</f>
        <v>5.817174515235457E-2</v>
      </c>
      <c r="W23" s="88">
        <f t="shared" si="8"/>
        <v>0</v>
      </c>
      <c r="X23" s="76">
        <f>分析係数表!E26</f>
        <v>6.1453228212230981E-2</v>
      </c>
      <c r="Y23" s="89">
        <f t="shared" si="9"/>
        <v>0</v>
      </c>
    </row>
    <row r="24" spans="1:25" x14ac:dyDescent="0.2">
      <c r="A24" s="6" t="s">
        <v>12</v>
      </c>
      <c r="B24" s="5" t="s">
        <v>366</v>
      </c>
      <c r="C24" s="90"/>
      <c r="D24" s="76">
        <f>投入係数表!AC24</f>
        <v>3.0383782033721016E-4</v>
      </c>
      <c r="E24" s="77">
        <f t="shared" si="0"/>
        <v>3.0383782033721017E-2</v>
      </c>
      <c r="F24" s="76">
        <f>分析係数表!C27</f>
        <v>0.16712141882673948</v>
      </c>
      <c r="G24" s="77">
        <f t="shared" si="1"/>
        <v>5.0777807627978523E-3</v>
      </c>
      <c r="H24" s="77">
        <v>1.3603800748181715E-2</v>
      </c>
      <c r="I24" s="77">
        <f t="shared" si="2"/>
        <v>1.3603800748181715E-2</v>
      </c>
      <c r="J24" s="76">
        <f>分析係数表!G27</f>
        <v>0.17095740894530786</v>
      </c>
      <c r="K24" s="78">
        <f t="shared" si="3"/>
        <v>2.3256705277173865E-3</v>
      </c>
      <c r="L24" s="79"/>
      <c r="M24" s="80"/>
      <c r="N24" s="81">
        <f>分析係数表!H27</f>
        <v>1.1119955247433267E-2</v>
      </c>
      <c r="O24" s="82">
        <f t="shared" si="4"/>
        <v>0.31851486311578175</v>
      </c>
      <c r="P24" s="76">
        <f>分析係数表!C27</f>
        <v>0.16712141882673948</v>
      </c>
      <c r="Q24" s="82">
        <f t="shared" si="5"/>
        <v>5.3230655841314159E-2</v>
      </c>
      <c r="R24" s="83">
        <v>5.9578728225213082E-2</v>
      </c>
      <c r="S24" s="84">
        <f t="shared" si="6"/>
        <v>7.3182528973394792E-2</v>
      </c>
      <c r="T24" s="85">
        <f>分析係数表!F27</f>
        <v>0.3222209040218294</v>
      </c>
      <c r="U24" s="86">
        <f t="shared" si="7"/>
        <v>2.3580940644410991E-2</v>
      </c>
      <c r="V24" s="87">
        <f>分析係数表!D27</f>
        <v>6.0268121959900341E-2</v>
      </c>
      <c r="W24" s="88">
        <f t="shared" si="8"/>
        <v>0</v>
      </c>
      <c r="X24" s="76">
        <f>分析係数表!E27</f>
        <v>7.1420097283188988E-2</v>
      </c>
      <c r="Y24" s="89">
        <f t="shared" si="9"/>
        <v>0</v>
      </c>
    </row>
    <row r="25" spans="1:25" x14ac:dyDescent="0.2">
      <c r="A25" s="6" t="s">
        <v>13</v>
      </c>
      <c r="B25" s="5" t="s">
        <v>192</v>
      </c>
      <c r="C25" s="90"/>
      <c r="D25" s="76">
        <f>投入係数表!AC25</f>
        <v>0</v>
      </c>
      <c r="E25" s="77">
        <f t="shared" si="0"/>
        <v>0</v>
      </c>
      <c r="F25" s="76">
        <f>分析係数表!C28</f>
        <v>0.25171335744498258</v>
      </c>
      <c r="G25" s="77">
        <f t="shared" si="1"/>
        <v>0</v>
      </c>
      <c r="H25" s="77">
        <v>3.2212662869825832E-2</v>
      </c>
      <c r="I25" s="77">
        <f t="shared" si="2"/>
        <v>3.2212662869825832E-2</v>
      </c>
      <c r="J25" s="76">
        <f>分析係数表!G28</f>
        <v>0.12482787671548065</v>
      </c>
      <c r="K25" s="78">
        <f t="shared" si="3"/>
        <v>4.0210383093919602E-3</v>
      </c>
      <c r="L25" s="79"/>
      <c r="M25" s="80"/>
      <c r="N25" s="81">
        <f>分析係数表!H28</f>
        <v>2.0288943499884502E-2</v>
      </c>
      <c r="O25" s="82">
        <f t="shared" si="4"/>
        <v>0.581147128548129</v>
      </c>
      <c r="P25" s="76">
        <f>分析係数表!C28</f>
        <v>0.25171335744498258</v>
      </c>
      <c r="Q25" s="82">
        <f t="shared" si="5"/>
        <v>0.14628249489636044</v>
      </c>
      <c r="R25" s="83">
        <v>0.16753406322895481</v>
      </c>
      <c r="S25" s="84">
        <f t="shared" si="6"/>
        <v>0.19974672609878064</v>
      </c>
      <c r="T25" s="85">
        <f>分析係数表!F28</f>
        <v>0.21349304958212537</v>
      </c>
      <c r="U25" s="86">
        <f t="shared" si="7"/>
        <v>4.2644537698874191E-2</v>
      </c>
      <c r="V25" s="87">
        <f>分析係数表!D28</f>
        <v>2.3582217408079972E-2</v>
      </c>
      <c r="W25" s="88">
        <f t="shared" si="8"/>
        <v>0</v>
      </c>
      <c r="X25" s="76">
        <f>分析係数表!E28</f>
        <v>2.4555665289680392E-2</v>
      </c>
      <c r="Y25" s="89">
        <f t="shared" si="9"/>
        <v>0</v>
      </c>
    </row>
    <row r="26" spans="1:25" x14ac:dyDescent="0.2">
      <c r="A26" s="6" t="s">
        <v>14</v>
      </c>
      <c r="B26" s="5" t="s">
        <v>50</v>
      </c>
      <c r="C26" s="90"/>
      <c r="D26" s="76">
        <f>投入係数表!AC26</f>
        <v>6.375613279207033E-3</v>
      </c>
      <c r="E26" s="77">
        <f t="shared" si="0"/>
        <v>0.6375613279207033</v>
      </c>
      <c r="F26" s="76">
        <f>分析係数表!C29</f>
        <v>0.56088407005838192</v>
      </c>
      <c r="G26" s="77">
        <f t="shared" si="1"/>
        <v>0.35759799251599078</v>
      </c>
      <c r="H26" s="77">
        <v>0.3814011639622093</v>
      </c>
      <c r="I26" s="77">
        <f t="shared" si="2"/>
        <v>0.3814011639622093</v>
      </c>
      <c r="J26" s="76">
        <f>分析係数表!G29</f>
        <v>0.25897778967085899</v>
      </c>
      <c r="K26" s="78">
        <f t="shared" si="3"/>
        <v>9.8774430420825843E-2</v>
      </c>
      <c r="L26" s="79"/>
      <c r="M26" s="80"/>
      <c r="N26" s="81">
        <f>分析係数表!H29</f>
        <v>1.0175086067980484E-2</v>
      </c>
      <c r="O26" s="82">
        <f t="shared" si="4"/>
        <v>0.29145046666282021</v>
      </c>
      <c r="P26" s="76">
        <f>分析係数表!C29</f>
        <v>0.56088407005838192</v>
      </c>
      <c r="Q26" s="82">
        <f t="shared" si="5"/>
        <v>0.16346992396225735</v>
      </c>
      <c r="R26" s="83">
        <v>0.18712802116805763</v>
      </c>
      <c r="S26" s="84">
        <f t="shared" si="6"/>
        <v>0.56852918513026696</v>
      </c>
      <c r="T26" s="85">
        <f>分析係数表!F29</f>
        <v>0.37605030773347603</v>
      </c>
      <c r="U26" s="86">
        <f t="shared" si="7"/>
        <v>0.21379557502369925</v>
      </c>
      <c r="V26" s="87">
        <f>分析係数表!D29</f>
        <v>1.7393631255017392E-2</v>
      </c>
      <c r="W26" s="88">
        <f t="shared" si="8"/>
        <v>0</v>
      </c>
      <c r="X26" s="76">
        <f>分析係数表!E29</f>
        <v>1.2898046561412899E-2</v>
      </c>
      <c r="Y26" s="89">
        <f t="shared" si="9"/>
        <v>0</v>
      </c>
    </row>
    <row r="27" spans="1:25" x14ac:dyDescent="0.2">
      <c r="A27" s="6" t="s">
        <v>15</v>
      </c>
      <c r="B27" s="5" t="s">
        <v>36</v>
      </c>
      <c r="C27" s="90"/>
      <c r="D27" s="76">
        <f>投入係数表!AC27</f>
        <v>3.0782257863671459E-3</v>
      </c>
      <c r="E27" s="77">
        <f t="shared" si="0"/>
        <v>0.30782257863671458</v>
      </c>
      <c r="F27" s="76">
        <f>分析係数表!C30</f>
        <v>1</v>
      </c>
      <c r="G27" s="77">
        <f t="shared" si="1"/>
        <v>0.30782257863671458</v>
      </c>
      <c r="H27" s="77">
        <v>0.36447340814563484</v>
      </c>
      <c r="I27" s="77">
        <f t="shared" si="2"/>
        <v>0.36447340814563484</v>
      </c>
      <c r="J27" s="76">
        <f>分析係数表!G30</f>
        <v>0.3445256772071732</v>
      </c>
      <c r="K27" s="78">
        <f t="shared" si="3"/>
        <v>0.12557044776538129</v>
      </c>
      <c r="L27" s="79"/>
      <c r="M27" s="80"/>
      <c r="N27" s="81">
        <f>分析係数表!H30</f>
        <v>0</v>
      </c>
      <c r="O27" s="82">
        <f t="shared" si="4"/>
        <v>0</v>
      </c>
      <c r="P27" s="76">
        <f>分析係数表!C30</f>
        <v>1</v>
      </c>
      <c r="Q27" s="82">
        <f t="shared" si="5"/>
        <v>0</v>
      </c>
      <c r="R27" s="83">
        <v>8.3634148989267867E-2</v>
      </c>
      <c r="S27" s="84">
        <f t="shared" si="6"/>
        <v>0.44810755713490269</v>
      </c>
      <c r="T27" s="85">
        <f>分析係数表!F30</f>
        <v>0.44052354392124621</v>
      </c>
      <c r="U27" s="86">
        <f t="shared" si="7"/>
        <v>0.19740192912695964</v>
      </c>
      <c r="V27" s="87">
        <f>分析係数表!D30</f>
        <v>0.11890846870069555</v>
      </c>
      <c r="W27" s="88">
        <f t="shared" si="8"/>
        <v>0</v>
      </c>
      <c r="X27" s="76">
        <f>分析係数表!E30</f>
        <v>8.6331414857447608E-2</v>
      </c>
      <c r="Y27" s="89">
        <f t="shared" si="9"/>
        <v>0</v>
      </c>
    </row>
    <row r="28" spans="1:25" x14ac:dyDescent="0.2">
      <c r="A28" s="6" t="s">
        <v>16</v>
      </c>
      <c r="B28" s="5" t="s">
        <v>193</v>
      </c>
      <c r="C28" s="90"/>
      <c r="D28" s="76">
        <f>投入係数表!AC28</f>
        <v>2.3569845341568502E-2</v>
      </c>
      <c r="E28" s="77">
        <f t="shared" si="0"/>
        <v>2.3569845341568501</v>
      </c>
      <c r="F28" s="76">
        <f>分析係数表!C31</f>
        <v>4.9143958408031541E-2</v>
      </c>
      <c r="G28" s="77">
        <f t="shared" si="1"/>
        <v>0.11583154991497784</v>
      </c>
      <c r="H28" s="77">
        <v>0.14364213444116192</v>
      </c>
      <c r="I28" s="77">
        <f t="shared" si="2"/>
        <v>0.14364213444116192</v>
      </c>
      <c r="J28" s="76">
        <f>分析係数表!G31</f>
        <v>7.032875572201415E-2</v>
      </c>
      <c r="K28" s="78">
        <f t="shared" si="3"/>
        <v>1.0102172584501192E-2</v>
      </c>
      <c r="L28" s="79"/>
      <c r="M28" s="80"/>
      <c r="N28" s="81">
        <f>分析係数表!H31</f>
        <v>2.2706083064994196E-2</v>
      </c>
      <c r="O28" s="82">
        <f t="shared" si="4"/>
        <v>0.65038255806034428</v>
      </c>
      <c r="P28" s="76">
        <f>分析係数表!C31</f>
        <v>4.9143958408031541E-2</v>
      </c>
      <c r="Q28" s="82">
        <f t="shared" si="5"/>
        <v>3.1962373382626717E-2</v>
      </c>
      <c r="R28" s="83">
        <v>7.390088254240218E-2</v>
      </c>
      <c r="S28" s="84">
        <f t="shared" si="6"/>
        <v>0.2175430169835641</v>
      </c>
      <c r="T28" s="85">
        <f>分析係数表!F31</f>
        <v>0.30087390761548066</v>
      </c>
      <c r="U28" s="86">
        <f t="shared" si="7"/>
        <v>6.5453017594305801E-2</v>
      </c>
      <c r="V28" s="87">
        <f>分析係数表!D31</f>
        <v>7.4490220557636294E-2</v>
      </c>
      <c r="W28" s="88">
        <f t="shared" si="8"/>
        <v>0</v>
      </c>
      <c r="X28" s="76">
        <f>分析係数表!E31</f>
        <v>6.450270495214315E-2</v>
      </c>
      <c r="Y28" s="89">
        <f t="shared" si="9"/>
        <v>0</v>
      </c>
    </row>
    <row r="29" spans="1:25" x14ac:dyDescent="0.2">
      <c r="A29" s="6" t="s">
        <v>17</v>
      </c>
      <c r="B29" s="5" t="s">
        <v>273</v>
      </c>
      <c r="C29" s="90"/>
      <c r="D29" s="76">
        <f>投入係数表!AC29</f>
        <v>2.3510073967075934E-3</v>
      </c>
      <c r="E29" s="77">
        <f t="shared" si="0"/>
        <v>0.23510073967075934</v>
      </c>
      <c r="F29" s="76">
        <f>分析係数表!C32</f>
        <v>0.85369684730169415</v>
      </c>
      <c r="G29" s="77">
        <f t="shared" si="1"/>
        <v>0.20070476025522357</v>
      </c>
      <c r="H29" s="77">
        <v>0.23783617767691684</v>
      </c>
      <c r="I29" s="77">
        <f t="shared" si="2"/>
        <v>0.23783617767691684</v>
      </c>
      <c r="J29" s="76">
        <f>分析係数表!G32</f>
        <v>0.14032110690510377</v>
      </c>
      <c r="K29" s="78">
        <f t="shared" si="3"/>
        <v>3.3373435713703901E-2</v>
      </c>
      <c r="L29" s="79"/>
      <c r="M29" s="80"/>
      <c r="N29" s="81">
        <f>分析係数表!H32</f>
        <v>6.3455131933795143E-3</v>
      </c>
      <c r="O29" s="82">
        <f t="shared" si="4"/>
        <v>0.18175794966937364</v>
      </c>
      <c r="P29" s="76">
        <f>分析係数表!C32</f>
        <v>0.85369684730169415</v>
      </c>
      <c r="Q29" s="82">
        <f t="shared" si="5"/>
        <v>0.15516618860476428</v>
      </c>
      <c r="R29" s="83">
        <v>0.21729968912203285</v>
      </c>
      <c r="S29" s="84">
        <f t="shared" si="6"/>
        <v>0.45513586679894968</v>
      </c>
      <c r="T29" s="85">
        <f>分析係数表!F32</f>
        <v>0.48296567027803161</v>
      </c>
      <c r="U29" s="86">
        <f t="shared" si="7"/>
        <v>0.21981499897612763</v>
      </c>
      <c r="V29" s="87">
        <f>分析係数表!D32</f>
        <v>1.657747030413784E-2</v>
      </c>
      <c r="W29" s="88">
        <f t="shared" si="8"/>
        <v>0</v>
      </c>
      <c r="X29" s="76">
        <f>分析係数表!E32</f>
        <v>2.4931471087325414E-2</v>
      </c>
      <c r="Y29" s="89">
        <f t="shared" si="9"/>
        <v>0</v>
      </c>
    </row>
    <row r="30" spans="1:25" x14ac:dyDescent="0.2">
      <c r="A30" s="6" t="s">
        <v>18</v>
      </c>
      <c r="B30" s="5" t="s">
        <v>274</v>
      </c>
      <c r="C30" s="90"/>
      <c r="D30" s="76">
        <f>投入係数表!AC30</f>
        <v>1.3747416133290166E-3</v>
      </c>
      <c r="E30" s="77">
        <f t="shared" si="0"/>
        <v>0.13747416133290166</v>
      </c>
      <c r="F30" s="76">
        <f>分析係数表!C33</f>
        <v>0.68456011928968419</v>
      </c>
      <c r="G30" s="77">
        <f t="shared" si="1"/>
        <v>9.4109328281300447E-2</v>
      </c>
      <c r="H30" s="77">
        <v>0.1209770249069132</v>
      </c>
      <c r="I30" s="77">
        <f t="shared" si="2"/>
        <v>0.1209770249069132</v>
      </c>
      <c r="J30" s="76">
        <f>分析係数表!G33</f>
        <v>0.50750988142292486</v>
      </c>
      <c r="K30" s="78">
        <f t="shared" si="3"/>
        <v>6.1397035565405746E-2</v>
      </c>
      <c r="L30" s="79"/>
      <c r="M30" s="80"/>
      <c r="N30" s="81">
        <f>分析係数表!H33</f>
        <v>9.6295945829355794E-4</v>
      </c>
      <c r="O30" s="82">
        <f t="shared" si="4"/>
        <v>2.7582566046317231E-2</v>
      </c>
      <c r="P30" s="76">
        <f>分析係数表!C33</f>
        <v>0.68456011928968419</v>
      </c>
      <c r="Q30" s="82">
        <f t="shared" si="5"/>
        <v>1.8881924702982517E-2</v>
      </c>
      <c r="R30" s="83">
        <v>7.3342795748809753E-2</v>
      </c>
      <c r="S30" s="84">
        <f t="shared" si="6"/>
        <v>0.19431982065572295</v>
      </c>
      <c r="T30" s="85">
        <f>分析係数表!F33</f>
        <v>0.6454545454545455</v>
      </c>
      <c r="U30" s="86">
        <f t="shared" si="7"/>
        <v>0.12542461151414847</v>
      </c>
      <c r="V30" s="87">
        <f>分析係数表!D33</f>
        <v>8.1027667984189727E-2</v>
      </c>
      <c r="W30" s="88">
        <f t="shared" si="8"/>
        <v>0</v>
      </c>
      <c r="X30" s="76">
        <f>分析係数表!E33</f>
        <v>8.1620553359683795E-2</v>
      </c>
      <c r="Y30" s="89">
        <f t="shared" si="9"/>
        <v>0</v>
      </c>
    </row>
    <row r="31" spans="1:25" x14ac:dyDescent="0.2">
      <c r="A31" s="6" t="s">
        <v>19</v>
      </c>
      <c r="B31" s="5" t="s">
        <v>275</v>
      </c>
      <c r="C31" s="75">
        <f>最終需要_まとめ!C32</f>
        <v>100</v>
      </c>
      <c r="D31" s="76">
        <f>投入係数表!AC31</f>
        <v>1.1421313475954474E-2</v>
      </c>
      <c r="E31" s="77">
        <f t="shared" si="0"/>
        <v>1.1421313475954475</v>
      </c>
      <c r="F31" s="76">
        <f>分析係数表!C34</f>
        <v>0.36407371382002685</v>
      </c>
      <c r="G31" s="77">
        <f t="shared" si="1"/>
        <v>0.41582000138934655</v>
      </c>
      <c r="H31" s="77">
        <v>0.55250486338388105</v>
      </c>
      <c r="I31" s="77">
        <f t="shared" si="2"/>
        <v>100.55250486338389</v>
      </c>
      <c r="J31" s="76">
        <f>分析係数表!G34</f>
        <v>0.42480723749571397</v>
      </c>
      <c r="K31" s="78">
        <f t="shared" si="3"/>
        <v>42.715431814288451</v>
      </c>
      <c r="L31" s="79"/>
      <c r="M31" s="80"/>
      <c r="N31" s="81">
        <f>分析係数表!H34</f>
        <v>0.15914714076185121</v>
      </c>
      <c r="O31" s="82">
        <f t="shared" si="4"/>
        <v>4.5585372087472775</v>
      </c>
      <c r="P31" s="76">
        <f>分析係数表!C34</f>
        <v>0.36407371382002685</v>
      </c>
      <c r="Q31" s="82">
        <f t="shared" si="5"/>
        <v>1.6596435711754003</v>
      </c>
      <c r="R31" s="83">
        <v>1.8218786820209292</v>
      </c>
      <c r="S31" s="84">
        <f t="shared" si="6"/>
        <v>102.37438354540481</v>
      </c>
      <c r="T31" s="85">
        <f>分析係数表!F34</f>
        <v>0.69957183425501801</v>
      </c>
      <c r="U31" s="86">
        <f t="shared" si="7"/>
        <v>71.618235277585583</v>
      </c>
      <c r="V31" s="87">
        <f>分析係数表!D34</f>
        <v>0.16978925805118647</v>
      </c>
      <c r="W31" s="88">
        <f t="shared" si="8"/>
        <v>17</v>
      </c>
      <c r="X31" s="76">
        <f>分析係数表!E34</f>
        <v>0.12666496689847989</v>
      </c>
      <c r="Y31" s="89">
        <f t="shared" si="9"/>
        <v>13</v>
      </c>
    </row>
    <row r="32" spans="1:25" x14ac:dyDescent="0.2">
      <c r="A32" s="6" t="s">
        <v>20</v>
      </c>
      <c r="B32" s="5" t="s">
        <v>37</v>
      </c>
      <c r="C32" s="90"/>
      <c r="D32" s="76">
        <f>投入係数表!AC32</f>
        <v>1.7647498318930092E-2</v>
      </c>
      <c r="E32" s="77">
        <f t="shared" si="0"/>
        <v>1.7647498318930093</v>
      </c>
      <c r="F32" s="76">
        <f>分析係数表!C35</f>
        <v>0.73929442777419441</v>
      </c>
      <c r="G32" s="77">
        <f t="shared" si="1"/>
        <v>1.3046697171339481</v>
      </c>
      <c r="H32" s="77">
        <v>1.510298902217325</v>
      </c>
      <c r="I32" s="77">
        <f t="shared" si="2"/>
        <v>1.510298902217325</v>
      </c>
      <c r="J32" s="76">
        <f>分析係数表!G35</f>
        <v>0.31372688477951638</v>
      </c>
      <c r="K32" s="78">
        <f t="shared" si="3"/>
        <v>0.47382136967856481</v>
      </c>
      <c r="L32" s="79"/>
      <c r="M32" s="80"/>
      <c r="N32" s="81">
        <f>分析係数表!H35</f>
        <v>5.9491969307754605E-2</v>
      </c>
      <c r="O32" s="82">
        <f t="shared" si="4"/>
        <v>1.7040604965493558</v>
      </c>
      <c r="P32" s="76">
        <f>分析係数表!C35</f>
        <v>0.73929442777419441</v>
      </c>
      <c r="Q32" s="82">
        <f t="shared" si="5"/>
        <v>1.2598024296890655</v>
      </c>
      <c r="R32" s="83">
        <v>1.5749064421862233</v>
      </c>
      <c r="S32" s="84">
        <f t="shared" si="6"/>
        <v>3.0852053444035485</v>
      </c>
      <c r="T32" s="85">
        <f>分析係数表!F35</f>
        <v>0.64366998577524892</v>
      </c>
      <c r="U32" s="86">
        <f t="shared" si="7"/>
        <v>1.9858540801459541</v>
      </c>
      <c r="V32" s="87">
        <f>分析係数表!D35</f>
        <v>5.245376955903272E-2</v>
      </c>
      <c r="W32" s="88">
        <f t="shared" si="8"/>
        <v>0</v>
      </c>
      <c r="X32" s="76">
        <f>分析係数表!E35</f>
        <v>4.7030583214793739E-2</v>
      </c>
      <c r="Y32" s="89">
        <f t="shared" si="9"/>
        <v>0</v>
      </c>
    </row>
    <row r="33" spans="1:25" x14ac:dyDescent="0.2">
      <c r="A33" s="6" t="s">
        <v>21</v>
      </c>
      <c r="B33" s="5" t="s">
        <v>38</v>
      </c>
      <c r="C33" s="90"/>
      <c r="D33" s="76">
        <f>投入係数表!AC33</f>
        <v>2.7290613403730731E-2</v>
      </c>
      <c r="E33" s="77">
        <f t="shared" si="0"/>
        <v>2.729061340373073</v>
      </c>
      <c r="F33" s="76">
        <f>分析係数表!C36</f>
        <v>0.90530305621882723</v>
      </c>
      <c r="G33" s="77">
        <f t="shared" si="1"/>
        <v>2.4706275720483921</v>
      </c>
      <c r="H33" s="77">
        <v>2.6750838695890873</v>
      </c>
      <c r="I33" s="77">
        <f t="shared" si="2"/>
        <v>2.6750838695890873</v>
      </c>
      <c r="J33" s="76">
        <f>分析係数表!G36</f>
        <v>4.4048921884705258E-2</v>
      </c>
      <c r="K33" s="78">
        <f t="shared" si="3"/>
        <v>0.11783456040656477</v>
      </c>
      <c r="L33" s="79"/>
      <c r="M33" s="80"/>
      <c r="N33" s="81">
        <f>分析係数表!H36</f>
        <v>0.18238619127269287</v>
      </c>
      <c r="O33" s="82">
        <f t="shared" si="4"/>
        <v>5.2241858402118702</v>
      </c>
      <c r="P33" s="76">
        <f>分析係数表!C36</f>
        <v>0.90530305621882723</v>
      </c>
      <c r="Q33" s="82">
        <f t="shared" si="5"/>
        <v>4.7294714073989281</v>
      </c>
      <c r="R33" s="83">
        <v>5.0743095751175886</v>
      </c>
      <c r="S33" s="84">
        <f t="shared" si="6"/>
        <v>7.7493934447066763</v>
      </c>
      <c r="T33" s="85">
        <f>分析係数表!F36</f>
        <v>0.85493507645893108</v>
      </c>
      <c r="U33" s="86">
        <f t="shared" si="7"/>
        <v>6.6252282771606419</v>
      </c>
      <c r="V33" s="87">
        <f>分析係数表!D36</f>
        <v>1.6260463190274778E-2</v>
      </c>
      <c r="W33" s="88">
        <f t="shared" si="8"/>
        <v>0</v>
      </c>
      <c r="X33" s="76">
        <f>分析係数表!E36</f>
        <v>7.9638557780472661E-3</v>
      </c>
      <c r="Y33" s="89">
        <f t="shared" si="9"/>
        <v>0</v>
      </c>
    </row>
    <row r="34" spans="1:25" x14ac:dyDescent="0.2">
      <c r="A34" s="6" t="s">
        <v>22</v>
      </c>
      <c r="B34" s="5" t="s">
        <v>378</v>
      </c>
      <c r="C34" s="90"/>
      <c r="D34" s="76">
        <f>投入係数表!AC34</f>
        <v>2.095484770751874E-2</v>
      </c>
      <c r="E34" s="77">
        <f t="shared" si="0"/>
        <v>2.0954847707518742</v>
      </c>
      <c r="F34" s="76">
        <f>分析係数表!C37</f>
        <v>0.39043485315593052</v>
      </c>
      <c r="G34" s="77">
        <f t="shared" si="1"/>
        <v>0.81815028875899676</v>
      </c>
      <c r="H34" s="77">
        <v>1.040401326998361</v>
      </c>
      <c r="I34" s="77">
        <f t="shared" si="2"/>
        <v>1.040401326998361</v>
      </c>
      <c r="J34" s="76">
        <f>分析係数表!G37</f>
        <v>0.31799768518518517</v>
      </c>
      <c r="K34" s="78">
        <f t="shared" si="3"/>
        <v>0.33084521364907371</v>
      </c>
      <c r="L34" s="79"/>
      <c r="M34" s="80"/>
      <c r="N34" s="81">
        <f>分析係数表!H37</f>
        <v>4.8270430186830832E-2</v>
      </c>
      <c r="O34" s="82">
        <f t="shared" si="4"/>
        <v>1.3826359118708844</v>
      </c>
      <c r="P34" s="76">
        <f>分析係数表!C37</f>
        <v>0.39043485315593052</v>
      </c>
      <c r="Q34" s="82">
        <f t="shared" si="5"/>
        <v>0.53982924921942488</v>
      </c>
      <c r="R34" s="83">
        <v>0.74734191467186351</v>
      </c>
      <c r="S34" s="84">
        <f t="shared" si="6"/>
        <v>1.7877432416702246</v>
      </c>
      <c r="T34" s="85">
        <f>分析係数表!F37</f>
        <v>0.6715988005050505</v>
      </c>
      <c r="U34" s="86">
        <f t="shared" si="7"/>
        <v>1.2006462167167333</v>
      </c>
      <c r="V34" s="87">
        <f>分析係数表!D37</f>
        <v>6.2920875420875419E-2</v>
      </c>
      <c r="W34" s="88">
        <f t="shared" si="8"/>
        <v>0</v>
      </c>
      <c r="X34" s="76">
        <f>分析係数表!E37</f>
        <v>6.0316708754208755E-2</v>
      </c>
      <c r="Y34" s="89">
        <f t="shared" si="9"/>
        <v>0</v>
      </c>
    </row>
    <row r="35" spans="1:25" x14ac:dyDescent="0.2">
      <c r="A35" s="6" t="s">
        <v>23</v>
      </c>
      <c r="B35" s="5" t="s">
        <v>194</v>
      </c>
      <c r="C35" s="90"/>
      <c r="D35" s="76">
        <f>投入係数表!AC35</f>
        <v>3.8592384130700069E-2</v>
      </c>
      <c r="E35" s="77">
        <f t="shared" si="0"/>
        <v>3.859238413070007</v>
      </c>
      <c r="F35" s="76">
        <f>分析係数表!C38</f>
        <v>9.9890182932115712E-2</v>
      </c>
      <c r="G35" s="77">
        <f t="shared" si="1"/>
        <v>0.38550003106021097</v>
      </c>
      <c r="H35" s="77">
        <v>0.44840934318526926</v>
      </c>
      <c r="I35" s="77">
        <f t="shared" si="2"/>
        <v>0.44840934318526926</v>
      </c>
      <c r="J35" s="76">
        <f>分析係数表!G38</f>
        <v>0.1768186564566655</v>
      </c>
      <c r="K35" s="78">
        <f t="shared" si="3"/>
        <v>7.9287137604635141E-2</v>
      </c>
      <c r="L35" s="79"/>
      <c r="M35" s="80"/>
      <c r="N35" s="81">
        <f>分析係数表!H38</f>
        <v>4.3813263792446058E-2</v>
      </c>
      <c r="O35" s="82">
        <f t="shared" si="4"/>
        <v>1.2549668959079452</v>
      </c>
      <c r="P35" s="76">
        <f>分析係数表!C38</f>
        <v>9.9890182932115712E-2</v>
      </c>
      <c r="Q35" s="82">
        <f t="shared" si="5"/>
        <v>0.12535887280599406</v>
      </c>
      <c r="R35" s="83">
        <v>0.19015053317080774</v>
      </c>
      <c r="S35" s="84">
        <f t="shared" si="6"/>
        <v>0.63855987635607703</v>
      </c>
      <c r="T35" s="85">
        <f>分析係数表!F38</f>
        <v>0.48230653208028773</v>
      </c>
      <c r="U35" s="86">
        <f t="shared" si="7"/>
        <v>0.30798159949091686</v>
      </c>
      <c r="V35" s="87">
        <f>分析係数表!D38</f>
        <v>0.17391808794523728</v>
      </c>
      <c r="W35" s="88">
        <f t="shared" si="8"/>
        <v>0</v>
      </c>
      <c r="X35" s="76">
        <f>分析係数表!E38</f>
        <v>0.19259774915883512</v>
      </c>
      <c r="Y35" s="89">
        <f t="shared" si="9"/>
        <v>0</v>
      </c>
    </row>
    <row r="36" spans="1:25" x14ac:dyDescent="0.2">
      <c r="A36" s="6" t="s">
        <v>24</v>
      </c>
      <c r="B36" s="5" t="s">
        <v>39</v>
      </c>
      <c r="C36" s="90"/>
      <c r="D36" s="76">
        <f>投入係数表!AC36</f>
        <v>0</v>
      </c>
      <c r="E36" s="77">
        <f t="shared" si="0"/>
        <v>0</v>
      </c>
      <c r="F36" s="76">
        <f>分析係数表!C39</f>
        <v>1</v>
      </c>
      <c r="G36" s="77">
        <f t="shared" si="1"/>
        <v>0</v>
      </c>
      <c r="H36" s="77">
        <v>0.12997740840823716</v>
      </c>
      <c r="I36" s="77">
        <f t="shared" si="2"/>
        <v>0.12997740840823716</v>
      </c>
      <c r="J36" s="76">
        <f>分析係数表!G39</f>
        <v>0.35294936281039385</v>
      </c>
      <c r="K36" s="78">
        <f t="shared" si="3"/>
        <v>4.5875443477433629E-2</v>
      </c>
      <c r="L36" s="79"/>
      <c r="M36" s="80"/>
      <c r="N36" s="81">
        <f>分析係数表!H39</f>
        <v>3.8393137939767719E-3</v>
      </c>
      <c r="O36" s="82">
        <f t="shared" si="4"/>
        <v>0.10997153138986883</v>
      </c>
      <c r="P36" s="76">
        <f>分析係数表!C39</f>
        <v>1</v>
      </c>
      <c r="Q36" s="82">
        <f t="shared" si="5"/>
        <v>0.10997153138986883</v>
      </c>
      <c r="R36" s="83">
        <v>0.20248386805422064</v>
      </c>
      <c r="S36" s="84">
        <f t="shared" si="6"/>
        <v>0.33246127646245782</v>
      </c>
      <c r="T36" s="85">
        <f>分析係数表!F39</f>
        <v>0.70369192230461841</v>
      </c>
      <c r="U36" s="86">
        <f t="shared" si="7"/>
        <v>0.23395031472571412</v>
      </c>
      <c r="V36" s="87">
        <f>分析係数表!D39</f>
        <v>6.3102646175868304E-2</v>
      </c>
      <c r="W36" s="88">
        <f t="shared" si="8"/>
        <v>0</v>
      </c>
      <c r="X36" s="76">
        <f>分析係数表!E39</f>
        <v>7.9922066045050602E-2</v>
      </c>
      <c r="Y36" s="89">
        <f t="shared" si="9"/>
        <v>0</v>
      </c>
    </row>
    <row r="37" spans="1:25" x14ac:dyDescent="0.2">
      <c r="A37" s="6" t="s">
        <v>25</v>
      </c>
      <c r="B37" s="5" t="s">
        <v>40</v>
      </c>
      <c r="C37" s="90"/>
      <c r="D37" s="76">
        <f>投入係数表!AC37</f>
        <v>3.486663512066346E-5</v>
      </c>
      <c r="E37" s="77">
        <f t="shared" si="0"/>
        <v>3.486663512066346E-3</v>
      </c>
      <c r="F37" s="76">
        <f>分析係数表!C40</f>
        <v>0.8889202180509681</v>
      </c>
      <c r="G37" s="77">
        <f t="shared" si="1"/>
        <v>3.0993656894163705E-3</v>
      </c>
      <c r="H37" s="77">
        <v>7.3010633091913036E-3</v>
      </c>
      <c r="I37" s="77">
        <f t="shared" si="2"/>
        <v>7.3010633091913036E-3</v>
      </c>
      <c r="J37" s="76">
        <f>分析係数表!G40</f>
        <v>0.50284888634442904</v>
      </c>
      <c r="K37" s="78">
        <f t="shared" si="3"/>
        <v>3.6713315541570188E-3</v>
      </c>
      <c r="L37" s="79"/>
      <c r="M37" s="80"/>
      <c r="N37" s="81">
        <f>分析係数表!H40</f>
        <v>3.2672435146350355E-2</v>
      </c>
      <c r="O37" s="82">
        <f t="shared" si="4"/>
        <v>0.93585414479982976</v>
      </c>
      <c r="P37" s="76">
        <f>分析係数表!C40</f>
        <v>0.8889202180509681</v>
      </c>
      <c r="Q37" s="82">
        <f t="shared" si="5"/>
        <v>0.83189967045936697</v>
      </c>
      <c r="R37" s="83">
        <v>0.83476056363593776</v>
      </c>
      <c r="S37" s="84">
        <f t="shared" si="6"/>
        <v>0.84206162694512909</v>
      </c>
      <c r="T37" s="85">
        <f>分析係数表!F40</f>
        <v>0.69927210272348084</v>
      </c>
      <c r="U37" s="86">
        <f t="shared" si="7"/>
        <v>0.58883020449667567</v>
      </c>
      <c r="V37" s="87">
        <f>分析係数表!D40</f>
        <v>7.2544369019383326E-2</v>
      </c>
      <c r="W37" s="88">
        <f t="shared" si="8"/>
        <v>0</v>
      </c>
      <c r="X37" s="76">
        <f>分析係数表!E40</f>
        <v>4.5282298737766145E-2</v>
      </c>
      <c r="Y37" s="89">
        <f t="shared" si="9"/>
        <v>0</v>
      </c>
    </row>
    <row r="38" spans="1:25" x14ac:dyDescent="0.2">
      <c r="A38" s="6" t="s">
        <v>26</v>
      </c>
      <c r="B38" s="5" t="s">
        <v>277</v>
      </c>
      <c r="C38" s="90"/>
      <c r="D38" s="76">
        <f>投入係数表!AC38</f>
        <v>2.4904739371902472E-5</v>
      </c>
      <c r="E38" s="77">
        <f t="shared" si="0"/>
        <v>2.4904739371902473E-3</v>
      </c>
      <c r="F38" s="76">
        <f>分析係数表!C41</f>
        <v>0.75714913369882897</v>
      </c>
      <c r="G38" s="77">
        <f t="shared" si="1"/>
        <v>1.8856601840431075E-3</v>
      </c>
      <c r="H38" s="77">
        <v>4.8138905241036029E-3</v>
      </c>
      <c r="I38" s="77">
        <f t="shared" si="2"/>
        <v>4.8138905241036029E-3</v>
      </c>
      <c r="J38" s="76">
        <f>分析係数表!G41</f>
        <v>0.44130306930439894</v>
      </c>
      <c r="K38" s="78">
        <f t="shared" si="3"/>
        <v>2.1243846635822816E-3</v>
      </c>
      <c r="L38" s="79"/>
      <c r="M38" s="80"/>
      <c r="N38" s="81">
        <f>分析係数表!H41</f>
        <v>5.4373811955726131E-2</v>
      </c>
      <c r="O38" s="82">
        <f t="shared" si="4"/>
        <v>1.5574583608291899</v>
      </c>
      <c r="P38" s="76">
        <f>分析係数表!C41</f>
        <v>0.75714913369882897</v>
      </c>
      <c r="Q38" s="82">
        <f t="shared" si="5"/>
        <v>1.1792282486738193</v>
      </c>
      <c r="R38" s="83">
        <v>1.2014138749308572</v>
      </c>
      <c r="S38" s="84">
        <f t="shared" si="6"/>
        <v>1.2062277654549607</v>
      </c>
      <c r="T38" s="85">
        <f>分析係数表!F41</f>
        <v>0.54632084075586207</v>
      </c>
      <c r="U38" s="86">
        <f t="shared" si="7"/>
        <v>0.65898736696641891</v>
      </c>
      <c r="V38" s="87">
        <f>分析係数表!D41</f>
        <v>0.13514826589841719</v>
      </c>
      <c r="W38" s="88">
        <f t="shared" si="8"/>
        <v>0</v>
      </c>
      <c r="X38" s="76">
        <f>分析係数表!E41</f>
        <v>0.12757089402759902</v>
      </c>
      <c r="Y38" s="89">
        <f t="shared" si="9"/>
        <v>0</v>
      </c>
    </row>
    <row r="39" spans="1:25" x14ac:dyDescent="0.2">
      <c r="A39" s="6" t="s">
        <v>51</v>
      </c>
      <c r="B39" s="5" t="s">
        <v>368</v>
      </c>
      <c r="C39" s="90"/>
      <c r="D39" s="76">
        <f>投入係数表!AC39</f>
        <v>3.1878066396035166E-4</v>
      </c>
      <c r="E39" s="77">
        <f>$C$31*D39</f>
        <v>3.1878066396035167E-2</v>
      </c>
      <c r="F39" s="76">
        <f>分析係数表!C42</f>
        <v>1</v>
      </c>
      <c r="G39" s="77">
        <f>E39*F39</f>
        <v>3.1878066396035167E-2</v>
      </c>
      <c r="H39" s="77">
        <v>4.0805621003431033E-2</v>
      </c>
      <c r="I39" s="77">
        <f>C39+H39</f>
        <v>4.0805621003431033E-2</v>
      </c>
      <c r="J39" s="76">
        <f>分析係数表!G42</f>
        <v>0.48521641371557056</v>
      </c>
      <c r="K39" s="78">
        <f>I39*J39</f>
        <v>1.9799557082721568E-2</v>
      </c>
      <c r="L39" s="79"/>
      <c r="M39" s="80"/>
      <c r="N39" s="81">
        <f>分析係数表!H42</f>
        <v>1.2455852761828956E-2</v>
      </c>
      <c r="O39" s="82">
        <f t="shared" si="4"/>
        <v>0.3567796946251236</v>
      </c>
      <c r="P39" s="76">
        <f>分析係数表!C42</f>
        <v>1</v>
      </c>
      <c r="Q39" s="82">
        <f>O39*P39</f>
        <v>0.3567796946251236</v>
      </c>
      <c r="R39" s="83">
        <v>0.36586187657876895</v>
      </c>
      <c r="S39" s="84">
        <f>I39+R39</f>
        <v>0.4066674975822</v>
      </c>
      <c r="T39" s="85">
        <f>分析係数表!F42</f>
        <v>0.55716694772344011</v>
      </c>
      <c r="U39" s="86">
        <f>S39*T39</f>
        <v>0.22658168836620382</v>
      </c>
      <c r="V39" s="87">
        <f>分析係数表!D42</f>
        <v>5.0590219224283306E-2</v>
      </c>
      <c r="W39" s="88">
        <f>ROUND(S39*V39,0)</f>
        <v>0</v>
      </c>
      <c r="X39" s="76">
        <f>分析係数表!E42</f>
        <v>4.4912872400224846E-2</v>
      </c>
      <c r="Y39" s="89">
        <f>ROUND(S39*X39,0)</f>
        <v>0</v>
      </c>
    </row>
    <row r="40" spans="1:25" x14ac:dyDescent="0.2">
      <c r="A40" s="6" t="s">
        <v>195</v>
      </c>
      <c r="B40" s="5" t="s">
        <v>41</v>
      </c>
      <c r="C40" s="90"/>
      <c r="D40" s="76">
        <f>投入係数表!AC40</f>
        <v>8.6120588748038754E-2</v>
      </c>
      <c r="E40" s="77">
        <f>$C$31*D40</f>
        <v>8.6120588748038749</v>
      </c>
      <c r="F40" s="76">
        <f>分析係数表!C43</f>
        <v>0.37563090462016302</v>
      </c>
      <c r="G40" s="77">
        <f>E40*F40</f>
        <v>3.2349554657846826</v>
      </c>
      <c r="H40" s="77">
        <v>3.8930742913238001</v>
      </c>
      <c r="I40" s="77">
        <f>C40+H40</f>
        <v>3.8930742913238001</v>
      </c>
      <c r="J40" s="76">
        <f>分析係数表!G43</f>
        <v>0.35396646305878693</v>
      </c>
      <c r="K40" s="78">
        <f>I40*J40</f>
        <v>1.3780177373249789</v>
      </c>
      <c r="L40" s="79"/>
      <c r="M40" s="80"/>
      <c r="N40" s="81">
        <f>分析係数表!H43</f>
        <v>3.4431366873638014E-2</v>
      </c>
      <c r="O40" s="82">
        <f t="shared" si="4"/>
        <v>0.98623617295379662</v>
      </c>
      <c r="P40" s="76">
        <f>分析係数表!C43</f>
        <v>0.37563090462016302</v>
      </c>
      <c r="Q40" s="82">
        <f>O40*P40</f>
        <v>0.37046078581576219</v>
      </c>
      <c r="R40" s="83">
        <v>0.95440131583126431</v>
      </c>
      <c r="S40" s="84">
        <f>I40+R40</f>
        <v>4.8474756071550642</v>
      </c>
      <c r="T40" s="85">
        <f>分析係数表!F43</f>
        <v>0.58646850562191188</v>
      </c>
      <c r="U40" s="86">
        <f>S40*T40</f>
        <v>2.8428917753669003</v>
      </c>
      <c r="V40" s="87">
        <f>分析係数表!D43</f>
        <v>0.19606660701085477</v>
      </c>
      <c r="W40" s="88">
        <f>ROUND(S40*V40,0)</f>
        <v>1</v>
      </c>
      <c r="X40" s="76">
        <f>分析係数表!E43</f>
        <v>0.16095397424425165</v>
      </c>
      <c r="Y40" s="89">
        <f>ROUND(S40*X40,0)</f>
        <v>1</v>
      </c>
    </row>
    <row r="41" spans="1:25" x14ac:dyDescent="0.2">
      <c r="A41" s="6" t="s">
        <v>341</v>
      </c>
      <c r="B41" s="5" t="s">
        <v>42</v>
      </c>
      <c r="C41" s="90"/>
      <c r="D41" s="76">
        <f>投入係数表!AC41</f>
        <v>8.7664682589096707E-4</v>
      </c>
      <c r="E41" s="77">
        <f>$C$31*D41</f>
        <v>8.766468258909671E-2</v>
      </c>
      <c r="F41" s="76">
        <f>分析係数表!C44</f>
        <v>0.44504076889746724</v>
      </c>
      <c r="G41" s="77">
        <f>E41*F41</f>
        <v>3.901435774460401E-2</v>
      </c>
      <c r="H41" s="77">
        <v>4.8477236684062668E-2</v>
      </c>
      <c r="I41" s="77">
        <f>C41+H41</f>
        <v>4.8477236684062668E-2</v>
      </c>
      <c r="J41" s="76">
        <f>分析係数表!G44</f>
        <v>0.26866955824807881</v>
      </c>
      <c r="K41" s="78">
        <f>I41*J41</f>
        <v>1.3024357764994677E-2</v>
      </c>
      <c r="L41" s="79"/>
      <c r="M41" s="80"/>
      <c r="N41" s="81">
        <f>分析係数表!H44</f>
        <v>0.11433334539351923</v>
      </c>
      <c r="O41" s="82">
        <f t="shared" si="4"/>
        <v>3.2749115484068154</v>
      </c>
      <c r="P41" s="76">
        <f>分析係数表!C44</f>
        <v>0.44504076889746724</v>
      </c>
      <c r="Q41" s="82">
        <f>O41*P41</f>
        <v>1.4574691535741642</v>
      </c>
      <c r="R41" s="83">
        <v>1.4844754099842694</v>
      </c>
      <c r="S41" s="84">
        <f>I41+R41</f>
        <v>1.5329526466683321</v>
      </c>
      <c r="T41" s="85">
        <f>分析係数表!F44</f>
        <v>0.50678893027202865</v>
      </c>
      <c r="U41" s="86">
        <f>S41*T41</f>
        <v>0.77688343196271914</v>
      </c>
      <c r="V41" s="87">
        <f>分析係数表!D44</f>
        <v>0.1775140257413606</v>
      </c>
      <c r="W41" s="88">
        <f>ROUND(S41*V41,0)</f>
        <v>0</v>
      </c>
      <c r="X41" s="76">
        <f>分析係数表!E44</f>
        <v>0.13360991938145303</v>
      </c>
      <c r="Y41" s="89">
        <f>ROUND(S41*X41,0)</f>
        <v>0</v>
      </c>
    </row>
    <row r="42" spans="1:25" x14ac:dyDescent="0.2">
      <c r="A42" s="6" t="s">
        <v>342</v>
      </c>
      <c r="B42" s="5" t="s">
        <v>279</v>
      </c>
      <c r="C42" s="90"/>
      <c r="D42" s="76">
        <f>投入係数表!AC42</f>
        <v>3.8104251239010783E-3</v>
      </c>
      <c r="E42" s="77">
        <f>$C$31*D42</f>
        <v>0.38104251239010783</v>
      </c>
      <c r="F42" s="76">
        <f>分析係数表!C45</f>
        <v>1</v>
      </c>
      <c r="G42" s="77">
        <f>E42*F42</f>
        <v>0.38104251239010783</v>
      </c>
      <c r="H42" s="77">
        <v>0.41509706990935913</v>
      </c>
      <c r="I42" s="77">
        <f>C42+H42</f>
        <v>0.41509706990935913</v>
      </c>
      <c r="J42" s="76">
        <f>分析係数表!G45</f>
        <v>0</v>
      </c>
      <c r="K42" s="78">
        <f>I42*J42</f>
        <v>0</v>
      </c>
      <c r="L42" s="79"/>
      <c r="M42" s="80"/>
      <c r="N42" s="81">
        <f>分析係数表!H45</f>
        <v>0</v>
      </c>
      <c r="O42" s="82">
        <f t="shared" si="4"/>
        <v>0</v>
      </c>
      <c r="P42" s="76">
        <f>分析係数表!C45</f>
        <v>1</v>
      </c>
      <c r="Q42" s="82">
        <f>O42*P42</f>
        <v>0</v>
      </c>
      <c r="R42" s="83">
        <v>4.682806216562925E-2</v>
      </c>
      <c r="S42" s="84">
        <f>I42+R42</f>
        <v>0.46192513207498836</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投入係数表!AC43</f>
        <v>9.2446392548501972E-3</v>
      </c>
      <c r="E43" s="77">
        <f>$C$31*D43</f>
        <v>0.92446392548501977</v>
      </c>
      <c r="F43" s="76">
        <f>分析係数表!C46</f>
        <v>0.71666280596092968</v>
      </c>
      <c r="G43" s="77">
        <f>E43*F43</f>
        <v>0.66252891084775012</v>
      </c>
      <c r="H43" s="77">
        <v>0.68536848486405788</v>
      </c>
      <c r="I43" s="77">
        <f>C43+H43</f>
        <v>0.68536848486405788</v>
      </c>
      <c r="J43" s="76">
        <f>分析係数表!G46</f>
        <v>9.2985756517065307E-3</v>
      </c>
      <c r="K43" s="78">
        <f>I43*J43</f>
        <v>6.3729507058039245E-3</v>
      </c>
      <c r="L43" s="79"/>
      <c r="M43" s="80"/>
      <c r="N43" s="81">
        <f>分析係数表!H46</f>
        <v>2.2386024285503563E-2</v>
      </c>
      <c r="O43" s="82">
        <f t="shared" si="4"/>
        <v>0.64121494217789776</v>
      </c>
      <c r="P43" s="76">
        <f>分析係数表!C46</f>
        <v>0.71666280596092968</v>
      </c>
      <c r="Q43" s="82">
        <f>O43*P43</f>
        <v>0.45953489968528749</v>
      </c>
      <c r="R43" s="83">
        <v>0.48781585036482555</v>
      </c>
      <c r="S43" s="84">
        <f>I43+R43</f>
        <v>1.1731843352288833</v>
      </c>
      <c r="T43" s="85">
        <f>分析係数表!F46</f>
        <v>0.31357162053211501</v>
      </c>
      <c r="U43" s="86">
        <f>S43*T43</f>
        <v>0.36787731318061301</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92">
        <f>投入係数表!AC44</f>
        <v>0.27836027195975394</v>
      </c>
      <c r="E44" s="91">
        <f>SUM(E5:E43)</f>
        <v>27.836027195975397</v>
      </c>
      <c r="F44" s="92">
        <f>分析係数表!C47</f>
        <v>0.41481989128497887</v>
      </c>
      <c r="G44" s="91">
        <f>SUM(G5:G43)</f>
        <v>11.260991350354157</v>
      </c>
      <c r="H44" s="91">
        <f>SUM(H5:H43)</f>
        <v>13.414613669252338</v>
      </c>
      <c r="I44" s="91">
        <f>SUM(I5:I43)</f>
        <v>113.41461366925236</v>
      </c>
      <c r="J44" s="92">
        <f>分析係数表!G47</f>
        <v>0.25026351860519069</v>
      </c>
      <c r="K44" s="93">
        <f>SUM(K5:K43)</f>
        <v>45.659200135461276</v>
      </c>
      <c r="L44" s="94">
        <f>最終需要_まとめ!$L$33</f>
        <v>0.62733333333333341</v>
      </c>
      <c r="M44" s="91">
        <f>K44*L44</f>
        <v>28.64353821831271</v>
      </c>
      <c r="N44" s="95">
        <f>分析係数表!H47</f>
        <v>1</v>
      </c>
      <c r="O44" s="96">
        <f>SUM(O5:O43)</f>
        <v>28.643538218312717</v>
      </c>
      <c r="P44" s="92">
        <f>分析係数表!C47</f>
        <v>0.41481989128497887</v>
      </c>
      <c r="Q44" s="96">
        <f>SUM(Q5:Q43)</f>
        <v>13.862005057998724</v>
      </c>
      <c r="R44" s="91">
        <f>SUM(R5:R43)</f>
        <v>16.177518102653309</v>
      </c>
      <c r="S44" s="97">
        <f>SUM(S5:S43)</f>
        <v>129.59213177190566</v>
      </c>
      <c r="T44" s="98">
        <f>分析係数表!F47</f>
        <v>0.49143989098878627</v>
      </c>
      <c r="U44" s="99">
        <f>SUM(U5:U43)</f>
        <v>88.690792112083287</v>
      </c>
      <c r="V44" s="100">
        <f>分析係数表!D47</f>
        <v>6.5635274131309693E-2</v>
      </c>
      <c r="W44" s="101">
        <f>SUM(W5:W43)</f>
        <v>18</v>
      </c>
      <c r="X44" s="92">
        <f>分析係数表!E47</f>
        <v>5.6703562149805216E-2</v>
      </c>
      <c r="Y44" s="102">
        <f>SUM(Y5:Y43)</f>
        <v>14</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292</v>
      </c>
      <c r="S2" s="3" t="s">
        <v>153</v>
      </c>
      <c r="U2" s="64" t="s">
        <v>210</v>
      </c>
      <c r="W2" s="3" t="s">
        <v>130</v>
      </c>
      <c r="Y2" s="3" t="s">
        <v>154</v>
      </c>
    </row>
    <row r="3" spans="1:25" ht="44" x14ac:dyDescent="0.2">
      <c r="B3" s="65"/>
      <c r="C3" s="66" t="s">
        <v>228</v>
      </c>
      <c r="D3" s="66" t="s">
        <v>234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投入係数表!AD5</f>
        <v>0</v>
      </c>
      <c r="E5" s="77">
        <f t="shared" ref="E5:E38" si="0">$C$32*D5</f>
        <v>0</v>
      </c>
      <c r="F5" s="76">
        <f>分析係数表!C8</f>
        <v>4.9243777539597522E-2</v>
      </c>
      <c r="G5" s="77">
        <f t="shared" ref="G5:G38" si="1">E5*F5</f>
        <v>0</v>
      </c>
      <c r="H5" s="77">
        <f t="array" ref="H5:H43">MMULT(逆行列係数!C5:AO43,'28'!G5:G43)</f>
        <v>4.4274472192989472E-5</v>
      </c>
      <c r="I5" s="77">
        <f t="shared" ref="I5:I38" si="2">C5+H5</f>
        <v>4.4274472192989472E-5</v>
      </c>
      <c r="J5" s="76">
        <f>分析係数表!G8</f>
        <v>0.12057971014492753</v>
      </c>
      <c r="K5" s="78">
        <f t="shared" ref="K5:K38" si="3">I5*J5</f>
        <v>5.338603023850325E-6</v>
      </c>
      <c r="L5" s="79" t="s">
        <v>185</v>
      </c>
      <c r="M5" s="80" t="s">
        <v>185</v>
      </c>
      <c r="N5" s="81">
        <f>分析係数表!H8</f>
        <v>1.1023937613586077E-2</v>
      </c>
      <c r="O5" s="82">
        <f t="shared" ref="O5:O43" si="4">$M$44*N5</f>
        <v>0.24933885226294636</v>
      </c>
      <c r="P5" s="76">
        <f>分析係数表!C8</f>
        <v>4.9243777539597522E-2</v>
      </c>
      <c r="Q5" s="82">
        <f t="shared" ref="Q5:Q38" si="5">O5*P5</f>
        <v>1.2278386972815103E-2</v>
      </c>
      <c r="R5" s="83">
        <f t="array" ref="R5:R43">MMULT(逆行列係数!C5:AO43,'28'!Q5:Q43)</f>
        <v>1.2838662043215349E-2</v>
      </c>
      <c r="S5" s="84">
        <f t="shared" ref="S5:S38" si="6">I5+R5</f>
        <v>1.2882936515408339E-2</v>
      </c>
      <c r="T5" s="85">
        <f>分析係数表!F8</f>
        <v>0.45391304347826089</v>
      </c>
      <c r="U5" s="86">
        <f t="shared" ref="U5:U38" si="7">S5*T5</f>
        <v>5.8477329226462203E-3</v>
      </c>
      <c r="V5" s="87">
        <f>分析係数表!D8</f>
        <v>0.46202898550724636</v>
      </c>
      <c r="W5" s="88">
        <f t="shared" ref="W5:W38" si="8">ROUND(S5*V5,0)</f>
        <v>0</v>
      </c>
      <c r="X5" s="76">
        <f>分析係数表!E8</f>
        <v>0.31362318840579712</v>
      </c>
      <c r="Y5" s="89">
        <f t="shared" ref="Y5:Y38" si="9">ROUND(S5*X5,0)</f>
        <v>0</v>
      </c>
    </row>
    <row r="6" spans="1:25" x14ac:dyDescent="0.2">
      <c r="A6" s="6" t="s">
        <v>220</v>
      </c>
      <c r="B6" s="5" t="s">
        <v>266</v>
      </c>
      <c r="C6" s="90"/>
      <c r="D6" s="76">
        <f>投入係数表!AD6</f>
        <v>0</v>
      </c>
      <c r="E6" s="77">
        <f t="shared" si="0"/>
        <v>0</v>
      </c>
      <c r="F6" s="76">
        <f>分析係数表!C9</f>
        <v>0.18610421836228286</v>
      </c>
      <c r="G6" s="77">
        <f t="shared" si="1"/>
        <v>0</v>
      </c>
      <c r="H6" s="77">
        <v>2.4768259146441177E-5</v>
      </c>
      <c r="I6" s="77">
        <f t="shared" si="2"/>
        <v>2.4768259146441177E-5</v>
      </c>
      <c r="J6" s="76">
        <f>分析係数表!G9</f>
        <v>0.24223602484472051</v>
      </c>
      <c r="K6" s="78">
        <f t="shared" si="3"/>
        <v>5.9997646379578012E-6</v>
      </c>
      <c r="L6" s="79"/>
      <c r="M6" s="80"/>
      <c r="N6" s="81">
        <f>分析係数表!H9</f>
        <v>5.8167204272645549E-4</v>
      </c>
      <c r="O6" s="82">
        <f t="shared" si="4"/>
        <v>1.3156228256237261E-2</v>
      </c>
      <c r="P6" s="76">
        <f>分析係数表!C9</f>
        <v>0.18610421836228286</v>
      </c>
      <c r="Q6" s="82">
        <f t="shared" si="5"/>
        <v>2.4484295762228149E-3</v>
      </c>
      <c r="R6" s="83">
        <v>2.5057628445106167E-3</v>
      </c>
      <c r="S6" s="84">
        <f t="shared" si="6"/>
        <v>2.5305311036570581E-3</v>
      </c>
      <c r="T6" s="85">
        <f>分析係数表!F9</f>
        <v>0.65217391304347827</v>
      </c>
      <c r="U6" s="86">
        <f t="shared" si="7"/>
        <v>1.6503463719502553E-3</v>
      </c>
      <c r="V6" s="87">
        <f>分析係数表!D9</f>
        <v>0.15527950310559005</v>
      </c>
      <c r="W6" s="88">
        <f t="shared" si="8"/>
        <v>0</v>
      </c>
      <c r="X6" s="76">
        <f>分析係数表!E9</f>
        <v>0</v>
      </c>
      <c r="Y6" s="89">
        <f t="shared" si="9"/>
        <v>0</v>
      </c>
    </row>
    <row r="7" spans="1:25" x14ac:dyDescent="0.2">
      <c r="A7" s="6" t="s">
        <v>221</v>
      </c>
      <c r="B7" s="5" t="s">
        <v>267</v>
      </c>
      <c r="C7" s="90"/>
      <c r="D7" s="76">
        <f>投入係数表!AD7</f>
        <v>0</v>
      </c>
      <c r="E7" s="77">
        <f t="shared" si="0"/>
        <v>0</v>
      </c>
      <c r="F7" s="76">
        <f>分析係数表!C10</f>
        <v>1</v>
      </c>
      <c r="G7" s="77">
        <f t="shared" si="1"/>
        <v>0</v>
      </c>
      <c r="H7" s="77">
        <v>4.2267245730257025E-5</v>
      </c>
      <c r="I7" s="77">
        <f t="shared" si="2"/>
        <v>4.2267245730257025E-5</v>
      </c>
      <c r="J7" s="76">
        <f>分析係数表!G10</f>
        <v>0.17902522283330172</v>
      </c>
      <c r="K7" s="78">
        <f t="shared" si="3"/>
        <v>7.5669030854091842E-6</v>
      </c>
      <c r="L7" s="79"/>
      <c r="M7" s="80"/>
      <c r="N7" s="81">
        <f>分析係数表!H10</f>
        <v>1.093766089911469E-3</v>
      </c>
      <c r="O7" s="82">
        <f t="shared" si="4"/>
        <v>2.4738744998570546E-2</v>
      </c>
      <c r="P7" s="76">
        <f>分析係数表!C10</f>
        <v>1</v>
      </c>
      <c r="Q7" s="82">
        <f t="shared" si="5"/>
        <v>2.4738744998570546E-2</v>
      </c>
      <c r="R7" s="83">
        <v>2.4809833908311402E-2</v>
      </c>
      <c r="S7" s="84">
        <f t="shared" si="6"/>
        <v>2.4852101154041659E-2</v>
      </c>
      <c r="T7" s="85">
        <f>分析係数表!F10</f>
        <v>0.51792148681964723</v>
      </c>
      <c r="U7" s="86">
        <f t="shared" si="7"/>
        <v>1.2871437180293526E-2</v>
      </c>
      <c r="V7" s="87">
        <f>分析係数表!D10</f>
        <v>0.10677033946520008</v>
      </c>
      <c r="W7" s="88">
        <f t="shared" si="8"/>
        <v>0</v>
      </c>
      <c r="X7" s="76">
        <f>分析係数表!E10</f>
        <v>8.173715152664518E-2</v>
      </c>
      <c r="Y7" s="89">
        <f t="shared" si="9"/>
        <v>0</v>
      </c>
    </row>
    <row r="8" spans="1:25" x14ac:dyDescent="0.2">
      <c r="A8" s="6" t="s">
        <v>222</v>
      </c>
      <c r="B8" s="5" t="s">
        <v>27</v>
      </c>
      <c r="C8" s="90"/>
      <c r="D8" s="76">
        <f>投入係数表!AD8</f>
        <v>0</v>
      </c>
      <c r="E8" s="77">
        <f t="shared" si="0"/>
        <v>0</v>
      </c>
      <c r="F8" s="76">
        <f>分析係数表!C11</f>
        <v>6.160954948016939E-3</v>
      </c>
      <c r="G8" s="77">
        <f t="shared" si="1"/>
        <v>0</v>
      </c>
      <c r="H8" s="77">
        <v>3.2053437385514083E-4</v>
      </c>
      <c r="I8" s="77">
        <f t="shared" si="2"/>
        <v>3.2053437385514083E-4</v>
      </c>
      <c r="J8" s="76">
        <f>分析係数表!G11</f>
        <v>0.34042553191489361</v>
      </c>
      <c r="K8" s="78">
        <f t="shared" si="3"/>
        <v>1.0911808471664369E-4</v>
      </c>
      <c r="L8" s="79"/>
      <c r="M8" s="80"/>
      <c r="N8" s="81">
        <f>分析係数表!H11</f>
        <v>-1.9481838751603774E-5</v>
      </c>
      <c r="O8" s="82">
        <f t="shared" si="4"/>
        <v>-4.40639223893114E-4</v>
      </c>
      <c r="P8" s="76">
        <f>分析係数表!C11</f>
        <v>6.160954948016939E-3</v>
      </c>
      <c r="Q8" s="82">
        <f t="shared" si="5"/>
        <v>-2.7147584067346244E-6</v>
      </c>
      <c r="R8" s="83">
        <v>3.1044046772987376E-4</v>
      </c>
      <c r="S8" s="84">
        <f t="shared" si="6"/>
        <v>6.3097484158501464E-4</v>
      </c>
      <c r="T8" s="85">
        <f>分析係数表!F11</f>
        <v>0.5957446808510638</v>
      </c>
      <c r="U8" s="86">
        <f t="shared" si="7"/>
        <v>3.7589990562511512E-4</v>
      </c>
      <c r="V8" s="87">
        <f>分析係数表!D11</f>
        <v>0.10638297872340426</v>
      </c>
      <c r="W8" s="88">
        <f t="shared" si="8"/>
        <v>0</v>
      </c>
      <c r="X8" s="76">
        <f>分析係数表!E11</f>
        <v>0</v>
      </c>
      <c r="Y8" s="89">
        <f t="shared" si="9"/>
        <v>0</v>
      </c>
    </row>
    <row r="9" spans="1:25" x14ac:dyDescent="0.2">
      <c r="A9" s="6" t="s">
        <v>223</v>
      </c>
      <c r="B9" s="5" t="s">
        <v>191</v>
      </c>
      <c r="C9" s="90"/>
      <c r="D9" s="76">
        <f>投入係数表!AD9</f>
        <v>0</v>
      </c>
      <c r="E9" s="77">
        <f t="shared" si="0"/>
        <v>0</v>
      </c>
      <c r="F9" s="76">
        <f>分析係数表!C12</f>
        <v>3.0196065121225524E-2</v>
      </c>
      <c r="G9" s="77">
        <f t="shared" si="1"/>
        <v>0</v>
      </c>
      <c r="H9" s="77">
        <v>1.4770414173631029E-4</v>
      </c>
      <c r="I9" s="77">
        <f t="shared" si="2"/>
        <v>1.4770414173631029E-4</v>
      </c>
      <c r="J9" s="76">
        <f>分析係数表!G12</f>
        <v>0.12354134956874682</v>
      </c>
      <c r="K9" s="78">
        <f t="shared" si="3"/>
        <v>1.8247569006997237E-5</v>
      </c>
      <c r="L9" s="79"/>
      <c r="M9" s="80"/>
      <c r="N9" s="81">
        <f>分析係数表!H12</f>
        <v>9.1223709954384669E-2</v>
      </c>
      <c r="O9" s="82">
        <f t="shared" si="4"/>
        <v>2.0632931658795064</v>
      </c>
      <c r="P9" s="76">
        <f>分析係数表!C12</f>
        <v>3.0196065121225524E-2</v>
      </c>
      <c r="Q9" s="82">
        <f t="shared" si="5"/>
        <v>6.2303334801077151E-2</v>
      </c>
      <c r="R9" s="83">
        <v>6.6329726825460747E-2</v>
      </c>
      <c r="S9" s="84">
        <f t="shared" si="6"/>
        <v>6.6477430967197063E-2</v>
      </c>
      <c r="T9" s="85">
        <f>分析係数表!F12</f>
        <v>0.42790922927909231</v>
      </c>
      <c r="U9" s="86">
        <f t="shared" si="7"/>
        <v>2.8446306249627358E-2</v>
      </c>
      <c r="V9" s="87">
        <f>分析係数表!D12</f>
        <v>5.0712605507126057E-2</v>
      </c>
      <c r="W9" s="88">
        <f t="shared" si="8"/>
        <v>0</v>
      </c>
      <c r="X9" s="76">
        <f>分析係数表!E12</f>
        <v>5.3041833863751671E-2</v>
      </c>
      <c r="Y9" s="89">
        <f t="shared" si="9"/>
        <v>0</v>
      </c>
    </row>
    <row r="10" spans="1:25" x14ac:dyDescent="0.2">
      <c r="A10" s="6" t="s">
        <v>224</v>
      </c>
      <c r="B10" s="5" t="s">
        <v>28</v>
      </c>
      <c r="C10" s="90"/>
      <c r="D10" s="76">
        <f>投入係数表!AD10</f>
        <v>1.6125930199872769E-3</v>
      </c>
      <c r="E10" s="77">
        <f t="shared" si="0"/>
        <v>0.16125930199872768</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0.32440489147616614</v>
      </c>
      <c r="P10" s="76">
        <f>分析係数表!C13</f>
        <v>0</v>
      </c>
      <c r="Q10" s="82">
        <f t="shared" si="5"/>
        <v>0</v>
      </c>
      <c r="R10" s="83">
        <v>0</v>
      </c>
      <c r="S10" s="84">
        <f t="shared" si="6"/>
        <v>0</v>
      </c>
      <c r="T10" s="85">
        <f>分析係数表!F13</f>
        <v>0.38061465721040189</v>
      </c>
      <c r="U10" s="86">
        <f t="shared" si="7"/>
        <v>0</v>
      </c>
      <c r="V10" s="87">
        <f>分析係数表!D13</f>
        <v>0.21040189125295508</v>
      </c>
      <c r="W10" s="88">
        <f t="shared" si="8"/>
        <v>0</v>
      </c>
      <c r="X10" s="76">
        <f>分析係数表!E13</f>
        <v>0.14893617021276595</v>
      </c>
      <c r="Y10" s="89">
        <f t="shared" si="9"/>
        <v>0</v>
      </c>
    </row>
    <row r="11" spans="1:25" x14ac:dyDescent="0.2">
      <c r="A11" s="6" t="s">
        <v>225</v>
      </c>
      <c r="B11" s="5" t="s">
        <v>268</v>
      </c>
      <c r="C11" s="90"/>
      <c r="D11" s="76">
        <f>投入係数表!AD11</f>
        <v>4.6306570206974098E-3</v>
      </c>
      <c r="E11" s="77">
        <f t="shared" si="0"/>
        <v>0.46306570206974096</v>
      </c>
      <c r="F11" s="76">
        <f>分析係数表!C14</f>
        <v>0.14745822605886216</v>
      </c>
      <c r="G11" s="77">
        <f t="shared" si="1"/>
        <v>6.8282846975905573E-2</v>
      </c>
      <c r="H11" s="77">
        <v>0.21170000050102897</v>
      </c>
      <c r="I11" s="77">
        <f t="shared" si="2"/>
        <v>0.21170000050102897</v>
      </c>
      <c r="J11" s="76">
        <f>分析係数表!G14</f>
        <v>0.16000812567713976</v>
      </c>
      <c r="K11" s="78">
        <f t="shared" si="3"/>
        <v>3.387372028601919E-2</v>
      </c>
      <c r="L11" s="79"/>
      <c r="M11" s="80"/>
      <c r="N11" s="81">
        <f>分析係数表!H14</f>
        <v>1.1744765647395416E-3</v>
      </c>
      <c r="O11" s="82">
        <f t="shared" si="4"/>
        <v>2.6564250354699157E-2</v>
      </c>
      <c r="P11" s="76">
        <f>分析係数表!C14</f>
        <v>0.14745822605886216</v>
      </c>
      <c r="Q11" s="82">
        <f t="shared" si="5"/>
        <v>3.9171172338874375E-3</v>
      </c>
      <c r="R11" s="83">
        <v>3.0220965074551426E-2</v>
      </c>
      <c r="S11" s="84">
        <f t="shared" si="6"/>
        <v>0.2419209655755804</v>
      </c>
      <c r="T11" s="85">
        <f>分析係数表!F14</f>
        <v>0.30031148429035753</v>
      </c>
      <c r="U11" s="86">
        <f t="shared" si="7"/>
        <v>7.2651644252959044E-2</v>
      </c>
      <c r="V11" s="87">
        <f>分析係数表!D14</f>
        <v>4.401408450704225E-2</v>
      </c>
      <c r="W11" s="88">
        <f t="shared" si="8"/>
        <v>0</v>
      </c>
      <c r="X11" s="76">
        <f>分析係数表!E14</f>
        <v>4.2998374864572045E-2</v>
      </c>
      <c r="Y11" s="89">
        <f t="shared" si="9"/>
        <v>0</v>
      </c>
    </row>
    <row r="12" spans="1:25" x14ac:dyDescent="0.2">
      <c r="A12" s="6" t="s">
        <v>226</v>
      </c>
      <c r="B12" s="5" t="s">
        <v>29</v>
      </c>
      <c r="C12" s="90"/>
      <c r="D12" s="76">
        <f>投入係数表!AD12</f>
        <v>1.4794431376030062E-5</v>
      </c>
      <c r="E12" s="77">
        <f t="shared" si="0"/>
        <v>1.4794431376030062E-3</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0.18912864974098015</v>
      </c>
      <c r="P12" s="76">
        <f>分析係数表!C15</f>
        <v>0</v>
      </c>
      <c r="Q12" s="82">
        <f t="shared" si="5"/>
        <v>0</v>
      </c>
      <c r="R12" s="83">
        <v>0</v>
      </c>
      <c r="S12" s="84">
        <f t="shared" si="6"/>
        <v>0</v>
      </c>
      <c r="T12" s="85">
        <f>分析係数表!F15</f>
        <v>0.30411835265893644</v>
      </c>
      <c r="U12" s="86">
        <f t="shared" si="7"/>
        <v>0</v>
      </c>
      <c r="V12" s="87">
        <f>分析係数表!D15</f>
        <v>5.8056777289084364E-2</v>
      </c>
      <c r="W12" s="88">
        <f t="shared" si="8"/>
        <v>0</v>
      </c>
      <c r="X12" s="76">
        <f>分析係数表!E15</f>
        <v>5.2139144342263098E-2</v>
      </c>
      <c r="Y12" s="89">
        <f t="shared" si="9"/>
        <v>0</v>
      </c>
    </row>
    <row r="13" spans="1:25" x14ac:dyDescent="0.2">
      <c r="A13" s="6" t="s">
        <v>227</v>
      </c>
      <c r="B13" s="5" t="s">
        <v>30</v>
      </c>
      <c r="C13" s="90"/>
      <c r="D13" s="76">
        <f>投入係数表!AD13</f>
        <v>3.6986078440075156E-4</v>
      </c>
      <c r="E13" s="77">
        <f t="shared" si="0"/>
        <v>3.6986078440075155E-2</v>
      </c>
      <c r="F13" s="76">
        <f>分析係数表!C16</f>
        <v>2.2508198350392528E-2</v>
      </c>
      <c r="G13" s="77">
        <f t="shared" si="1"/>
        <v>8.3248998973238823E-4</v>
      </c>
      <c r="H13" s="77">
        <v>6.1962593633515554E-3</v>
      </c>
      <c r="I13" s="77">
        <f t="shared" si="2"/>
        <v>6.1962593633515554E-3</v>
      </c>
      <c r="J13" s="76">
        <f>分析係数表!G16</f>
        <v>3.3165829145728645E-2</v>
      </c>
      <c r="K13" s="78">
        <f t="shared" si="3"/>
        <v>2.0550407938753904E-4</v>
      </c>
      <c r="L13" s="79"/>
      <c r="M13" s="80"/>
      <c r="N13" s="81">
        <f>分析係数表!H16</f>
        <v>1.6828134001653172E-2</v>
      </c>
      <c r="O13" s="82">
        <f t="shared" si="4"/>
        <v>0.38061786675281623</v>
      </c>
      <c r="P13" s="76">
        <f>分析係数表!C16</f>
        <v>2.2508198350392528E-2</v>
      </c>
      <c r="Q13" s="82">
        <f t="shared" si="5"/>
        <v>8.5670224405756615E-3</v>
      </c>
      <c r="R13" s="83">
        <v>1.1726127821373292E-2</v>
      </c>
      <c r="S13" s="84">
        <f t="shared" si="6"/>
        <v>1.7922387184724848E-2</v>
      </c>
      <c r="T13" s="85">
        <f>分析係数表!F16</f>
        <v>0.28743718592964823</v>
      </c>
      <c r="U13" s="86">
        <f t="shared" si="7"/>
        <v>5.1515605375189013E-3</v>
      </c>
      <c r="V13" s="87">
        <f>分析係数表!D16</f>
        <v>2.5125628140703519E-2</v>
      </c>
      <c r="W13" s="88">
        <f t="shared" si="8"/>
        <v>0</v>
      </c>
      <c r="X13" s="76">
        <f>分析係数表!E16</f>
        <v>2.3115577889447236E-2</v>
      </c>
      <c r="Y13" s="89">
        <f t="shared" si="9"/>
        <v>0</v>
      </c>
    </row>
    <row r="14" spans="1:25" x14ac:dyDescent="0.2">
      <c r="A14" s="6" t="s">
        <v>2</v>
      </c>
      <c r="B14" s="5" t="s">
        <v>365</v>
      </c>
      <c r="C14" s="90"/>
      <c r="D14" s="76">
        <f>投入係数表!AD14</f>
        <v>3.0180640007101329E-3</v>
      </c>
      <c r="E14" s="77">
        <f t="shared" si="0"/>
        <v>0.30180640007101328</v>
      </c>
      <c r="F14" s="76">
        <f>分析係数表!C17</f>
        <v>3.7433661865049261E-2</v>
      </c>
      <c r="G14" s="77">
        <f t="shared" si="1"/>
        <v>1.1297718728966091E-2</v>
      </c>
      <c r="H14" s="77">
        <v>4.583293828106616E-2</v>
      </c>
      <c r="I14" s="77">
        <f t="shared" si="2"/>
        <v>4.583293828106616E-2</v>
      </c>
      <c r="J14" s="76">
        <f>分析係数表!G17</f>
        <v>0.23414289082763498</v>
      </c>
      <c r="K14" s="78">
        <f t="shared" si="3"/>
        <v>1.0731456664253406E-2</v>
      </c>
      <c r="L14" s="79"/>
      <c r="M14" s="80"/>
      <c r="N14" s="81">
        <f>分析係数表!H17</f>
        <v>3.0252512461419003E-3</v>
      </c>
      <c r="O14" s="82">
        <f t="shared" si="4"/>
        <v>6.8424976624544998E-2</v>
      </c>
      <c r="P14" s="76">
        <f>分析係数表!C17</f>
        <v>3.7433661865049261E-2</v>
      </c>
      <c r="Q14" s="82">
        <f t="shared" si="5"/>
        <v>2.5613974380871173E-3</v>
      </c>
      <c r="R14" s="83">
        <v>1.4398495018050753E-2</v>
      </c>
      <c r="S14" s="84">
        <f t="shared" si="6"/>
        <v>6.0231433299116913E-2</v>
      </c>
      <c r="T14" s="85">
        <f>分析係数表!F17</f>
        <v>0.39289082763499172</v>
      </c>
      <c r="U14" s="86">
        <f t="shared" si="7"/>
        <v>2.3664377678531842E-2</v>
      </c>
      <c r="V14" s="87">
        <f>分析係数表!D17</f>
        <v>5.6649375147370902E-2</v>
      </c>
      <c r="W14" s="88">
        <f t="shared" si="8"/>
        <v>0</v>
      </c>
      <c r="X14" s="76">
        <f>分析係数表!E17</f>
        <v>5.6885168592313136E-2</v>
      </c>
      <c r="Y14" s="89">
        <f t="shared" si="9"/>
        <v>0</v>
      </c>
    </row>
    <row r="15" spans="1:25" x14ac:dyDescent="0.2">
      <c r="A15" s="6" t="s">
        <v>3</v>
      </c>
      <c r="B15" s="5" t="s">
        <v>31</v>
      </c>
      <c r="C15" s="90"/>
      <c r="D15" s="76">
        <f>投入係数表!AD15</f>
        <v>0</v>
      </c>
      <c r="E15" s="77">
        <f t="shared" si="0"/>
        <v>0</v>
      </c>
      <c r="F15" s="76">
        <f>分析係数表!C18</f>
        <v>0.10097309673726385</v>
      </c>
      <c r="G15" s="77">
        <f t="shared" si="1"/>
        <v>0</v>
      </c>
      <c r="H15" s="77">
        <v>7.5554039613744892E-3</v>
      </c>
      <c r="I15" s="77">
        <f t="shared" si="2"/>
        <v>7.5554039613744892E-3</v>
      </c>
      <c r="J15" s="76">
        <f>分析係数表!G18</f>
        <v>0.21571562207670719</v>
      </c>
      <c r="K15" s="78">
        <f t="shared" si="3"/>
        <v>1.6298186655687157E-3</v>
      </c>
      <c r="L15" s="79"/>
      <c r="M15" s="80"/>
      <c r="N15" s="81">
        <f>分析係数表!H18</f>
        <v>4.4529917146522908E-4</v>
      </c>
      <c r="O15" s="82">
        <f t="shared" si="4"/>
        <v>1.0071753688985463E-2</v>
      </c>
      <c r="P15" s="76">
        <f>分析係数表!C18</f>
        <v>0.10097309673726385</v>
      </c>
      <c r="Q15" s="82">
        <f t="shared" si="5"/>
        <v>1.0169761595518231E-3</v>
      </c>
      <c r="R15" s="83">
        <v>3.9100383731286523E-3</v>
      </c>
      <c r="S15" s="84">
        <f t="shared" si="6"/>
        <v>1.1465442334503141E-2</v>
      </c>
      <c r="T15" s="85">
        <f>分析係数表!F18</f>
        <v>0.45949485500467729</v>
      </c>
      <c r="U15" s="86">
        <f t="shared" si="7"/>
        <v>5.2683117630570094E-3</v>
      </c>
      <c r="V15" s="87">
        <f>分析係数表!D18</f>
        <v>5.5378858746492052E-2</v>
      </c>
      <c r="W15" s="88">
        <f t="shared" si="8"/>
        <v>0</v>
      </c>
      <c r="X15" s="76">
        <f>分析係数表!E18</f>
        <v>5.5378858746492052E-2</v>
      </c>
      <c r="Y15" s="89">
        <f t="shared" si="9"/>
        <v>0</v>
      </c>
    </row>
    <row r="16" spans="1:25" x14ac:dyDescent="0.2">
      <c r="A16" s="6" t="s">
        <v>4</v>
      </c>
      <c r="B16" s="5" t="s">
        <v>32</v>
      </c>
      <c r="C16" s="90"/>
      <c r="D16" s="76">
        <f>投入係数表!AD16</f>
        <v>0</v>
      </c>
      <c r="E16" s="77">
        <f t="shared" si="0"/>
        <v>0</v>
      </c>
      <c r="F16" s="76">
        <f>分析係数表!C19</f>
        <v>3.134831743474864E-2</v>
      </c>
      <c r="G16" s="77">
        <f t="shared" si="1"/>
        <v>0</v>
      </c>
      <c r="H16" s="77">
        <v>1.108885574067402E-2</v>
      </c>
      <c r="I16" s="77">
        <f t="shared" si="2"/>
        <v>1.108885574067402E-2</v>
      </c>
      <c r="J16" s="76">
        <f>分析係数表!G19</f>
        <v>5.7606822099247029E-2</v>
      </c>
      <c r="K16" s="78">
        <f t="shared" si="3"/>
        <v>6.3879373993722241E-4</v>
      </c>
      <c r="L16" s="79"/>
      <c r="M16" s="80"/>
      <c r="N16" s="81">
        <f>分析係数表!H19</f>
        <v>-1.1410791268796496E-4</v>
      </c>
      <c r="O16" s="82">
        <f t="shared" si="4"/>
        <v>-2.5808868828025248E-3</v>
      </c>
      <c r="P16" s="76">
        <f>分析係数表!C19</f>
        <v>3.134831743474864E-2</v>
      </c>
      <c r="Q16" s="82">
        <f t="shared" si="5"/>
        <v>-8.0906461265272452E-5</v>
      </c>
      <c r="R16" s="83">
        <v>7.76201079063479E-3</v>
      </c>
      <c r="S16" s="84">
        <f t="shared" si="6"/>
        <v>1.885086653130881E-2</v>
      </c>
      <c r="T16" s="85">
        <f>分析係数表!F19</f>
        <v>0.23995282590946204</v>
      </c>
      <c r="U16" s="86">
        <f t="shared" si="7"/>
        <v>4.5233186950296477E-3</v>
      </c>
      <c r="V16" s="87">
        <f>分析係数表!D19</f>
        <v>5.8967613172457587E-3</v>
      </c>
      <c r="W16" s="88">
        <f t="shared" si="8"/>
        <v>0</v>
      </c>
      <c r="X16" s="76">
        <f>分析係数表!E19</f>
        <v>5.1710060782001266E-3</v>
      </c>
      <c r="Y16" s="89">
        <f t="shared" si="9"/>
        <v>0</v>
      </c>
    </row>
    <row r="17" spans="1:25" x14ac:dyDescent="0.2">
      <c r="A17" s="6" t="s">
        <v>5</v>
      </c>
      <c r="B17" s="5" t="s">
        <v>33</v>
      </c>
      <c r="C17" s="90"/>
      <c r="D17" s="76">
        <f>投入係数表!AD17</f>
        <v>0</v>
      </c>
      <c r="E17" s="77">
        <f t="shared" si="0"/>
        <v>0</v>
      </c>
      <c r="F17" s="76">
        <f>分析係数表!C20</f>
        <v>9.3978580907996712E-2</v>
      </c>
      <c r="G17" s="77">
        <f t="shared" si="1"/>
        <v>0</v>
      </c>
      <c r="H17" s="77">
        <v>9.2475127467682092E-3</v>
      </c>
      <c r="I17" s="77">
        <f t="shared" si="2"/>
        <v>9.2475127467682092E-3</v>
      </c>
      <c r="J17" s="76">
        <f>分析係数表!G20</f>
        <v>0.1000543404428746</v>
      </c>
      <c r="K17" s="78">
        <f t="shared" si="3"/>
        <v>9.252537886149688E-4</v>
      </c>
      <c r="L17" s="79"/>
      <c r="M17" s="80"/>
      <c r="N17" s="81">
        <f>分析係数表!H20</f>
        <v>5.5523240442070755E-4</v>
      </c>
      <c r="O17" s="82">
        <f t="shared" si="4"/>
        <v>1.2558217880953749E-2</v>
      </c>
      <c r="P17" s="76">
        <f>分析係数表!C20</f>
        <v>9.3978580907996712E-2</v>
      </c>
      <c r="Q17" s="82">
        <f t="shared" si="5"/>
        <v>1.1802034951854628E-3</v>
      </c>
      <c r="R17" s="83">
        <v>6.3693940999759897E-3</v>
      </c>
      <c r="S17" s="84">
        <f t="shared" si="6"/>
        <v>1.5616906846744199E-2</v>
      </c>
      <c r="T17" s="85">
        <f>分析係数表!F20</f>
        <v>0.22286374133949191</v>
      </c>
      <c r="U17" s="86">
        <f t="shared" si="7"/>
        <v>3.4804422880157396E-3</v>
      </c>
      <c r="V17" s="87">
        <f>分析係数表!D20</f>
        <v>2.7577774758864283E-2</v>
      </c>
      <c r="W17" s="88">
        <f t="shared" si="8"/>
        <v>0</v>
      </c>
      <c r="X17" s="76">
        <f>分析係数表!E20</f>
        <v>2.9955169134628448E-2</v>
      </c>
      <c r="Y17" s="89">
        <f t="shared" si="9"/>
        <v>0</v>
      </c>
    </row>
    <row r="18" spans="1:25" x14ac:dyDescent="0.2">
      <c r="A18" s="6" t="s">
        <v>6</v>
      </c>
      <c r="B18" s="5" t="s">
        <v>34</v>
      </c>
      <c r="C18" s="90"/>
      <c r="D18" s="76">
        <f>投入係数表!AD18</f>
        <v>1.3314988238427057E-4</v>
      </c>
      <c r="E18" s="77">
        <f t="shared" si="0"/>
        <v>1.3314988238427057E-2</v>
      </c>
      <c r="F18" s="76">
        <f>分析係数表!C21</f>
        <v>0.58730312732447199</v>
      </c>
      <c r="G18" s="77">
        <f t="shared" si="1"/>
        <v>7.8199342327167735E-3</v>
      </c>
      <c r="H18" s="77">
        <v>2.0565013310589436E-2</v>
      </c>
      <c r="I18" s="77">
        <f t="shared" si="2"/>
        <v>2.0565013310589436E-2</v>
      </c>
      <c r="J18" s="76">
        <f>分析係数表!G21</f>
        <v>0.28517251912946945</v>
      </c>
      <c r="K18" s="78">
        <f t="shared" si="3"/>
        <v>5.8645766517118596E-3</v>
      </c>
      <c r="L18" s="79"/>
      <c r="M18" s="80"/>
      <c r="N18" s="81">
        <f>分析係数表!H21</f>
        <v>9.2956202043366571E-4</v>
      </c>
      <c r="O18" s="82">
        <f t="shared" si="4"/>
        <v>2.1024785825757154E-2</v>
      </c>
      <c r="P18" s="76">
        <f>分析係数表!C21</f>
        <v>0.58730312732447199</v>
      </c>
      <c r="Q18" s="82">
        <f t="shared" si="5"/>
        <v>1.2347922466794408E-2</v>
      </c>
      <c r="R18" s="83">
        <v>1.7929525063145445E-2</v>
      </c>
      <c r="S18" s="84">
        <f t="shared" si="6"/>
        <v>3.8494538373734885E-2</v>
      </c>
      <c r="T18" s="85">
        <f>分析係数表!F21</f>
        <v>0.42587749688936571</v>
      </c>
      <c r="U18" s="86">
        <f t="shared" si="7"/>
        <v>1.6393957646517847E-2</v>
      </c>
      <c r="V18" s="87">
        <f>分析係数表!D21</f>
        <v>3.1732194878443115E-2</v>
      </c>
      <c r="W18" s="88">
        <f t="shared" si="8"/>
        <v>0</v>
      </c>
      <c r="X18" s="76">
        <f>分析係数表!E21</f>
        <v>3.0689107937146562E-2</v>
      </c>
      <c r="Y18" s="89">
        <f t="shared" si="9"/>
        <v>0</v>
      </c>
    </row>
    <row r="19" spans="1:25" x14ac:dyDescent="0.2">
      <c r="A19" s="6" t="s">
        <v>7</v>
      </c>
      <c r="B19" s="5" t="s">
        <v>269</v>
      </c>
      <c r="C19" s="90"/>
      <c r="D19" s="76">
        <f>投入係数表!AD19</f>
        <v>0</v>
      </c>
      <c r="E19" s="77">
        <f t="shared" si="0"/>
        <v>0</v>
      </c>
      <c r="F19" s="76">
        <f>分析係数表!C22</f>
        <v>5.627746538770495E-2</v>
      </c>
      <c r="G19" s="77">
        <f t="shared" si="1"/>
        <v>0</v>
      </c>
      <c r="H19" s="77">
        <v>5.681154688034866E-3</v>
      </c>
      <c r="I19" s="77">
        <f t="shared" si="2"/>
        <v>5.681154688034866E-3</v>
      </c>
      <c r="J19" s="76">
        <f>分析係数表!G22</f>
        <v>0.19467293380336859</v>
      </c>
      <c r="K19" s="78">
        <f t="shared" si="3"/>
        <v>1.1059670505105086E-3</v>
      </c>
      <c r="L19" s="79"/>
      <c r="M19" s="80"/>
      <c r="N19" s="81">
        <f>分析係数表!H22</f>
        <v>4.3138357235694069E-5</v>
      </c>
      <c r="O19" s="82">
        <f t="shared" si="4"/>
        <v>9.7570113862046671E-4</v>
      </c>
      <c r="P19" s="76">
        <f>分析係数表!C22</f>
        <v>5.627746538770495E-2</v>
      </c>
      <c r="Q19" s="82">
        <f t="shared" si="5"/>
        <v>5.4909987057457625E-5</v>
      </c>
      <c r="R19" s="83">
        <v>1.1664959013573902E-3</v>
      </c>
      <c r="S19" s="84">
        <f t="shared" si="6"/>
        <v>6.8476505893922558E-3</v>
      </c>
      <c r="T19" s="85">
        <f>分析係数表!F22</f>
        <v>0.41304347826086957</v>
      </c>
      <c r="U19" s="86">
        <f t="shared" si="7"/>
        <v>2.828377417357671E-3</v>
      </c>
      <c r="V19" s="87">
        <f>分析係数表!D22</f>
        <v>1.7561039300169733E-2</v>
      </c>
      <c r="W19" s="88">
        <f t="shared" si="8"/>
        <v>0</v>
      </c>
      <c r="X19" s="76">
        <f>分析係数表!E22</f>
        <v>1.6190103146624887E-2</v>
      </c>
      <c r="Y19" s="89">
        <f t="shared" si="9"/>
        <v>0</v>
      </c>
    </row>
    <row r="20" spans="1:25" x14ac:dyDescent="0.2">
      <c r="A20" s="6" t="s">
        <v>8</v>
      </c>
      <c r="B20" s="5" t="s">
        <v>270</v>
      </c>
      <c r="C20" s="90"/>
      <c r="D20" s="76">
        <f>投入係数表!AD20</f>
        <v>0</v>
      </c>
      <c r="E20" s="77">
        <f t="shared" si="0"/>
        <v>0</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5.6653614500543222E-4</v>
      </c>
      <c r="P20" s="76">
        <f>分析係数表!C23</f>
        <v>0</v>
      </c>
      <c r="Q20" s="82">
        <f t="shared" si="5"/>
        <v>0</v>
      </c>
      <c r="R20" s="83">
        <v>0</v>
      </c>
      <c r="S20" s="84">
        <f t="shared" si="6"/>
        <v>0</v>
      </c>
      <c r="T20" s="85">
        <f>分析係数表!F23</f>
        <v>0.44111133480974429</v>
      </c>
      <c r="U20" s="86">
        <f t="shared" si="7"/>
        <v>0</v>
      </c>
      <c r="V20" s="87">
        <f>分析係数表!D23</f>
        <v>2.2822054128677844E-2</v>
      </c>
      <c r="W20" s="88">
        <f t="shared" si="8"/>
        <v>0</v>
      </c>
      <c r="X20" s="76">
        <f>分析係数表!E23</f>
        <v>2.3934155905164563E-2</v>
      </c>
      <c r="Y20" s="89">
        <f t="shared" si="9"/>
        <v>0</v>
      </c>
    </row>
    <row r="21" spans="1:25" x14ac:dyDescent="0.2">
      <c r="A21" s="6" t="s">
        <v>9</v>
      </c>
      <c r="B21" s="5" t="s">
        <v>271</v>
      </c>
      <c r="C21" s="90"/>
      <c r="D21" s="76">
        <f>投入係数表!AD21</f>
        <v>1.4794431376030062E-5</v>
      </c>
      <c r="E21" s="77">
        <f t="shared" si="0"/>
        <v>1.4794431376030062E-3</v>
      </c>
      <c r="F21" s="76">
        <f>分析係数表!C24</f>
        <v>0.81842301633363734</v>
      </c>
      <c r="G21" s="77">
        <f t="shared" si="1"/>
        <v>1.2108103151711529E-3</v>
      </c>
      <c r="H21" s="77">
        <v>2.2372223413149019E-2</v>
      </c>
      <c r="I21" s="77">
        <f t="shared" si="2"/>
        <v>2.2372223413149019E-2</v>
      </c>
      <c r="J21" s="76">
        <f>分析係数表!G24</f>
        <v>0.20829256360078277</v>
      </c>
      <c r="K21" s="78">
        <f t="shared" si="3"/>
        <v>4.659967768174263E-3</v>
      </c>
      <c r="L21" s="79"/>
      <c r="M21" s="80"/>
      <c r="N21" s="81">
        <f>分析係数表!H24</f>
        <v>3.3536593850975067E-4</v>
      </c>
      <c r="O21" s="82">
        <f t="shared" si="4"/>
        <v>7.5852894970171768E-3</v>
      </c>
      <c r="P21" s="76">
        <f>分析係数表!C24</f>
        <v>0.81842301633363734</v>
      </c>
      <c r="Q21" s="82">
        <f t="shared" si="5"/>
        <v>6.2079755099126565E-3</v>
      </c>
      <c r="R21" s="83">
        <v>1.7167249239591637E-2</v>
      </c>
      <c r="S21" s="84">
        <f t="shared" si="6"/>
        <v>3.9539472652740659E-2</v>
      </c>
      <c r="T21" s="85">
        <f>分析係数表!F24</f>
        <v>0.39236790606653621</v>
      </c>
      <c r="U21" s="86">
        <f t="shared" si="7"/>
        <v>1.5514020091730925E-2</v>
      </c>
      <c r="V21" s="87">
        <f>分析係数表!D24</f>
        <v>4.4337084148727987E-2</v>
      </c>
      <c r="W21" s="88">
        <f t="shared" si="8"/>
        <v>0</v>
      </c>
      <c r="X21" s="76">
        <f>分析係数表!E24</f>
        <v>4.5009784735812131E-2</v>
      </c>
      <c r="Y21" s="89">
        <f t="shared" si="9"/>
        <v>0</v>
      </c>
    </row>
    <row r="22" spans="1:25" x14ac:dyDescent="0.2">
      <c r="A22" s="6" t="s">
        <v>10</v>
      </c>
      <c r="B22" s="5" t="s">
        <v>272</v>
      </c>
      <c r="C22" s="90"/>
      <c r="D22" s="76">
        <f>投入係数表!AD22</f>
        <v>4.4383294128090188E-5</v>
      </c>
      <c r="E22" s="77">
        <f t="shared" si="0"/>
        <v>4.4383294128090191E-3</v>
      </c>
      <c r="F22" s="76">
        <f>分析係数表!C25</f>
        <v>9.2155281649579646E-3</v>
      </c>
      <c r="G22" s="77">
        <f t="shared" si="1"/>
        <v>4.0901549709102863E-5</v>
      </c>
      <c r="H22" s="77">
        <v>2.8448361393227E-3</v>
      </c>
      <c r="I22" s="77">
        <f t="shared" si="2"/>
        <v>2.8448361393227E-3</v>
      </c>
      <c r="J22" s="76">
        <f>分析係数表!G25</f>
        <v>0.19733079122974262</v>
      </c>
      <c r="K22" s="78">
        <f t="shared" si="3"/>
        <v>5.6137376629151472E-4</v>
      </c>
      <c r="L22" s="79"/>
      <c r="M22" s="80"/>
      <c r="N22" s="81">
        <f>分析係数表!H25</f>
        <v>5.1487716700667114E-4</v>
      </c>
      <c r="O22" s="82">
        <f t="shared" si="4"/>
        <v>1.1645465202889442E-2</v>
      </c>
      <c r="P22" s="76">
        <f>分析係数表!C25</f>
        <v>9.2155281649579646E-3</v>
      </c>
      <c r="Q22" s="82">
        <f t="shared" si="5"/>
        <v>1.0731911257126558E-4</v>
      </c>
      <c r="R22" s="83">
        <v>1.0540193228270936E-3</v>
      </c>
      <c r="S22" s="84">
        <f t="shared" si="6"/>
        <v>3.8988554621497938E-3</v>
      </c>
      <c r="T22" s="85">
        <f>分析係数表!F25</f>
        <v>0.3508102955195424</v>
      </c>
      <c r="U22" s="86">
        <f t="shared" si="7"/>
        <v>1.3677586368647512E-3</v>
      </c>
      <c r="V22" s="87">
        <f>分析係数表!D25</f>
        <v>0.24499523355576741</v>
      </c>
      <c r="W22" s="88">
        <f t="shared" si="8"/>
        <v>0</v>
      </c>
      <c r="X22" s="76">
        <f>分析係数表!E25</f>
        <v>0.2330791229742612</v>
      </c>
      <c r="Y22" s="89">
        <f t="shared" si="9"/>
        <v>0</v>
      </c>
    </row>
    <row r="23" spans="1:25" x14ac:dyDescent="0.2">
      <c r="A23" s="6" t="s">
        <v>11</v>
      </c>
      <c r="B23" s="5" t="s">
        <v>35</v>
      </c>
      <c r="C23" s="90"/>
      <c r="D23" s="76">
        <f>投入係数表!AD23</f>
        <v>0</v>
      </c>
      <c r="E23" s="77">
        <f t="shared" si="0"/>
        <v>0</v>
      </c>
      <c r="F23" s="76">
        <f>分析係数表!C26</f>
        <v>0.13136940169326161</v>
      </c>
      <c r="G23" s="77">
        <f t="shared" si="1"/>
        <v>0</v>
      </c>
      <c r="H23" s="77">
        <v>3.1387494811526702E-2</v>
      </c>
      <c r="I23" s="77">
        <f t="shared" si="2"/>
        <v>3.1387494811526702E-2</v>
      </c>
      <c r="J23" s="76">
        <f>分析係数表!G26</f>
        <v>0.19642020029831664</v>
      </c>
      <c r="K23" s="78">
        <f t="shared" si="3"/>
        <v>6.1651380177424487E-3</v>
      </c>
      <c r="L23" s="79"/>
      <c r="M23" s="80"/>
      <c r="N23" s="81">
        <f>分析係数表!H26</f>
        <v>1.0429741531662163E-2</v>
      </c>
      <c r="O23" s="82">
        <f t="shared" si="4"/>
        <v>0.23589935593420641</v>
      </c>
      <c r="P23" s="76">
        <f>分析係数表!C26</f>
        <v>0.13136940169326161</v>
      </c>
      <c r="Q23" s="82">
        <f t="shared" si="5"/>
        <v>3.098995724890246E-2</v>
      </c>
      <c r="R23" s="83">
        <v>4.0874179916388018E-2</v>
      </c>
      <c r="S23" s="84">
        <f t="shared" si="6"/>
        <v>7.2261674727914726E-2</v>
      </c>
      <c r="T23" s="85">
        <f>分析係数表!F26</f>
        <v>0.33488173875985511</v>
      </c>
      <c r="U23" s="86">
        <f t="shared" si="7"/>
        <v>2.4199115278583164E-2</v>
      </c>
      <c r="V23" s="87">
        <f>分析係数表!D26</f>
        <v>5.817174515235457E-2</v>
      </c>
      <c r="W23" s="88">
        <f t="shared" si="8"/>
        <v>0</v>
      </c>
      <c r="X23" s="76">
        <f>分析係数表!E26</f>
        <v>6.1453228212230981E-2</v>
      </c>
      <c r="Y23" s="89">
        <f t="shared" si="9"/>
        <v>0</v>
      </c>
    </row>
    <row r="24" spans="1:25" x14ac:dyDescent="0.2">
      <c r="A24" s="6" t="s">
        <v>12</v>
      </c>
      <c r="B24" s="5" t="s">
        <v>366</v>
      </c>
      <c r="C24" s="90"/>
      <c r="D24" s="76">
        <f>投入係数表!AD24</f>
        <v>1.3314988238427057E-4</v>
      </c>
      <c r="E24" s="77">
        <f t="shared" si="0"/>
        <v>1.3314988238427057E-2</v>
      </c>
      <c r="F24" s="76">
        <f>分析係数表!C27</f>
        <v>0.16712141882673948</v>
      </c>
      <c r="G24" s="77">
        <f t="shared" si="1"/>
        <v>2.2252197260672784E-3</v>
      </c>
      <c r="H24" s="77">
        <v>1.3258381717771842E-2</v>
      </c>
      <c r="I24" s="77">
        <f t="shared" si="2"/>
        <v>1.3258381717771842E-2</v>
      </c>
      <c r="J24" s="76">
        <f>分析係数表!G27</f>
        <v>0.17095740894530786</v>
      </c>
      <c r="K24" s="78">
        <f t="shared" si="3"/>
        <v>2.2666185852781139E-3</v>
      </c>
      <c r="L24" s="79"/>
      <c r="M24" s="80"/>
      <c r="N24" s="81">
        <f>分析係数表!H27</f>
        <v>1.1119955247433267E-2</v>
      </c>
      <c r="O24" s="82">
        <f t="shared" si="4"/>
        <v>0.25151057415213385</v>
      </c>
      <c r="P24" s="76">
        <f>分析係数表!C27</f>
        <v>0.16712141882673948</v>
      </c>
      <c r="Q24" s="82">
        <f t="shared" si="5"/>
        <v>4.2032804002232478E-2</v>
      </c>
      <c r="R24" s="83">
        <v>4.704546593711164E-2</v>
      </c>
      <c r="S24" s="84">
        <f t="shared" si="6"/>
        <v>6.0303847654883481E-2</v>
      </c>
      <c r="T24" s="85">
        <f>分析係数表!F27</f>
        <v>0.3222209040218294</v>
      </c>
      <c r="U24" s="86">
        <f t="shared" si="7"/>
        <v>1.9431160307351231E-2</v>
      </c>
      <c r="V24" s="87">
        <f>分析係数表!D27</f>
        <v>6.0268121959900341E-2</v>
      </c>
      <c r="W24" s="88">
        <f t="shared" si="8"/>
        <v>0</v>
      </c>
      <c r="X24" s="76">
        <f>分析係数表!E27</f>
        <v>7.1420097283188988E-2</v>
      </c>
      <c r="Y24" s="89">
        <f t="shared" si="9"/>
        <v>0</v>
      </c>
    </row>
    <row r="25" spans="1:25" x14ac:dyDescent="0.2">
      <c r="A25" s="6" t="s">
        <v>13</v>
      </c>
      <c r="B25" s="5" t="s">
        <v>192</v>
      </c>
      <c r="C25" s="90"/>
      <c r="D25" s="76">
        <f>投入係数表!AD25</f>
        <v>0</v>
      </c>
      <c r="E25" s="77">
        <f t="shared" si="0"/>
        <v>0</v>
      </c>
      <c r="F25" s="76">
        <f>分析係数表!C28</f>
        <v>0.25171335744498258</v>
      </c>
      <c r="G25" s="77">
        <f t="shared" si="1"/>
        <v>0</v>
      </c>
      <c r="H25" s="77">
        <v>4.3799322065483828E-2</v>
      </c>
      <c r="I25" s="77">
        <f t="shared" si="2"/>
        <v>4.3799322065483828E-2</v>
      </c>
      <c r="J25" s="76">
        <f>分析係数表!G28</f>
        <v>0.12482787671548065</v>
      </c>
      <c r="K25" s="78">
        <f t="shared" si="3"/>
        <v>5.4673763750118466E-3</v>
      </c>
      <c r="L25" s="79"/>
      <c r="M25" s="80"/>
      <c r="N25" s="81">
        <f>分析係数表!H28</f>
        <v>2.0288943499884502E-2</v>
      </c>
      <c r="O25" s="82">
        <f t="shared" si="4"/>
        <v>0.4588942774544002</v>
      </c>
      <c r="P25" s="76">
        <f>分析係数表!C28</f>
        <v>0.25171335744498258</v>
      </c>
      <c r="Q25" s="82">
        <f t="shared" si="5"/>
        <v>0.11550981929033645</v>
      </c>
      <c r="R25" s="83">
        <v>0.13229080746990907</v>
      </c>
      <c r="S25" s="84">
        <f t="shared" si="6"/>
        <v>0.17609012953539288</v>
      </c>
      <c r="T25" s="85">
        <f>分析係数表!F28</f>
        <v>0.21349304958212537</v>
      </c>
      <c r="U25" s="86">
        <f t="shared" si="7"/>
        <v>3.7594018755822509E-2</v>
      </c>
      <c r="V25" s="87">
        <f>分析係数表!D28</f>
        <v>2.3582217408079972E-2</v>
      </c>
      <c r="W25" s="88">
        <f t="shared" si="8"/>
        <v>0</v>
      </c>
      <c r="X25" s="76">
        <f>分析係数表!E28</f>
        <v>2.4555665289680392E-2</v>
      </c>
      <c r="Y25" s="89">
        <f t="shared" si="9"/>
        <v>0</v>
      </c>
    </row>
    <row r="26" spans="1:25" x14ac:dyDescent="0.2">
      <c r="A26" s="6" t="s">
        <v>14</v>
      </c>
      <c r="B26" s="5" t="s">
        <v>50</v>
      </c>
      <c r="C26" s="90"/>
      <c r="D26" s="76">
        <f>投入係数表!AD26</f>
        <v>1.673250188629E-2</v>
      </c>
      <c r="E26" s="77">
        <f t="shared" si="0"/>
        <v>1.6732501886290001</v>
      </c>
      <c r="F26" s="76">
        <f>分析係数表!C29</f>
        <v>0.56088407005838192</v>
      </c>
      <c r="G26" s="77">
        <f t="shared" si="1"/>
        <v>0.93849937602418887</v>
      </c>
      <c r="H26" s="77">
        <v>0.97949498611944219</v>
      </c>
      <c r="I26" s="77">
        <f t="shared" si="2"/>
        <v>0.97949498611944219</v>
      </c>
      <c r="J26" s="76">
        <f>分析係数表!G29</f>
        <v>0.25897778967085899</v>
      </c>
      <c r="K26" s="78">
        <f t="shared" si="3"/>
        <v>0.25366744649890183</v>
      </c>
      <c r="L26" s="79"/>
      <c r="M26" s="80"/>
      <c r="N26" s="81">
        <f>分析係数表!H29</f>
        <v>1.0175086067980484E-2</v>
      </c>
      <c r="O26" s="82">
        <f t="shared" si="4"/>
        <v>0.23013957179331782</v>
      </c>
      <c r="P26" s="76">
        <f>分析係数表!C29</f>
        <v>0.56088407005838192</v>
      </c>
      <c r="Q26" s="82">
        <f t="shared" si="5"/>
        <v>0.12908161970892928</v>
      </c>
      <c r="R26" s="83">
        <v>0.14776288799691772</v>
      </c>
      <c r="S26" s="84">
        <f t="shared" si="6"/>
        <v>1.1272578741163599</v>
      </c>
      <c r="T26" s="85">
        <f>分析係数表!F29</f>
        <v>0.37605030773347603</v>
      </c>
      <c r="U26" s="86">
        <f t="shared" si="7"/>
        <v>0.42390567045644112</v>
      </c>
      <c r="V26" s="87">
        <f>分析係数表!D29</f>
        <v>1.7393631255017392E-2</v>
      </c>
      <c r="W26" s="88">
        <f t="shared" si="8"/>
        <v>0</v>
      </c>
      <c r="X26" s="76">
        <f>分析係数表!E29</f>
        <v>1.2898046561412899E-2</v>
      </c>
      <c r="Y26" s="89">
        <f t="shared" si="9"/>
        <v>0</v>
      </c>
    </row>
    <row r="27" spans="1:25" x14ac:dyDescent="0.2">
      <c r="A27" s="6" t="s">
        <v>15</v>
      </c>
      <c r="B27" s="5" t="s">
        <v>36</v>
      </c>
      <c r="C27" s="90"/>
      <c r="D27" s="76">
        <f>投入係数表!AD27</f>
        <v>2.6334087849333512E-3</v>
      </c>
      <c r="E27" s="77">
        <f t="shared" si="0"/>
        <v>0.2633408784933351</v>
      </c>
      <c r="F27" s="76">
        <f>分析係数表!C30</f>
        <v>1</v>
      </c>
      <c r="G27" s="77">
        <f t="shared" si="1"/>
        <v>0.2633408784933351</v>
      </c>
      <c r="H27" s="77">
        <v>0.31693814142661125</v>
      </c>
      <c r="I27" s="77">
        <f t="shared" si="2"/>
        <v>0.31693814142661125</v>
      </c>
      <c r="J27" s="76">
        <f>分析係数表!G30</f>
        <v>0.3445256772071732</v>
      </c>
      <c r="K27" s="78">
        <f t="shared" si="3"/>
        <v>0.10919332780778608</v>
      </c>
      <c r="L27" s="79"/>
      <c r="M27" s="80"/>
      <c r="N27" s="81">
        <f>分析係数表!H30</f>
        <v>0</v>
      </c>
      <c r="O27" s="82">
        <f t="shared" si="4"/>
        <v>0</v>
      </c>
      <c r="P27" s="76">
        <f>分析係数表!C30</f>
        <v>1</v>
      </c>
      <c r="Q27" s="82">
        <f t="shared" si="5"/>
        <v>0</v>
      </c>
      <c r="R27" s="83">
        <v>6.6040474925559686E-2</v>
      </c>
      <c r="S27" s="84">
        <f t="shared" si="6"/>
        <v>0.38297861635217095</v>
      </c>
      <c r="T27" s="85">
        <f>分析係数表!F30</f>
        <v>0.44052354392124621</v>
      </c>
      <c r="U27" s="86">
        <f t="shared" si="7"/>
        <v>0.16871109732151368</v>
      </c>
      <c r="V27" s="87">
        <f>分析係数表!D30</f>
        <v>0.11890846870069555</v>
      </c>
      <c r="W27" s="88">
        <f t="shared" si="8"/>
        <v>0</v>
      </c>
      <c r="X27" s="76">
        <f>分析係数表!E30</f>
        <v>8.6331414857447608E-2</v>
      </c>
      <c r="Y27" s="89">
        <f t="shared" si="9"/>
        <v>0</v>
      </c>
    </row>
    <row r="28" spans="1:25" x14ac:dyDescent="0.2">
      <c r="A28" s="6" t="s">
        <v>16</v>
      </c>
      <c r="B28" s="5" t="s">
        <v>193</v>
      </c>
      <c r="C28" s="90"/>
      <c r="D28" s="76">
        <f>投入係数表!AD28</f>
        <v>5.178050981610522E-3</v>
      </c>
      <c r="E28" s="77">
        <f t="shared" si="0"/>
        <v>0.51780509816105225</v>
      </c>
      <c r="F28" s="76">
        <f>分析係数表!C31</f>
        <v>4.9143958408031541E-2</v>
      </c>
      <c r="G28" s="77">
        <f t="shared" si="1"/>
        <v>2.5446992207493441E-2</v>
      </c>
      <c r="H28" s="77">
        <v>5.7363878820181076E-2</v>
      </c>
      <c r="I28" s="77">
        <f t="shared" si="2"/>
        <v>5.7363878820181076E-2</v>
      </c>
      <c r="J28" s="76">
        <f>分析係数表!G31</f>
        <v>7.032875572201415E-2</v>
      </c>
      <c r="K28" s="78">
        <f t="shared" si="3"/>
        <v>4.0343302208117361E-3</v>
      </c>
      <c r="L28" s="79"/>
      <c r="M28" s="80"/>
      <c r="N28" s="81">
        <f>分析係数表!H31</f>
        <v>2.2706083064994196E-2</v>
      </c>
      <c r="O28" s="82">
        <f t="shared" si="4"/>
        <v>0.51356501544742439</v>
      </c>
      <c r="P28" s="76">
        <f>分析係数表!C31</f>
        <v>4.9143958408031541E-2</v>
      </c>
      <c r="Q28" s="82">
        <f t="shared" si="5"/>
        <v>2.5238617758968299E-2</v>
      </c>
      <c r="R28" s="83">
        <v>5.8354744317952179E-2</v>
      </c>
      <c r="S28" s="84">
        <f t="shared" si="6"/>
        <v>0.11571862313813325</v>
      </c>
      <c r="T28" s="85">
        <f>分析係数表!F31</f>
        <v>0.30087390761548066</v>
      </c>
      <c r="U28" s="86">
        <f t="shared" si="7"/>
        <v>3.4816714327453327E-2</v>
      </c>
      <c r="V28" s="87">
        <f>分析係数表!D31</f>
        <v>7.4490220557636294E-2</v>
      </c>
      <c r="W28" s="88">
        <f t="shared" si="8"/>
        <v>0</v>
      </c>
      <c r="X28" s="76">
        <f>分析係数表!E31</f>
        <v>6.450270495214315E-2</v>
      </c>
      <c r="Y28" s="89">
        <f t="shared" si="9"/>
        <v>0</v>
      </c>
    </row>
    <row r="29" spans="1:25" x14ac:dyDescent="0.2">
      <c r="A29" s="6" t="s">
        <v>17</v>
      </c>
      <c r="B29" s="5" t="s">
        <v>273</v>
      </c>
      <c r="C29" s="90"/>
      <c r="D29" s="76">
        <f>投入係数表!AD29</f>
        <v>1.2871155297146154E-3</v>
      </c>
      <c r="E29" s="77">
        <f t="shared" si="0"/>
        <v>0.12871155297146153</v>
      </c>
      <c r="F29" s="76">
        <f>分析係数表!C32</f>
        <v>0.85369684730169415</v>
      </c>
      <c r="G29" s="77">
        <f t="shared" si="1"/>
        <v>0.10988064698304172</v>
      </c>
      <c r="H29" s="77">
        <v>0.14487499603104842</v>
      </c>
      <c r="I29" s="77">
        <f t="shared" si="2"/>
        <v>0.14487499603104842</v>
      </c>
      <c r="J29" s="76">
        <f>分析係数表!G32</f>
        <v>0.14032110690510377</v>
      </c>
      <c r="K29" s="78">
        <f t="shared" si="3"/>
        <v>2.0329019805949231E-2</v>
      </c>
      <c r="L29" s="79"/>
      <c r="M29" s="80"/>
      <c r="N29" s="81">
        <f>分析係数表!H32</f>
        <v>6.3455131933795143E-3</v>
      </c>
      <c r="O29" s="82">
        <f t="shared" si="4"/>
        <v>0.14352249006804285</v>
      </c>
      <c r="P29" s="76">
        <f>分析係数表!C32</f>
        <v>0.85369684730169415</v>
      </c>
      <c r="Q29" s="82">
        <f t="shared" si="5"/>
        <v>0.12252469728797689</v>
      </c>
      <c r="R29" s="83">
        <v>0.17158750156753588</v>
      </c>
      <c r="S29" s="84">
        <f t="shared" si="6"/>
        <v>0.3164624975985843</v>
      </c>
      <c r="T29" s="85">
        <f>分析係数表!F32</f>
        <v>0.48296567027803161</v>
      </c>
      <c r="U29" s="86">
        <f t="shared" si="7"/>
        <v>0.15284052227056025</v>
      </c>
      <c r="V29" s="87">
        <f>分析係数表!D32</f>
        <v>1.657747030413784E-2</v>
      </c>
      <c r="W29" s="88">
        <f t="shared" si="8"/>
        <v>0</v>
      </c>
      <c r="X29" s="76">
        <f>分析係数表!E32</f>
        <v>2.4931471087325414E-2</v>
      </c>
      <c r="Y29" s="89">
        <f t="shared" si="9"/>
        <v>0</v>
      </c>
    </row>
    <row r="30" spans="1:25" x14ac:dyDescent="0.2">
      <c r="A30" s="6" t="s">
        <v>18</v>
      </c>
      <c r="B30" s="5" t="s">
        <v>274</v>
      </c>
      <c r="C30" s="90"/>
      <c r="D30" s="76">
        <f>投入係数表!AD30</f>
        <v>3.3583359223588244E-3</v>
      </c>
      <c r="E30" s="77">
        <f t="shared" si="0"/>
        <v>0.33583359223588244</v>
      </c>
      <c r="F30" s="76">
        <f>分析係数表!C33</f>
        <v>0.68456011928968419</v>
      </c>
      <c r="G30" s="77">
        <f t="shared" si="1"/>
        <v>0.22989828396247883</v>
      </c>
      <c r="H30" s="77">
        <v>0.264710690331315</v>
      </c>
      <c r="I30" s="77">
        <f t="shared" si="2"/>
        <v>0.264710690331315</v>
      </c>
      <c r="J30" s="76">
        <f>分析係数表!G33</f>
        <v>0.50750988142292486</v>
      </c>
      <c r="K30" s="78">
        <f t="shared" si="3"/>
        <v>0.13434329106142626</v>
      </c>
      <c r="L30" s="79"/>
      <c r="M30" s="80"/>
      <c r="N30" s="81">
        <f>分析係数表!H33</f>
        <v>9.6295945829355794E-4</v>
      </c>
      <c r="O30" s="82">
        <f t="shared" si="4"/>
        <v>2.1780167352431063E-2</v>
      </c>
      <c r="P30" s="76">
        <f>分析係数表!C33</f>
        <v>0.68456011928968419</v>
      </c>
      <c r="Q30" s="82">
        <f t="shared" si="5"/>
        <v>1.4909833960929493E-2</v>
      </c>
      <c r="R30" s="83">
        <v>5.7914059294622108E-2</v>
      </c>
      <c r="S30" s="84">
        <f t="shared" si="6"/>
        <v>0.32262474962593712</v>
      </c>
      <c r="T30" s="85">
        <f>分析係数表!F33</f>
        <v>0.6454545454545455</v>
      </c>
      <c r="U30" s="86">
        <f t="shared" si="7"/>
        <v>0.2082396111221958</v>
      </c>
      <c r="V30" s="87">
        <f>分析係数表!D33</f>
        <v>8.1027667984189727E-2</v>
      </c>
      <c r="W30" s="88">
        <f t="shared" si="8"/>
        <v>0</v>
      </c>
      <c r="X30" s="76">
        <f>分析係数表!E33</f>
        <v>8.1620553359683795E-2</v>
      </c>
      <c r="Y30" s="89">
        <f t="shared" si="9"/>
        <v>0</v>
      </c>
    </row>
    <row r="31" spans="1:25" x14ac:dyDescent="0.2">
      <c r="A31" s="6" t="s">
        <v>19</v>
      </c>
      <c r="B31" s="5" t="s">
        <v>275</v>
      </c>
      <c r="C31" s="90"/>
      <c r="D31" s="76">
        <f>投入係数表!AD31</f>
        <v>5.6958560797715739E-3</v>
      </c>
      <c r="E31" s="77">
        <f t="shared" si="0"/>
        <v>0.5695856079771574</v>
      </c>
      <c r="F31" s="76">
        <f>分析係数表!C34</f>
        <v>0.36407371382002685</v>
      </c>
      <c r="G31" s="77">
        <f t="shared" si="1"/>
        <v>0.20737114763468159</v>
      </c>
      <c r="H31" s="77">
        <v>0.39337717457293375</v>
      </c>
      <c r="I31" s="77">
        <f t="shared" si="2"/>
        <v>0.39337717457293375</v>
      </c>
      <c r="J31" s="76">
        <f>分析係数表!G34</f>
        <v>0.42480723749571397</v>
      </c>
      <c r="K31" s="78">
        <f t="shared" si="3"/>
        <v>0.16710947082419719</v>
      </c>
      <c r="L31" s="79"/>
      <c r="M31" s="80"/>
      <c r="N31" s="81">
        <f>分析係数表!H34</f>
        <v>0.15914714076185121</v>
      </c>
      <c r="O31" s="82">
        <f t="shared" si="4"/>
        <v>3.599581819982848</v>
      </c>
      <c r="P31" s="76">
        <f>分析係数表!C34</f>
        <v>0.36407371382002685</v>
      </c>
      <c r="Q31" s="82">
        <f t="shared" si="5"/>
        <v>1.3105131214002068</v>
      </c>
      <c r="R31" s="83">
        <v>1.4386196891039613</v>
      </c>
      <c r="S31" s="84">
        <f t="shared" si="6"/>
        <v>1.8319968636768951</v>
      </c>
      <c r="T31" s="85">
        <f>分析係数表!F34</f>
        <v>0.69957183425501801</v>
      </c>
      <c r="U31" s="86">
        <f t="shared" si="7"/>
        <v>1.2816134062718856</v>
      </c>
      <c r="V31" s="87">
        <f>分析係数表!D34</f>
        <v>0.16978925805118647</v>
      </c>
      <c r="W31" s="88">
        <f t="shared" si="8"/>
        <v>0</v>
      </c>
      <c r="X31" s="76">
        <f>分析係数表!E34</f>
        <v>0.12666496689847989</v>
      </c>
      <c r="Y31" s="89">
        <f t="shared" si="9"/>
        <v>0</v>
      </c>
    </row>
    <row r="32" spans="1:25" x14ac:dyDescent="0.2">
      <c r="A32" s="6" t="s">
        <v>20</v>
      </c>
      <c r="B32" s="5" t="s">
        <v>37</v>
      </c>
      <c r="C32" s="75">
        <f>最終需要_まとめ!C33</f>
        <v>100</v>
      </c>
      <c r="D32" s="76">
        <f>投入係数表!AD32</f>
        <v>4.8081901972097704E-2</v>
      </c>
      <c r="E32" s="77">
        <f t="shared" si="0"/>
        <v>4.80819019720977</v>
      </c>
      <c r="F32" s="76">
        <f>分析係数表!C35</f>
        <v>0.73929442777419441</v>
      </c>
      <c r="G32" s="77">
        <f t="shared" si="1"/>
        <v>3.5546682204756879</v>
      </c>
      <c r="H32" s="77">
        <v>3.7872426956419711</v>
      </c>
      <c r="I32" s="77">
        <f t="shared" si="2"/>
        <v>103.78724269564196</v>
      </c>
      <c r="J32" s="76">
        <f>分析係数表!G35</f>
        <v>0.31372688477951638</v>
      </c>
      <c r="K32" s="78">
        <f t="shared" si="3"/>
        <v>32.56084833075937</v>
      </c>
      <c r="L32" s="79"/>
      <c r="M32" s="80"/>
      <c r="N32" s="81">
        <f>分析係数表!H35</f>
        <v>5.9491969307754605E-2</v>
      </c>
      <c r="O32" s="82">
        <f t="shared" si="4"/>
        <v>1.3455862928484579</v>
      </c>
      <c r="P32" s="76">
        <f>分析係数表!C35</f>
        <v>0.73929442777419441</v>
      </c>
      <c r="Q32" s="82">
        <f t="shared" si="5"/>
        <v>0.99478444839220026</v>
      </c>
      <c r="R32" s="83">
        <v>1.2436016945500123</v>
      </c>
      <c r="S32" s="84">
        <f t="shared" si="6"/>
        <v>105.03084439019197</v>
      </c>
      <c r="T32" s="85">
        <f>分析係数表!F35</f>
        <v>0.64366998577524892</v>
      </c>
      <c r="U32" s="86">
        <f t="shared" si="7"/>
        <v>67.605202114597247</v>
      </c>
      <c r="V32" s="87">
        <f>分析係数表!D35</f>
        <v>5.245376955903272E-2</v>
      </c>
      <c r="W32" s="88">
        <f t="shared" si="8"/>
        <v>6</v>
      </c>
      <c r="X32" s="76">
        <f>分析係数表!E35</f>
        <v>4.7030583214793739E-2</v>
      </c>
      <c r="Y32" s="89">
        <f t="shared" si="9"/>
        <v>5</v>
      </c>
    </row>
    <row r="33" spans="1:25" x14ac:dyDescent="0.2">
      <c r="A33" s="6" t="s">
        <v>21</v>
      </c>
      <c r="B33" s="5" t="s">
        <v>38</v>
      </c>
      <c r="C33" s="90"/>
      <c r="D33" s="76">
        <f>投入係数表!AD33</f>
        <v>1.436539286612519E-2</v>
      </c>
      <c r="E33" s="77">
        <f t="shared" si="0"/>
        <v>1.4365392866125191</v>
      </c>
      <c r="F33" s="76">
        <f>分析係数表!C36</f>
        <v>0.90530305621882723</v>
      </c>
      <c r="G33" s="77">
        <f t="shared" si="1"/>
        <v>1.3005034065487273</v>
      </c>
      <c r="H33" s="77">
        <v>1.5119695550697951</v>
      </c>
      <c r="I33" s="77">
        <f t="shared" si="2"/>
        <v>1.5119695550697951</v>
      </c>
      <c r="J33" s="76">
        <f>分析係数表!G36</f>
        <v>4.4048921884705258E-2</v>
      </c>
      <c r="K33" s="78">
        <f t="shared" si="3"/>
        <v>6.6600628823321975E-2</v>
      </c>
      <c r="L33" s="79"/>
      <c r="M33" s="80"/>
      <c r="N33" s="81">
        <f>分析係数表!H36</f>
        <v>0.18238619127269287</v>
      </c>
      <c r="O33" s="82">
        <f t="shared" si="4"/>
        <v>4.1252014656267777</v>
      </c>
      <c r="P33" s="76">
        <f>分析係数表!C36</f>
        <v>0.90530305621882723</v>
      </c>
      <c r="Q33" s="82">
        <f t="shared" si="5"/>
        <v>3.734557494350307</v>
      </c>
      <c r="R33" s="83">
        <v>4.0068538785883101</v>
      </c>
      <c r="S33" s="84">
        <f t="shared" si="6"/>
        <v>5.5188234336581052</v>
      </c>
      <c r="T33" s="85">
        <f>分析係数表!F36</f>
        <v>0.85493507645893108</v>
      </c>
      <c r="U33" s="86">
        <f t="shared" si="7"/>
        <v>4.7182357342178332</v>
      </c>
      <c r="V33" s="87">
        <f>分析係数表!D36</f>
        <v>1.6260463190274778E-2</v>
      </c>
      <c r="W33" s="88">
        <f t="shared" si="8"/>
        <v>0</v>
      </c>
      <c r="X33" s="76">
        <f>分析係数表!E36</f>
        <v>7.9638557780472661E-3</v>
      </c>
      <c r="Y33" s="89">
        <f t="shared" si="9"/>
        <v>0</v>
      </c>
    </row>
    <row r="34" spans="1:25" x14ac:dyDescent="0.2">
      <c r="A34" s="6" t="s">
        <v>22</v>
      </c>
      <c r="B34" s="5" t="s">
        <v>378</v>
      </c>
      <c r="C34" s="90"/>
      <c r="D34" s="76">
        <f>投入係数表!AD34</f>
        <v>2.847928039885787E-2</v>
      </c>
      <c r="E34" s="77">
        <f t="shared" si="0"/>
        <v>2.8479280398857871</v>
      </c>
      <c r="F34" s="76">
        <f>分析係数表!C37</f>
        <v>0.39043485315593052</v>
      </c>
      <c r="G34" s="77">
        <f t="shared" si="1"/>
        <v>1.1119303660514643</v>
      </c>
      <c r="H34" s="77">
        <v>1.4553423929441733</v>
      </c>
      <c r="I34" s="77">
        <f t="shared" si="2"/>
        <v>1.4553423929441733</v>
      </c>
      <c r="J34" s="76">
        <f>分析係数表!G37</f>
        <v>0.31799768518518517</v>
      </c>
      <c r="K34" s="78">
        <f t="shared" si="3"/>
        <v>0.46279551210811531</v>
      </c>
      <c r="L34" s="79"/>
      <c r="M34" s="80"/>
      <c r="N34" s="81">
        <f>分析係数表!H37</f>
        <v>4.8270430186830832E-2</v>
      </c>
      <c r="O34" s="82">
        <f t="shared" si="4"/>
        <v>1.0917780998860243</v>
      </c>
      <c r="P34" s="76">
        <f>分析係数表!C37</f>
        <v>0.39043485315593052</v>
      </c>
      <c r="Q34" s="82">
        <f t="shared" si="5"/>
        <v>0.42626822210786069</v>
      </c>
      <c r="R34" s="83">
        <v>0.59012754446799354</v>
      </c>
      <c r="S34" s="84">
        <f t="shared" si="6"/>
        <v>2.0454699374121668</v>
      </c>
      <c r="T34" s="85">
        <f>分析係数表!F37</f>
        <v>0.6715988005050505</v>
      </c>
      <c r="U34" s="86">
        <f t="shared" si="7"/>
        <v>1.3737351564351519</v>
      </c>
      <c r="V34" s="87">
        <f>分析係数表!D37</f>
        <v>6.2920875420875419E-2</v>
      </c>
      <c r="W34" s="88">
        <f t="shared" si="8"/>
        <v>0</v>
      </c>
      <c r="X34" s="76">
        <f>分析係数表!E37</f>
        <v>6.0316708754208755E-2</v>
      </c>
      <c r="Y34" s="89">
        <f t="shared" si="9"/>
        <v>0</v>
      </c>
    </row>
    <row r="35" spans="1:25" x14ac:dyDescent="0.2">
      <c r="A35" s="6" t="s">
        <v>23</v>
      </c>
      <c r="B35" s="5" t="s">
        <v>194</v>
      </c>
      <c r="C35" s="90"/>
      <c r="D35" s="76">
        <f>投入係数表!AD35</f>
        <v>5.8349237347062564E-2</v>
      </c>
      <c r="E35" s="77">
        <f t="shared" si="0"/>
        <v>5.8349237347062566</v>
      </c>
      <c r="F35" s="76">
        <f>分析係数表!C38</f>
        <v>9.9890182932115712E-2</v>
      </c>
      <c r="G35" s="77">
        <f t="shared" si="1"/>
        <v>0.58285159925475183</v>
      </c>
      <c r="H35" s="77">
        <v>0.6819198416175033</v>
      </c>
      <c r="I35" s="77">
        <f t="shared" si="2"/>
        <v>0.6819198416175033</v>
      </c>
      <c r="J35" s="76">
        <f>分析係数表!G38</f>
        <v>0.1768186564566655</v>
      </c>
      <c r="K35" s="78">
        <f t="shared" si="3"/>
        <v>0.12057615020594907</v>
      </c>
      <c r="L35" s="79"/>
      <c r="M35" s="80"/>
      <c r="N35" s="81">
        <f>分析係数表!H38</f>
        <v>4.3813263792446058E-2</v>
      </c>
      <c r="O35" s="82">
        <f t="shared" si="4"/>
        <v>0.99096614030533536</v>
      </c>
      <c r="P35" s="76">
        <f>分析係数表!C38</f>
        <v>9.9890182932115712E-2</v>
      </c>
      <c r="Q35" s="82">
        <f t="shared" si="5"/>
        <v>9.8987789034632595E-2</v>
      </c>
      <c r="R35" s="83">
        <v>0.15014957011830138</v>
      </c>
      <c r="S35" s="84">
        <f t="shared" si="6"/>
        <v>0.83206941173580473</v>
      </c>
      <c r="T35" s="85">
        <f>分析係数表!F38</f>
        <v>0.48230653208028773</v>
      </c>
      <c r="U35" s="86">
        <f t="shared" si="7"/>
        <v>0.40131251242438104</v>
      </c>
      <c r="V35" s="87">
        <f>分析係数表!D38</f>
        <v>0.17391808794523728</v>
      </c>
      <c r="W35" s="88">
        <f t="shared" si="8"/>
        <v>0</v>
      </c>
      <c r="X35" s="76">
        <f>分析係数表!E38</f>
        <v>0.19259774915883512</v>
      </c>
      <c r="Y35" s="89">
        <f t="shared" si="9"/>
        <v>0</v>
      </c>
    </row>
    <row r="36" spans="1:25" x14ac:dyDescent="0.2">
      <c r="A36" s="6" t="s">
        <v>24</v>
      </c>
      <c r="B36" s="5" t="s">
        <v>39</v>
      </c>
      <c r="C36" s="90"/>
      <c r="D36" s="76">
        <f>投入係数表!AD36</f>
        <v>0</v>
      </c>
      <c r="E36" s="77">
        <f t="shared" si="0"/>
        <v>0</v>
      </c>
      <c r="F36" s="76">
        <f>分析係数表!C39</f>
        <v>1</v>
      </c>
      <c r="G36" s="77">
        <f t="shared" si="1"/>
        <v>0</v>
      </c>
      <c r="H36" s="77">
        <v>0.12310294708570403</v>
      </c>
      <c r="I36" s="77">
        <f t="shared" si="2"/>
        <v>0.12310294708570403</v>
      </c>
      <c r="J36" s="76">
        <f>分析係数表!G39</f>
        <v>0.35294936281039385</v>
      </c>
      <c r="K36" s="78">
        <f t="shared" si="3"/>
        <v>4.344910673398087E-2</v>
      </c>
      <c r="L36" s="79"/>
      <c r="M36" s="80"/>
      <c r="N36" s="81">
        <f>分析係数表!H39</f>
        <v>3.8393137939767719E-3</v>
      </c>
      <c r="O36" s="82">
        <f t="shared" si="4"/>
        <v>8.6837401337221537E-2</v>
      </c>
      <c r="P36" s="76">
        <f>分析係数表!C39</f>
        <v>1</v>
      </c>
      <c r="Q36" s="82">
        <f t="shared" si="5"/>
        <v>8.6837401337221537E-2</v>
      </c>
      <c r="R36" s="83">
        <v>0.15988840650224159</v>
      </c>
      <c r="S36" s="84">
        <f t="shared" si="6"/>
        <v>0.28299135358794564</v>
      </c>
      <c r="T36" s="85">
        <f>分析係数表!F39</f>
        <v>0.70369192230461841</v>
      </c>
      <c r="U36" s="86">
        <f t="shared" si="7"/>
        <v>0.19913872960188744</v>
      </c>
      <c r="V36" s="87">
        <f>分析係数表!D39</f>
        <v>6.3102646175868304E-2</v>
      </c>
      <c r="W36" s="88">
        <f t="shared" si="8"/>
        <v>0</v>
      </c>
      <c r="X36" s="76">
        <f>分析係数表!E39</f>
        <v>7.9922066045050602E-2</v>
      </c>
      <c r="Y36" s="89">
        <f t="shared" si="9"/>
        <v>0</v>
      </c>
    </row>
    <row r="37" spans="1:25" x14ac:dyDescent="0.2">
      <c r="A37" s="6" t="s">
        <v>25</v>
      </c>
      <c r="B37" s="5" t="s">
        <v>40</v>
      </c>
      <c r="C37" s="90"/>
      <c r="D37" s="76">
        <f>投入係数表!AD37</f>
        <v>2.2191647064045094E-4</v>
      </c>
      <c r="E37" s="77">
        <f t="shared" si="0"/>
        <v>2.2191647064045094E-2</v>
      </c>
      <c r="F37" s="76">
        <f>分析係数表!C40</f>
        <v>0.8889202180509681</v>
      </c>
      <c r="G37" s="77">
        <f t="shared" si="1"/>
        <v>1.972660374708109E-2</v>
      </c>
      <c r="H37" s="77">
        <v>2.5921644908203888E-2</v>
      </c>
      <c r="I37" s="77">
        <f t="shared" si="2"/>
        <v>2.5921644908203888E-2</v>
      </c>
      <c r="J37" s="76">
        <f>分析係数表!G40</f>
        <v>0.50284888634442904</v>
      </c>
      <c r="K37" s="78">
        <f t="shared" si="3"/>
        <v>1.3034670274306064E-2</v>
      </c>
      <c r="L37" s="79"/>
      <c r="M37" s="80"/>
      <c r="N37" s="81">
        <f>分析係数表!H40</f>
        <v>3.2672435146350355E-2</v>
      </c>
      <c r="O37" s="82">
        <f t="shared" si="4"/>
        <v>0.73898345269903021</v>
      </c>
      <c r="P37" s="76">
        <f>分析係数表!C40</f>
        <v>0.8889202180509681</v>
      </c>
      <c r="Q37" s="82">
        <f t="shared" si="5"/>
        <v>0.65689733190927924</v>
      </c>
      <c r="R37" s="83">
        <v>0.65915639410307603</v>
      </c>
      <c r="S37" s="84">
        <f t="shared" si="6"/>
        <v>0.68507803901127995</v>
      </c>
      <c r="T37" s="85">
        <f>分析係数表!F40</f>
        <v>0.69927210272348084</v>
      </c>
      <c r="U37" s="86">
        <f t="shared" si="7"/>
        <v>0.47905596086909658</v>
      </c>
      <c r="V37" s="87">
        <f>分析係数表!D40</f>
        <v>7.2544369019383326E-2</v>
      </c>
      <c r="W37" s="88">
        <f t="shared" si="8"/>
        <v>0</v>
      </c>
      <c r="X37" s="76">
        <f>分析係数表!E40</f>
        <v>4.5282298737766145E-2</v>
      </c>
      <c r="Y37" s="89">
        <f t="shared" si="9"/>
        <v>0</v>
      </c>
    </row>
    <row r="38" spans="1:25" x14ac:dyDescent="0.2">
      <c r="A38" s="6" t="s">
        <v>26</v>
      </c>
      <c r="B38" s="5" t="s">
        <v>277</v>
      </c>
      <c r="C38" s="90"/>
      <c r="D38" s="76">
        <f>投入係数表!AD38</f>
        <v>1.7753317651236075E-4</v>
      </c>
      <c r="E38" s="77">
        <f t="shared" si="0"/>
        <v>1.7753317651236077E-2</v>
      </c>
      <c r="F38" s="76">
        <f>分析係数表!C41</f>
        <v>0.75714913369882897</v>
      </c>
      <c r="G38" s="77">
        <f t="shared" si="1"/>
        <v>1.3441909079913524E-2</v>
      </c>
      <c r="H38" s="77">
        <v>1.7418731434811211E-2</v>
      </c>
      <c r="I38" s="77">
        <f t="shared" si="2"/>
        <v>1.7418731434811211E-2</v>
      </c>
      <c r="J38" s="76">
        <f>分析係数表!G41</f>
        <v>0.44130306930439894</v>
      </c>
      <c r="K38" s="78">
        <f t="shared" si="3"/>
        <v>7.6869396455712044E-3</v>
      </c>
      <c r="L38" s="79"/>
      <c r="M38" s="80"/>
      <c r="N38" s="81">
        <f>分析係数表!H41</f>
        <v>5.4373811955726131E-2</v>
      </c>
      <c r="O38" s="82">
        <f t="shared" si="4"/>
        <v>1.2298240738856812</v>
      </c>
      <c r="P38" s="76">
        <f>分析係数表!C41</f>
        <v>0.75714913369882897</v>
      </c>
      <c r="Q38" s="82">
        <f t="shared" si="5"/>
        <v>0.93116023214450816</v>
      </c>
      <c r="R38" s="83">
        <v>0.94867878541780992</v>
      </c>
      <c r="S38" s="84">
        <f t="shared" si="6"/>
        <v>0.96609751685262113</v>
      </c>
      <c r="T38" s="85">
        <f>分析係数表!F41</f>
        <v>0.54632084075586207</v>
      </c>
      <c r="U38" s="86">
        <f t="shared" si="7"/>
        <v>0.52779920765907462</v>
      </c>
      <c r="V38" s="87">
        <f>分析係数表!D41</f>
        <v>0.13514826589841719</v>
      </c>
      <c r="W38" s="88">
        <f t="shared" si="8"/>
        <v>0</v>
      </c>
      <c r="X38" s="76">
        <f>分析係数表!E41</f>
        <v>0.12757089402759902</v>
      </c>
      <c r="Y38" s="89">
        <f t="shared" si="9"/>
        <v>0</v>
      </c>
    </row>
    <row r="39" spans="1:25" x14ac:dyDescent="0.2">
      <c r="A39" s="6" t="s">
        <v>51</v>
      </c>
      <c r="B39" s="5" t="s">
        <v>368</v>
      </c>
      <c r="C39" s="90"/>
      <c r="D39" s="76">
        <f>投入係数表!AD39</f>
        <v>2.589025490805261E-3</v>
      </c>
      <c r="E39" s="77">
        <f>$C$32*D39</f>
        <v>0.25890254908052612</v>
      </c>
      <c r="F39" s="76">
        <f>分析係数表!C42</f>
        <v>1</v>
      </c>
      <c r="G39" s="77">
        <f>E39*F39</f>
        <v>0.25890254908052612</v>
      </c>
      <c r="H39" s="77">
        <v>0.27146682900485036</v>
      </c>
      <c r="I39" s="77">
        <f>C39+H39</f>
        <v>0.27146682900485036</v>
      </c>
      <c r="J39" s="76">
        <f>分析係数表!G42</f>
        <v>0.48521641371557056</v>
      </c>
      <c r="K39" s="78">
        <f>I39*J39</f>
        <v>0.13172016121247151</v>
      </c>
      <c r="L39" s="79"/>
      <c r="M39" s="80"/>
      <c r="N39" s="81">
        <f>分析係数表!H42</f>
        <v>1.2455852761828956E-2</v>
      </c>
      <c r="O39" s="82">
        <f t="shared" si="4"/>
        <v>0.28172583521909028</v>
      </c>
      <c r="P39" s="76">
        <f>分析係数表!C42</f>
        <v>1</v>
      </c>
      <c r="Q39" s="82">
        <f>O39*P39</f>
        <v>0.28172583521909028</v>
      </c>
      <c r="R39" s="83">
        <v>0.28889744653848143</v>
      </c>
      <c r="S39" s="84">
        <f>I39+R39</f>
        <v>0.56036427554333179</v>
      </c>
      <c r="T39" s="85">
        <f>分析係数表!F42</f>
        <v>0.55716694772344011</v>
      </c>
      <c r="U39" s="86">
        <f>S39*T39</f>
        <v>0.31221645301773493</v>
      </c>
      <c r="V39" s="87">
        <f>分析係数表!D42</f>
        <v>5.0590219224283306E-2</v>
      </c>
      <c r="W39" s="88">
        <f>ROUND(S39*V39,0)</f>
        <v>0</v>
      </c>
      <c r="X39" s="76">
        <f>分析係数表!E42</f>
        <v>4.4912872400224846E-2</v>
      </c>
      <c r="Y39" s="89">
        <f>ROUND(S39*X39,0)</f>
        <v>0</v>
      </c>
    </row>
    <row r="40" spans="1:25" x14ac:dyDescent="0.2">
      <c r="A40" s="6" t="s">
        <v>195</v>
      </c>
      <c r="B40" s="5" t="s">
        <v>41</v>
      </c>
      <c r="C40" s="90"/>
      <c r="D40" s="76">
        <f>投入係数表!AD40</f>
        <v>0.11578121994881127</v>
      </c>
      <c r="E40" s="77">
        <f>$C$32*D40</f>
        <v>11.578121994881126</v>
      </c>
      <c r="F40" s="76">
        <f>分析係数表!C43</f>
        <v>0.37563090462016302</v>
      </c>
      <c r="G40" s="77">
        <f>E40*F40</f>
        <v>4.3491004387398036</v>
      </c>
      <c r="H40" s="77">
        <v>5.2905058636995479</v>
      </c>
      <c r="I40" s="77">
        <f>C40+H40</f>
        <v>5.2905058636995479</v>
      </c>
      <c r="J40" s="76">
        <f>分析係数表!G43</f>
        <v>0.35396646305878693</v>
      </c>
      <c r="K40" s="78">
        <f>I40*J40</f>
        <v>1.8726616483655016</v>
      </c>
      <c r="L40" s="79"/>
      <c r="M40" s="80"/>
      <c r="N40" s="81">
        <f>分析係数表!H43</f>
        <v>3.4431366873638014E-2</v>
      </c>
      <c r="O40" s="82">
        <f t="shared" si="4"/>
        <v>0.77876687977052295</v>
      </c>
      <c r="P40" s="76">
        <f>分析係数表!C43</f>
        <v>0.37563090462016302</v>
      </c>
      <c r="Q40" s="82">
        <f>O40*P40</f>
        <v>0.29252890753642324</v>
      </c>
      <c r="R40" s="83">
        <v>0.75362895334971169</v>
      </c>
      <c r="S40" s="84">
        <f>I40+R40</f>
        <v>6.0441348170492599</v>
      </c>
      <c r="T40" s="85">
        <f>分析係数表!F43</f>
        <v>0.58646850562191188</v>
      </c>
      <c r="U40" s="86">
        <f>S40*T40</f>
        <v>3.5446947139322473</v>
      </c>
      <c r="V40" s="87">
        <f>分析係数表!D43</f>
        <v>0.19606660701085477</v>
      </c>
      <c r="W40" s="88">
        <f>ROUND(S40*V40,0)</f>
        <v>1</v>
      </c>
      <c r="X40" s="76">
        <f>分析係数表!E43</f>
        <v>0.16095397424425165</v>
      </c>
      <c r="Y40" s="89">
        <f>ROUND(S40*X40,0)</f>
        <v>1</v>
      </c>
    </row>
    <row r="41" spans="1:25" x14ac:dyDescent="0.2">
      <c r="A41" s="6" t="s">
        <v>341</v>
      </c>
      <c r="B41" s="5" t="s">
        <v>42</v>
      </c>
      <c r="C41" s="90"/>
      <c r="D41" s="76">
        <f>投入係数表!AD41</f>
        <v>1.9232760788839081E-4</v>
      </c>
      <c r="E41" s="77">
        <f>$C$32*D41</f>
        <v>1.9232760788839079E-2</v>
      </c>
      <c r="F41" s="76">
        <f>分析係数表!C44</f>
        <v>0.44504076889746724</v>
      </c>
      <c r="G41" s="77">
        <f>E41*F41</f>
        <v>8.5593626494860024E-3</v>
      </c>
      <c r="H41" s="77">
        <v>2.1541976132285263E-2</v>
      </c>
      <c r="I41" s="77">
        <f>C41+H41</f>
        <v>2.1541976132285263E-2</v>
      </c>
      <c r="J41" s="76">
        <f>分析係数表!G44</f>
        <v>0.26866955824807881</v>
      </c>
      <c r="K41" s="78">
        <f>I41*J41</f>
        <v>5.7876732112517393E-3</v>
      </c>
      <c r="L41" s="79"/>
      <c r="M41" s="80"/>
      <c r="N41" s="81">
        <f>分析係数表!H44</f>
        <v>0.11433334539351923</v>
      </c>
      <c r="O41" s="82">
        <f t="shared" si="4"/>
        <v>2.5859857081075739</v>
      </c>
      <c r="P41" s="76">
        <f>分析係数表!C44</f>
        <v>0.44504076889746724</v>
      </c>
      <c r="Q41" s="82">
        <f>O41*P41</f>
        <v>1.1508690678940561</v>
      </c>
      <c r="R41" s="83">
        <v>1.1721941608236637</v>
      </c>
      <c r="S41" s="84">
        <f>I41+R41</f>
        <v>1.1937361369559489</v>
      </c>
      <c r="T41" s="85">
        <f>分析係数表!F44</f>
        <v>0.50678893027202865</v>
      </c>
      <c r="U41" s="86">
        <f>S41*T41</f>
        <v>0.60497225987496928</v>
      </c>
      <c r="V41" s="87">
        <f>分析係数表!D44</f>
        <v>0.1775140257413606</v>
      </c>
      <c r="W41" s="88">
        <f>ROUND(S41*V41,0)</f>
        <v>0</v>
      </c>
      <c r="X41" s="76">
        <f>分析係数表!E44</f>
        <v>0.13360991938145303</v>
      </c>
      <c r="Y41" s="89">
        <f>ROUND(S41*X41,0)</f>
        <v>0</v>
      </c>
    </row>
    <row r="42" spans="1:25" x14ac:dyDescent="0.2">
      <c r="A42" s="6" t="s">
        <v>342</v>
      </c>
      <c r="B42" s="5" t="s">
        <v>279</v>
      </c>
      <c r="C42" s="90"/>
      <c r="D42" s="76">
        <f>投入係数表!AD42</f>
        <v>6.4651665113251372E-3</v>
      </c>
      <c r="E42" s="77">
        <f>$C$32*D42</f>
        <v>0.64651665113251378</v>
      </c>
      <c r="F42" s="76">
        <f>分析係数表!C45</f>
        <v>1</v>
      </c>
      <c r="G42" s="77">
        <f>E42*F42</f>
        <v>0.64651665113251378</v>
      </c>
      <c r="H42" s="77">
        <v>0.70342122410293983</v>
      </c>
      <c r="I42" s="77">
        <f>C42+H42</f>
        <v>0.70342122410293983</v>
      </c>
      <c r="J42" s="76">
        <f>分析係数表!G45</f>
        <v>0</v>
      </c>
      <c r="K42" s="78">
        <f>I42*J42</f>
        <v>0</v>
      </c>
      <c r="L42" s="79"/>
      <c r="M42" s="80"/>
      <c r="N42" s="81">
        <f>分析係数表!H45</f>
        <v>0</v>
      </c>
      <c r="O42" s="82">
        <f t="shared" si="4"/>
        <v>0</v>
      </c>
      <c r="P42" s="76">
        <f>分析係数表!C45</f>
        <v>1</v>
      </c>
      <c r="Q42" s="82">
        <f>O42*P42</f>
        <v>0</v>
      </c>
      <c r="R42" s="83">
        <v>3.6977090131671372E-2</v>
      </c>
      <c r="S42" s="84">
        <f>I42+R42</f>
        <v>0.74039831423461122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投入係数表!AD43</f>
        <v>8.5955646294734664E-3</v>
      </c>
      <c r="E43" s="77">
        <f>$C$32*D43</f>
        <v>0.85955646294734667</v>
      </c>
      <c r="F43" s="76">
        <f>分析係数表!C46</f>
        <v>0.71666280596092968</v>
      </c>
      <c r="G43" s="77">
        <f>E43*F43</f>
        <v>0.61601214661769732</v>
      </c>
      <c r="H43" s="77">
        <v>0.64911957669931786</v>
      </c>
      <c r="I43" s="77">
        <f>C43+H43</f>
        <v>0.64911957669931786</v>
      </c>
      <c r="J43" s="76">
        <f>分析係数表!G46</f>
        <v>9.2985756517065307E-3</v>
      </c>
      <c r="K43" s="78">
        <f>I43*J43</f>
        <v>6.0358874909423269E-3</v>
      </c>
      <c r="L43" s="79"/>
      <c r="M43" s="80"/>
      <c r="N43" s="81">
        <f>分析係数表!H46</f>
        <v>2.2386024285503563E-2</v>
      </c>
      <c r="O43" s="82">
        <f t="shared" si="4"/>
        <v>0.50632594248346607</v>
      </c>
      <c r="P43" s="76">
        <f>分析係数表!C46</f>
        <v>0.71666280596092968</v>
      </c>
      <c r="Q43" s="82">
        <f>O43*P43</f>
        <v>0.36286497067101309</v>
      </c>
      <c r="R43" s="83">
        <v>0.38519660717110693</v>
      </c>
      <c r="S43" s="84">
        <f>I43+R43</f>
        <v>1.0343161838704247</v>
      </c>
      <c r="T43" s="85">
        <f>分析係数表!F46</f>
        <v>0.31357162053211501</v>
      </c>
      <c r="U43" s="86">
        <f>S43*T43</f>
        <v>0.3243322019188421</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92">
        <f>投入係数表!AD44</f>
        <v>0.32815528235172281</v>
      </c>
      <c r="E44" s="91">
        <f>SUM(E5:E43)</f>
        <v>32.81552823517228</v>
      </c>
      <c r="F44" s="92">
        <f>分析係数表!C47</f>
        <v>0.41481989128497887</v>
      </c>
      <c r="G44" s="91">
        <f>SUM(G5:G43)</f>
        <v>14.328360500201139</v>
      </c>
      <c r="H44" s="91">
        <f>SUM(H5:H43)</f>
        <v>17.127842090875436</v>
      </c>
      <c r="I44" s="91">
        <f>SUM(I5:I43)</f>
        <v>117.12784209087543</v>
      </c>
      <c r="J44" s="92">
        <f>分析係数表!G47</f>
        <v>0.25026351860519069</v>
      </c>
      <c r="K44" s="93">
        <f>SUM(K5:K43)</f>
        <v>36.054115431412832</v>
      </c>
      <c r="L44" s="94">
        <f>最終需要_まとめ!$L$33</f>
        <v>0.62733333333333341</v>
      </c>
      <c r="M44" s="91">
        <f>K44*L44</f>
        <v>22.617948413972986</v>
      </c>
      <c r="N44" s="95">
        <f>分析係数表!H47</f>
        <v>1</v>
      </c>
      <c r="O44" s="96">
        <f>SUM(O5:O43)</f>
        <v>22.617948413972989</v>
      </c>
      <c r="P44" s="92">
        <f>分析係数表!C47</f>
        <v>0.41481989128497887</v>
      </c>
      <c r="Q44" s="96">
        <f>SUM(Q5:Q43)</f>
        <v>10.945928290227712</v>
      </c>
      <c r="R44" s="91">
        <f>SUM(R5:R43)</f>
        <v>12.774339089086203</v>
      </c>
      <c r="S44" s="97">
        <f>SUM(S5:S43)</f>
        <v>129.90218117996164</v>
      </c>
      <c r="T44" s="98">
        <f>分析係数表!F47</f>
        <v>0.49143989098878627</v>
      </c>
      <c r="U44" s="99">
        <f>SUM(U5:U43)</f>
        <v>82.642081852297977</v>
      </c>
      <c r="V44" s="100">
        <f>分析係数表!D47</f>
        <v>6.5635274131309693E-2</v>
      </c>
      <c r="W44" s="101">
        <f>SUM(W5:W43)</f>
        <v>7</v>
      </c>
      <c r="X44" s="92">
        <f>分析係数表!E47</f>
        <v>5.6703562149805216E-2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291</v>
      </c>
      <c r="S2" s="3" t="s">
        <v>153</v>
      </c>
      <c r="U2" s="64" t="s">
        <v>210</v>
      </c>
      <c r="W2" s="3" t="s">
        <v>130</v>
      </c>
      <c r="Y2" s="3" t="s">
        <v>154</v>
      </c>
    </row>
    <row r="3" spans="1:25" ht="44" x14ac:dyDescent="0.2">
      <c r="B3" s="65"/>
      <c r="C3" s="66" t="s">
        <v>228</v>
      </c>
      <c r="D3" s="66" t="s">
        <v>233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投入係数表!AE5</f>
        <v>3.3935576701190458E-6</v>
      </c>
      <c r="E5" s="77">
        <f t="shared" ref="E5:E38" si="0">$C$33*D5</f>
        <v>3.3935576701190457E-4</v>
      </c>
      <c r="F5" s="76">
        <f>分析係数表!C8</f>
        <v>4.9243777539597522E-2</v>
      </c>
      <c r="G5" s="77">
        <f t="shared" ref="G5:G38" si="1">E5*F5</f>
        <v>1.6711159897513717E-5</v>
      </c>
      <c r="H5" s="77">
        <f t="array" ref="H5:H43">MMULT(逆行列係数!C5:AO43,'29'!G5:G43)</f>
        <v>4.0928103917949588E-5</v>
      </c>
      <c r="I5" s="77">
        <f t="shared" ref="I5:I38" si="2">C5+H5</f>
        <v>4.0928103917949588E-5</v>
      </c>
      <c r="J5" s="76">
        <f>分析係数表!G8</f>
        <v>0.12057971014492753</v>
      </c>
      <c r="K5" s="78">
        <f t="shared" ref="K5:K38" si="3">I5*J5</f>
        <v>4.9350989072078347E-6</v>
      </c>
      <c r="L5" s="79" t="s">
        <v>186</v>
      </c>
      <c r="M5" s="80" t="s">
        <v>186</v>
      </c>
      <c r="N5" s="81">
        <f>分析係数表!H8</f>
        <v>1.1023937613586077E-2</v>
      </c>
      <c r="O5" s="82">
        <f t="shared" ref="O5:O43" si="4">$M$44*N5</f>
        <v>5.3272030268303391E-2</v>
      </c>
      <c r="P5" s="76">
        <f>分析係数表!C8</f>
        <v>4.9243777539597522E-2</v>
      </c>
      <c r="Q5" s="82">
        <f t="shared" ref="Q5:Q38" si="5">O5*P5</f>
        <v>2.623316007615038E-3</v>
      </c>
      <c r="R5" s="83">
        <f t="array" ref="R5:R43">MMULT(逆行列係数!C5:AO43,'29'!Q5:Q43)</f>
        <v>2.7430205391714029E-3</v>
      </c>
      <c r="S5" s="84">
        <f t="shared" ref="S5:S38" si="6">I5+R5</f>
        <v>2.7839486430893527E-3</v>
      </c>
      <c r="T5" s="85">
        <f>分析係数表!F8</f>
        <v>0.45391304347826089</v>
      </c>
      <c r="U5" s="86">
        <f t="shared" ref="U5:U38" si="7">S5*T5</f>
        <v>1.2636706014718627E-3</v>
      </c>
      <c r="V5" s="87">
        <f>分析係数表!D8</f>
        <v>0.46202898550724636</v>
      </c>
      <c r="W5" s="88">
        <f t="shared" ref="W5:W38" si="8">ROUND(S5*V5,0)</f>
        <v>0</v>
      </c>
      <c r="X5" s="76">
        <f>分析係数表!E8</f>
        <v>0.31362318840579712</v>
      </c>
      <c r="Y5" s="89">
        <f t="shared" ref="Y5:Y38" si="9">ROUND(S5*X5,0)</f>
        <v>0</v>
      </c>
    </row>
    <row r="6" spans="1:25" x14ac:dyDescent="0.2">
      <c r="A6" s="6" t="s">
        <v>220</v>
      </c>
      <c r="B6" s="5" t="s">
        <v>266</v>
      </c>
      <c r="C6" s="90"/>
      <c r="D6" s="76">
        <f>投入係数表!AE6</f>
        <v>0</v>
      </c>
      <c r="E6" s="77">
        <f t="shared" si="0"/>
        <v>0</v>
      </c>
      <c r="F6" s="76">
        <f>分析係数表!C9</f>
        <v>0.18610421836228286</v>
      </c>
      <c r="G6" s="77">
        <f t="shared" si="1"/>
        <v>0</v>
      </c>
      <c r="H6" s="77">
        <v>6.2393516692665391E-6</v>
      </c>
      <c r="I6" s="77">
        <f t="shared" si="2"/>
        <v>6.2393516692665391E-6</v>
      </c>
      <c r="J6" s="76">
        <f>分析係数表!G9</f>
        <v>0.24223602484472051</v>
      </c>
      <c r="K6" s="78">
        <f t="shared" si="3"/>
        <v>1.5113957459713977E-6</v>
      </c>
      <c r="L6" s="79"/>
      <c r="M6" s="80"/>
      <c r="N6" s="81">
        <f>分析係数表!H9</f>
        <v>5.8167204272645549E-4</v>
      </c>
      <c r="O6" s="82">
        <f t="shared" si="4"/>
        <v>2.8108695597261826E-3</v>
      </c>
      <c r="P6" s="76">
        <f>分析係数表!C9</f>
        <v>0.18610421836228286</v>
      </c>
      <c r="Q6" s="82">
        <f t="shared" si="5"/>
        <v>5.2311468233117537E-4</v>
      </c>
      <c r="R6" s="83">
        <v>5.3536411548565064E-4</v>
      </c>
      <c r="S6" s="84">
        <f t="shared" si="6"/>
        <v>5.4160346715491716E-4</v>
      </c>
      <c r="T6" s="85">
        <f>分析係数表!F9</f>
        <v>0.65217391304347827</v>
      </c>
      <c r="U6" s="86">
        <f t="shared" si="7"/>
        <v>3.5321965249233728E-4</v>
      </c>
      <c r="V6" s="87">
        <f>分析係数表!D9</f>
        <v>0.15527950310559005</v>
      </c>
      <c r="W6" s="88">
        <f t="shared" si="8"/>
        <v>0</v>
      </c>
      <c r="X6" s="76">
        <f>分析係数表!E9</f>
        <v>0</v>
      </c>
      <c r="Y6" s="89">
        <f t="shared" si="9"/>
        <v>0</v>
      </c>
    </row>
    <row r="7" spans="1:25" x14ac:dyDescent="0.2">
      <c r="A7" s="6" t="s">
        <v>221</v>
      </c>
      <c r="B7" s="5" t="s">
        <v>267</v>
      </c>
      <c r="C7" s="90"/>
      <c r="D7" s="76">
        <f>投入係数表!AE7</f>
        <v>0</v>
      </c>
      <c r="E7" s="77">
        <f t="shared" si="0"/>
        <v>0</v>
      </c>
      <c r="F7" s="76">
        <f>分析係数表!C10</f>
        <v>1</v>
      </c>
      <c r="G7" s="77">
        <f t="shared" si="1"/>
        <v>0</v>
      </c>
      <c r="H7" s="77">
        <v>2.093928007194641E-6</v>
      </c>
      <c r="I7" s="77">
        <f t="shared" si="2"/>
        <v>2.093928007194641E-6</v>
      </c>
      <c r="J7" s="76">
        <f>分析係数表!G10</f>
        <v>0.17902522283330172</v>
      </c>
      <c r="K7" s="78">
        <f t="shared" si="3"/>
        <v>3.74865928084912E-7</v>
      </c>
      <c r="L7" s="79"/>
      <c r="M7" s="80"/>
      <c r="N7" s="81">
        <f>分析係数表!H10</f>
        <v>1.093766089911469E-3</v>
      </c>
      <c r="O7" s="82">
        <f t="shared" si="4"/>
        <v>5.2855107032171765E-3</v>
      </c>
      <c r="P7" s="76">
        <f>分析係数表!C10</f>
        <v>1</v>
      </c>
      <c r="Q7" s="82">
        <f t="shared" si="5"/>
        <v>5.2855107032171765E-3</v>
      </c>
      <c r="R7" s="83">
        <v>5.3006990724467793E-3</v>
      </c>
      <c r="S7" s="84">
        <f t="shared" si="6"/>
        <v>5.3027930004539738E-3</v>
      </c>
      <c r="T7" s="85">
        <f>分析係数表!F10</f>
        <v>0.51792148681964723</v>
      </c>
      <c r="U7" s="86">
        <f t="shared" si="7"/>
        <v>2.7464304350919401E-3</v>
      </c>
      <c r="V7" s="87">
        <f>分析係数表!D10</f>
        <v>0.10677033946520008</v>
      </c>
      <c r="W7" s="88">
        <f t="shared" si="8"/>
        <v>0</v>
      </c>
      <c r="X7" s="76">
        <f>分析係数表!E10</f>
        <v>8.173715152664518E-2</v>
      </c>
      <c r="Y7" s="89">
        <f t="shared" si="9"/>
        <v>0</v>
      </c>
    </row>
    <row r="8" spans="1:25" x14ac:dyDescent="0.2">
      <c r="A8" s="6" t="s">
        <v>222</v>
      </c>
      <c r="B8" s="5" t="s">
        <v>27</v>
      </c>
      <c r="C8" s="90"/>
      <c r="D8" s="76">
        <f>投入係数表!AE8</f>
        <v>0</v>
      </c>
      <c r="E8" s="77">
        <f t="shared" si="0"/>
        <v>0</v>
      </c>
      <c r="F8" s="76">
        <f>分析係数表!C11</f>
        <v>6.160954948016939E-3</v>
      </c>
      <c r="G8" s="77">
        <f t="shared" si="1"/>
        <v>0</v>
      </c>
      <c r="H8" s="77">
        <v>2.6404355482017829E-4</v>
      </c>
      <c r="I8" s="77">
        <f t="shared" si="2"/>
        <v>2.6404355482017829E-4</v>
      </c>
      <c r="J8" s="76">
        <f>分析係数表!G11</f>
        <v>0.34042553191489361</v>
      </c>
      <c r="K8" s="78">
        <f t="shared" si="3"/>
        <v>8.988716759835856E-5</v>
      </c>
      <c r="L8" s="79"/>
      <c r="M8" s="80"/>
      <c r="N8" s="81">
        <f>分析係数表!H11</f>
        <v>-1.9481838751603774E-5</v>
      </c>
      <c r="O8" s="82">
        <f t="shared" si="4"/>
        <v>-9.4143956545853007E-5</v>
      </c>
      <c r="P8" s="76">
        <f>分析係数表!C11</f>
        <v>6.160954948016939E-3</v>
      </c>
      <c r="Q8" s="82">
        <f t="shared" si="5"/>
        <v>-5.800166749070648E-7</v>
      </c>
      <c r="R8" s="83">
        <v>6.6326582653760527E-5</v>
      </c>
      <c r="S8" s="84">
        <f t="shared" si="6"/>
        <v>3.3037013747393883E-4</v>
      </c>
      <c r="T8" s="85">
        <f>分析係数表!F11</f>
        <v>0.5957446808510638</v>
      </c>
      <c r="U8" s="86">
        <f t="shared" si="7"/>
        <v>1.9681625211213376E-4</v>
      </c>
      <c r="V8" s="87">
        <f>分析係数表!D11</f>
        <v>0.10638297872340426</v>
      </c>
      <c r="W8" s="88">
        <f t="shared" si="8"/>
        <v>0</v>
      </c>
      <c r="X8" s="76">
        <f>分析係数表!E11</f>
        <v>0</v>
      </c>
      <c r="Y8" s="89">
        <f t="shared" si="9"/>
        <v>0</v>
      </c>
    </row>
    <row r="9" spans="1:25" x14ac:dyDescent="0.2">
      <c r="A9" s="6" t="s">
        <v>223</v>
      </c>
      <c r="B9" s="5" t="s">
        <v>191</v>
      </c>
      <c r="C9" s="90"/>
      <c r="D9" s="76">
        <f>投入係数表!AE9</f>
        <v>0</v>
      </c>
      <c r="E9" s="77">
        <f t="shared" si="0"/>
        <v>0</v>
      </c>
      <c r="F9" s="76">
        <f>分析係数表!C12</f>
        <v>3.0196065121225524E-2</v>
      </c>
      <c r="G9" s="77">
        <f t="shared" si="1"/>
        <v>0</v>
      </c>
      <c r="H9" s="77">
        <v>9.9089584205199488E-5</v>
      </c>
      <c r="I9" s="77">
        <f t="shared" si="2"/>
        <v>9.9089584205199488E-5</v>
      </c>
      <c r="J9" s="76">
        <f>分析係数表!G12</f>
        <v>0.12354134956874682</v>
      </c>
      <c r="K9" s="78">
        <f t="shared" si="3"/>
        <v>1.2241660960916324E-5</v>
      </c>
      <c r="L9" s="79"/>
      <c r="M9" s="80"/>
      <c r="N9" s="81">
        <f>分析係数表!H12</f>
        <v>9.1223709954384669E-2</v>
      </c>
      <c r="O9" s="82">
        <f t="shared" si="4"/>
        <v>0.44082907652595671</v>
      </c>
      <c r="P9" s="76">
        <f>分析係数表!C12</f>
        <v>3.0196065121225524E-2</v>
      </c>
      <c r="Q9" s="82">
        <f t="shared" si="5"/>
        <v>1.3311303502107498E-2</v>
      </c>
      <c r="R9" s="83">
        <v>1.4171554826152328E-2</v>
      </c>
      <c r="S9" s="84">
        <f t="shared" si="6"/>
        <v>1.4270644410357528E-2</v>
      </c>
      <c r="T9" s="85">
        <f>分析係数表!F12</f>
        <v>0.42790922927909231</v>
      </c>
      <c r="U9" s="86">
        <f t="shared" si="7"/>
        <v>6.1065404509520766E-3</v>
      </c>
      <c r="V9" s="87">
        <f>分析係数表!D12</f>
        <v>5.0712605507126057E-2</v>
      </c>
      <c r="W9" s="88">
        <f t="shared" si="8"/>
        <v>0</v>
      </c>
      <c r="X9" s="76">
        <f>分析係数表!E12</f>
        <v>5.3041833863751671E-2</v>
      </c>
      <c r="Y9" s="89">
        <f t="shared" si="9"/>
        <v>0</v>
      </c>
    </row>
    <row r="10" spans="1:25" x14ac:dyDescent="0.2">
      <c r="A10" s="6" t="s">
        <v>224</v>
      </c>
      <c r="B10" s="5" t="s">
        <v>28</v>
      </c>
      <c r="C10" s="90"/>
      <c r="D10" s="76">
        <f>投入係数表!AE10</f>
        <v>2.7148461360952366E-5</v>
      </c>
      <c r="E10" s="77">
        <f t="shared" si="0"/>
        <v>2.7148461360952366E-3</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6.9310125722721924E-2</v>
      </c>
      <c r="P10" s="76">
        <f>分析係数表!C13</f>
        <v>0</v>
      </c>
      <c r="Q10" s="82">
        <f t="shared" si="5"/>
        <v>0</v>
      </c>
      <c r="R10" s="83">
        <v>0</v>
      </c>
      <c r="S10" s="84">
        <f t="shared" si="6"/>
        <v>0</v>
      </c>
      <c r="T10" s="85">
        <f>分析係数表!F13</f>
        <v>0.38061465721040189</v>
      </c>
      <c r="U10" s="86">
        <f t="shared" si="7"/>
        <v>0</v>
      </c>
      <c r="V10" s="87">
        <f>分析係数表!D13</f>
        <v>0.21040189125295508</v>
      </c>
      <c r="W10" s="88">
        <f t="shared" si="8"/>
        <v>0</v>
      </c>
      <c r="X10" s="76">
        <f>分析係数表!E13</f>
        <v>0.14893617021276595</v>
      </c>
      <c r="Y10" s="89">
        <f t="shared" si="9"/>
        <v>0</v>
      </c>
    </row>
    <row r="11" spans="1:25" x14ac:dyDescent="0.2">
      <c r="A11" s="6" t="s">
        <v>225</v>
      </c>
      <c r="B11" s="5" t="s">
        <v>268</v>
      </c>
      <c r="C11" s="90"/>
      <c r="D11" s="76">
        <f>投入係数表!AE11</f>
        <v>4.9206586216726171E-4</v>
      </c>
      <c r="E11" s="77">
        <f t="shared" si="0"/>
        <v>4.9206586216726168E-2</v>
      </c>
      <c r="F11" s="76">
        <f>分析係数表!C14</f>
        <v>0.14745822605886216</v>
      </c>
      <c r="G11" s="77">
        <f t="shared" si="1"/>
        <v>7.2559159139308988E-3</v>
      </c>
      <c r="H11" s="77">
        <v>4.5006165843137366E-2</v>
      </c>
      <c r="I11" s="77">
        <f t="shared" si="2"/>
        <v>4.5006165843137366E-2</v>
      </c>
      <c r="J11" s="76">
        <f>分析係数表!G14</f>
        <v>0.16000812567713976</v>
      </c>
      <c r="K11" s="78">
        <f t="shared" si="3"/>
        <v>7.2013522404749189E-3</v>
      </c>
      <c r="L11" s="79"/>
      <c r="M11" s="80"/>
      <c r="N11" s="81">
        <f>分析係数表!H14</f>
        <v>1.1744765647395416E-3</v>
      </c>
      <c r="O11" s="82">
        <f t="shared" si="4"/>
        <v>5.6755356660499953E-3</v>
      </c>
      <c r="P11" s="76">
        <f>分析係数表!C14</f>
        <v>0.14745822605886216</v>
      </c>
      <c r="Q11" s="82">
        <f t="shared" si="5"/>
        <v>8.3690442124953501E-4</v>
      </c>
      <c r="R11" s="83">
        <v>6.4568042708845492E-3</v>
      </c>
      <c r="S11" s="84">
        <f t="shared" si="6"/>
        <v>5.1462970114021914E-2</v>
      </c>
      <c r="T11" s="85">
        <f>分析係数表!F14</f>
        <v>0.30031148429035753</v>
      </c>
      <c r="U11" s="86">
        <f t="shared" si="7"/>
        <v>1.5454920940932232E-2</v>
      </c>
      <c r="V11" s="87">
        <f>分析係数表!D14</f>
        <v>4.401408450704225E-2</v>
      </c>
      <c r="W11" s="88">
        <f t="shared" si="8"/>
        <v>0</v>
      </c>
      <c r="X11" s="76">
        <f>分析係数表!E14</f>
        <v>4.2998374864572045E-2</v>
      </c>
      <c r="Y11" s="89">
        <f t="shared" si="9"/>
        <v>0</v>
      </c>
    </row>
    <row r="12" spans="1:25" x14ac:dyDescent="0.2">
      <c r="A12" s="6" t="s">
        <v>226</v>
      </c>
      <c r="B12" s="5" t="s">
        <v>29</v>
      </c>
      <c r="C12" s="90"/>
      <c r="D12" s="76">
        <f>投入係数表!AE12</f>
        <v>3.3935576701190457E-5</v>
      </c>
      <c r="E12" s="77">
        <f t="shared" si="0"/>
        <v>3.3935576701190455E-3</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4.0407931063145046E-2</v>
      </c>
      <c r="P12" s="76">
        <f>分析係数表!C15</f>
        <v>0</v>
      </c>
      <c r="Q12" s="82">
        <f t="shared" si="5"/>
        <v>0</v>
      </c>
      <c r="R12" s="83">
        <v>0</v>
      </c>
      <c r="S12" s="84">
        <f t="shared" si="6"/>
        <v>0</v>
      </c>
      <c r="T12" s="85">
        <f>分析係数表!F15</f>
        <v>0.30411835265893644</v>
      </c>
      <c r="U12" s="86">
        <f t="shared" si="7"/>
        <v>0</v>
      </c>
      <c r="V12" s="87">
        <f>分析係数表!D15</f>
        <v>5.8056777289084364E-2</v>
      </c>
      <c r="W12" s="88">
        <f t="shared" si="8"/>
        <v>0</v>
      </c>
      <c r="X12" s="76">
        <f>分析係数表!E15</f>
        <v>5.2139144342263098E-2</v>
      </c>
      <c r="Y12" s="89">
        <f t="shared" si="9"/>
        <v>0</v>
      </c>
    </row>
    <row r="13" spans="1:25" x14ac:dyDescent="0.2">
      <c r="A13" s="6" t="s">
        <v>227</v>
      </c>
      <c r="B13" s="5" t="s">
        <v>30</v>
      </c>
      <c r="C13" s="90"/>
      <c r="D13" s="76">
        <f>投入係数表!AE13</f>
        <v>4.3776893944535696E-4</v>
      </c>
      <c r="E13" s="77">
        <f t="shared" si="0"/>
        <v>4.3776893944535697E-2</v>
      </c>
      <c r="F13" s="76">
        <f>分析係数表!C16</f>
        <v>2.2508198350392528E-2</v>
      </c>
      <c r="G13" s="77">
        <f t="shared" si="1"/>
        <v>9.8533901206770708E-4</v>
      </c>
      <c r="H13" s="77">
        <v>2.9678408150913657E-3</v>
      </c>
      <c r="I13" s="77">
        <f t="shared" si="2"/>
        <v>2.9678408150913657E-3</v>
      </c>
      <c r="J13" s="76">
        <f>分析係数表!G16</f>
        <v>3.3165829145728645E-2</v>
      </c>
      <c r="K13" s="78">
        <f t="shared" si="3"/>
        <v>9.8430901405040282E-5</v>
      </c>
      <c r="L13" s="79"/>
      <c r="M13" s="80"/>
      <c r="N13" s="81">
        <f>分析係数表!H16</f>
        <v>1.6828134001653172E-2</v>
      </c>
      <c r="O13" s="82">
        <f t="shared" si="4"/>
        <v>8.1320204750642874E-2</v>
      </c>
      <c r="P13" s="76">
        <f>分析係数表!C16</f>
        <v>2.2508198350392528E-2</v>
      </c>
      <c r="Q13" s="82">
        <f t="shared" si="5"/>
        <v>1.8303712984220025E-3</v>
      </c>
      <c r="R13" s="83">
        <v>2.5053241023642271E-3</v>
      </c>
      <c r="S13" s="84">
        <f t="shared" si="6"/>
        <v>5.4731649174555932E-3</v>
      </c>
      <c r="T13" s="85">
        <f>分析係数表!F16</f>
        <v>0.28743718592964823</v>
      </c>
      <c r="U13" s="86">
        <f t="shared" si="7"/>
        <v>1.5731911220023111E-3</v>
      </c>
      <c r="V13" s="87">
        <f>分析係数表!D16</f>
        <v>2.5125628140703519E-2</v>
      </c>
      <c r="W13" s="88">
        <f t="shared" si="8"/>
        <v>0</v>
      </c>
      <c r="X13" s="76">
        <f>分析係数表!E16</f>
        <v>2.3115577889447236E-2</v>
      </c>
      <c r="Y13" s="89">
        <f t="shared" si="9"/>
        <v>0</v>
      </c>
    </row>
    <row r="14" spans="1:25" x14ac:dyDescent="0.2">
      <c r="A14" s="6" t="s">
        <v>2</v>
      </c>
      <c r="B14" s="5" t="s">
        <v>365</v>
      </c>
      <c r="C14" s="90"/>
      <c r="D14" s="76">
        <f>投入係数表!AE14</f>
        <v>6.6174374567321394E-4</v>
      </c>
      <c r="E14" s="77">
        <f t="shared" si="0"/>
        <v>6.6174374567321392E-2</v>
      </c>
      <c r="F14" s="76">
        <f>分析係数表!C17</f>
        <v>3.7433661865049261E-2</v>
      </c>
      <c r="G14" s="77">
        <f t="shared" si="1"/>
        <v>2.4771491616842247E-3</v>
      </c>
      <c r="H14" s="77">
        <v>1.4968013675887E-2</v>
      </c>
      <c r="I14" s="77">
        <f t="shared" si="2"/>
        <v>1.4968013675887E-2</v>
      </c>
      <c r="J14" s="76">
        <f>分析係数表!G17</f>
        <v>0.23414289082763498</v>
      </c>
      <c r="K14" s="78">
        <f t="shared" si="3"/>
        <v>3.5046539920197571E-3</v>
      </c>
      <c r="L14" s="79"/>
      <c r="M14" s="80"/>
      <c r="N14" s="81">
        <f>分析係数表!H17</f>
        <v>3.0252512461419003E-3</v>
      </c>
      <c r="O14" s="82">
        <f t="shared" si="4"/>
        <v>1.4619211537906032E-2</v>
      </c>
      <c r="P14" s="76">
        <f>分析係数表!C17</f>
        <v>3.7433661865049261E-2</v>
      </c>
      <c r="Q14" s="82">
        <f t="shared" si="5"/>
        <v>5.4725062144360122E-4</v>
      </c>
      <c r="R14" s="83">
        <v>3.0762837618692395E-3</v>
      </c>
      <c r="S14" s="84">
        <f t="shared" si="6"/>
        <v>1.8044297437756238E-2</v>
      </c>
      <c r="T14" s="85">
        <f>分析係数表!F17</f>
        <v>0.39289082763499172</v>
      </c>
      <c r="U14" s="86">
        <f t="shared" si="7"/>
        <v>7.0894389544120086E-3</v>
      </c>
      <c r="V14" s="87">
        <f>分析係数表!D17</f>
        <v>5.6649375147370902E-2</v>
      </c>
      <c r="W14" s="88">
        <f t="shared" si="8"/>
        <v>0</v>
      </c>
      <c r="X14" s="76">
        <f>分析係数表!E17</f>
        <v>5.6885168592313136E-2</v>
      </c>
      <c r="Y14" s="89">
        <f t="shared" si="9"/>
        <v>0</v>
      </c>
    </row>
    <row r="15" spans="1:25" x14ac:dyDescent="0.2">
      <c r="A15" s="6" t="s">
        <v>3</v>
      </c>
      <c r="B15" s="5" t="s">
        <v>31</v>
      </c>
      <c r="C15" s="90"/>
      <c r="D15" s="76">
        <f>投入係数表!AE15</f>
        <v>6.4477595732261874E-5</v>
      </c>
      <c r="E15" s="77">
        <f t="shared" si="0"/>
        <v>6.4477595732261878E-3</v>
      </c>
      <c r="F15" s="76">
        <f>分析係数表!C18</f>
        <v>0.10097309673726385</v>
      </c>
      <c r="G15" s="77">
        <f t="shared" si="1"/>
        <v>6.5105025112598689E-4</v>
      </c>
      <c r="H15" s="77">
        <v>1.2336727402719957E-2</v>
      </c>
      <c r="I15" s="77">
        <f t="shared" si="2"/>
        <v>1.2336727402719957E-2</v>
      </c>
      <c r="J15" s="76">
        <f>分析係数表!G18</f>
        <v>0.21571562207670719</v>
      </c>
      <c r="K15" s="78">
        <f t="shared" si="3"/>
        <v>2.6612248260684955E-3</v>
      </c>
      <c r="L15" s="79"/>
      <c r="M15" s="80"/>
      <c r="N15" s="81">
        <f>分析係数表!H18</f>
        <v>4.4529917146522908E-4</v>
      </c>
      <c r="O15" s="82">
        <f t="shared" si="4"/>
        <v>2.1518618639052114E-3</v>
      </c>
      <c r="P15" s="76">
        <f>分析係数表!C18</f>
        <v>0.10097309673726385</v>
      </c>
      <c r="Q15" s="82">
        <f t="shared" si="5"/>
        <v>2.172801561493298E-4</v>
      </c>
      <c r="R15" s="83">
        <v>8.3539200037655611E-4</v>
      </c>
      <c r="S15" s="84">
        <f t="shared" si="6"/>
        <v>1.3172119403096512E-2</v>
      </c>
      <c r="T15" s="85">
        <f>分析係数表!F18</f>
        <v>0.45949485500467729</v>
      </c>
      <c r="U15" s="86">
        <f t="shared" si="7"/>
        <v>6.0525210952301284E-3</v>
      </c>
      <c r="V15" s="87">
        <f>分析係数表!D18</f>
        <v>5.5378858746492052E-2</v>
      </c>
      <c r="W15" s="88">
        <f t="shared" si="8"/>
        <v>0</v>
      </c>
      <c r="X15" s="76">
        <f>分析係数表!E18</f>
        <v>5.5378858746492052E-2</v>
      </c>
      <c r="Y15" s="89">
        <f t="shared" si="9"/>
        <v>0</v>
      </c>
    </row>
    <row r="16" spans="1:25" x14ac:dyDescent="0.2">
      <c r="A16" s="6" t="s">
        <v>4</v>
      </c>
      <c r="B16" s="5" t="s">
        <v>32</v>
      </c>
      <c r="C16" s="90"/>
      <c r="D16" s="76">
        <f>投入係数表!AE16</f>
        <v>0</v>
      </c>
      <c r="E16" s="77">
        <f t="shared" si="0"/>
        <v>0</v>
      </c>
      <c r="F16" s="76">
        <f>分析係数表!C19</f>
        <v>3.134831743474864E-2</v>
      </c>
      <c r="G16" s="77">
        <f t="shared" si="1"/>
        <v>0</v>
      </c>
      <c r="H16" s="77">
        <v>1.5580050234727092E-2</v>
      </c>
      <c r="I16" s="77">
        <f t="shared" si="2"/>
        <v>1.5580050234727092E-2</v>
      </c>
      <c r="J16" s="76">
        <f>分析係数表!G19</f>
        <v>5.7606822099247029E-2</v>
      </c>
      <c r="K16" s="78">
        <f t="shared" si="3"/>
        <v>8.975171821692555E-4</v>
      </c>
      <c r="L16" s="79"/>
      <c r="M16" s="80"/>
      <c r="N16" s="81">
        <f>分析係数表!H19</f>
        <v>-1.1410791268796496E-4</v>
      </c>
      <c r="O16" s="82">
        <f t="shared" si="4"/>
        <v>-5.5141460262571047E-4</v>
      </c>
      <c r="P16" s="76">
        <f>分析係数表!C19</f>
        <v>3.134831743474864E-2</v>
      </c>
      <c r="Q16" s="82">
        <f t="shared" si="5"/>
        <v>-1.7285920001266553E-5</v>
      </c>
      <c r="R16" s="83">
        <v>1.6583780266443576E-3</v>
      </c>
      <c r="S16" s="84">
        <f t="shared" si="6"/>
        <v>1.7238428261371449E-2</v>
      </c>
      <c r="T16" s="85">
        <f>分析係数表!F19</f>
        <v>0.23995282590946204</v>
      </c>
      <c r="U16" s="86">
        <f t="shared" si="7"/>
        <v>4.1364095755536141E-3</v>
      </c>
      <c r="V16" s="87">
        <f>分析係数表!D19</f>
        <v>5.8967613172457587E-3</v>
      </c>
      <c r="W16" s="88">
        <f t="shared" si="8"/>
        <v>0</v>
      </c>
      <c r="X16" s="76">
        <f>分析係数表!E19</f>
        <v>5.1710060782001266E-3</v>
      </c>
      <c r="Y16" s="89">
        <f t="shared" si="9"/>
        <v>0</v>
      </c>
    </row>
    <row r="17" spans="1:25" x14ac:dyDescent="0.2">
      <c r="A17" s="6" t="s">
        <v>5</v>
      </c>
      <c r="B17" s="5" t="s">
        <v>33</v>
      </c>
      <c r="C17" s="90"/>
      <c r="D17" s="76">
        <f>投入係数表!AE17</f>
        <v>0</v>
      </c>
      <c r="E17" s="77">
        <f t="shared" si="0"/>
        <v>0</v>
      </c>
      <c r="F17" s="76">
        <f>分析係数表!C20</f>
        <v>9.3978580907996712E-2</v>
      </c>
      <c r="G17" s="77">
        <f t="shared" si="1"/>
        <v>0</v>
      </c>
      <c r="H17" s="77">
        <v>4.9413475673072711E-3</v>
      </c>
      <c r="I17" s="77">
        <f t="shared" si="2"/>
        <v>4.9413475673072711E-3</v>
      </c>
      <c r="J17" s="76">
        <f>分析係数表!G20</f>
        <v>0.1000543404428746</v>
      </c>
      <c r="K17" s="78">
        <f t="shared" si="3"/>
        <v>4.9440327174593188E-4</v>
      </c>
      <c r="L17" s="79"/>
      <c r="M17" s="80"/>
      <c r="N17" s="81">
        <f>分析係数表!H20</f>
        <v>5.5523240442070755E-4</v>
      </c>
      <c r="O17" s="82">
        <f t="shared" si="4"/>
        <v>2.6831027615568108E-3</v>
      </c>
      <c r="P17" s="76">
        <f>分析係数表!C20</f>
        <v>9.3978580907996712E-2</v>
      </c>
      <c r="Q17" s="82">
        <f t="shared" si="5"/>
        <v>2.5215418996143616E-4</v>
      </c>
      <c r="R17" s="83">
        <v>1.3608410891650599E-3</v>
      </c>
      <c r="S17" s="84">
        <f t="shared" si="6"/>
        <v>6.3021886564723307E-3</v>
      </c>
      <c r="T17" s="85">
        <f>分析係数表!F20</f>
        <v>0.22286374133949191</v>
      </c>
      <c r="U17" s="86">
        <f t="shared" si="7"/>
        <v>1.4045293426087296E-3</v>
      </c>
      <c r="V17" s="87">
        <f>分析係数表!D20</f>
        <v>2.7577774758864283E-2</v>
      </c>
      <c r="W17" s="88">
        <f t="shared" si="8"/>
        <v>0</v>
      </c>
      <c r="X17" s="76">
        <f>分析係数表!E20</f>
        <v>2.9955169134628448E-2</v>
      </c>
      <c r="Y17" s="89">
        <f t="shared" si="9"/>
        <v>0</v>
      </c>
    </row>
    <row r="18" spans="1:25" x14ac:dyDescent="0.2">
      <c r="A18" s="6" t="s">
        <v>6</v>
      </c>
      <c r="B18" s="5" t="s">
        <v>34</v>
      </c>
      <c r="C18" s="90"/>
      <c r="D18" s="76">
        <f>投入係数表!AE18</f>
        <v>3.1220730565095225E-4</v>
      </c>
      <c r="E18" s="77">
        <f t="shared" si="0"/>
        <v>3.1220730565095226E-2</v>
      </c>
      <c r="F18" s="76">
        <f>分析係数表!C21</f>
        <v>0.58730312732447199</v>
      </c>
      <c r="G18" s="77">
        <f t="shared" si="1"/>
        <v>1.8336032698235156E-2</v>
      </c>
      <c r="H18" s="77">
        <v>3.8929008364656618E-2</v>
      </c>
      <c r="I18" s="77">
        <f t="shared" si="2"/>
        <v>3.8929008364656618E-2</v>
      </c>
      <c r="J18" s="76">
        <f>分析係数表!G21</f>
        <v>0.28517251912946945</v>
      </c>
      <c r="K18" s="78">
        <f t="shared" si="3"/>
        <v>1.1101483382561316E-2</v>
      </c>
      <c r="L18" s="79"/>
      <c r="M18" s="80"/>
      <c r="N18" s="81">
        <f>分析係数表!H21</f>
        <v>9.2956202043366571E-4</v>
      </c>
      <c r="O18" s="82">
        <f t="shared" si="4"/>
        <v>4.4920116409021289E-3</v>
      </c>
      <c r="P18" s="76">
        <f>分析係数表!C21</f>
        <v>0.58730312732447199</v>
      </c>
      <c r="Q18" s="82">
        <f t="shared" si="5"/>
        <v>2.6381724846797532E-3</v>
      </c>
      <c r="R18" s="83">
        <v>3.8306994405064485E-3</v>
      </c>
      <c r="S18" s="84">
        <f t="shared" si="6"/>
        <v>4.2759707805163069E-2</v>
      </c>
      <c r="T18" s="85">
        <f>分析係数表!F21</f>
        <v>0.42587749688936571</v>
      </c>
      <c r="U18" s="86">
        <f t="shared" si="7"/>
        <v>1.8210397327783522E-2</v>
      </c>
      <c r="V18" s="87">
        <f>分析係数表!D21</f>
        <v>3.1732194878443115E-2</v>
      </c>
      <c r="W18" s="88">
        <f t="shared" si="8"/>
        <v>0</v>
      </c>
      <c r="X18" s="76">
        <f>分析係数表!E21</f>
        <v>3.0689107937146562E-2</v>
      </c>
      <c r="Y18" s="89">
        <f t="shared" si="9"/>
        <v>0</v>
      </c>
    </row>
    <row r="19" spans="1:25" x14ac:dyDescent="0.2">
      <c r="A19" s="6" t="s">
        <v>7</v>
      </c>
      <c r="B19" s="5" t="s">
        <v>269</v>
      </c>
      <c r="C19" s="90"/>
      <c r="D19" s="76">
        <f>投入係数表!AE19</f>
        <v>0</v>
      </c>
      <c r="E19" s="77">
        <f t="shared" si="0"/>
        <v>0</v>
      </c>
      <c r="F19" s="76">
        <f>分析係数表!C22</f>
        <v>5.627746538770495E-2</v>
      </c>
      <c r="G19" s="77">
        <f t="shared" si="1"/>
        <v>0</v>
      </c>
      <c r="H19" s="77">
        <v>2.4908267669085616E-3</v>
      </c>
      <c r="I19" s="77">
        <f t="shared" si="2"/>
        <v>2.4908267669085616E-3</v>
      </c>
      <c r="J19" s="76">
        <f>分析係数表!G22</f>
        <v>0.19467293380336859</v>
      </c>
      <c r="K19" s="78">
        <f t="shared" si="3"/>
        <v>4.8489655431004899E-4</v>
      </c>
      <c r="L19" s="79"/>
      <c r="M19" s="80"/>
      <c r="N19" s="81">
        <f>分析係数表!H22</f>
        <v>4.3138357235694069E-5</v>
      </c>
      <c r="O19" s="82">
        <f t="shared" si="4"/>
        <v>2.0846161806581737E-4</v>
      </c>
      <c r="P19" s="76">
        <f>分析係数表!C22</f>
        <v>5.627746538770495E-2</v>
      </c>
      <c r="Q19" s="82">
        <f t="shared" si="5"/>
        <v>1.1731691495364006E-5</v>
      </c>
      <c r="R19" s="83">
        <v>2.4922551941255344E-4</v>
      </c>
      <c r="S19" s="84">
        <f t="shared" si="6"/>
        <v>2.740052286321115E-3</v>
      </c>
      <c r="T19" s="85">
        <f>分析係数表!F22</f>
        <v>0.41304347826086957</v>
      </c>
      <c r="U19" s="86">
        <f t="shared" si="7"/>
        <v>1.1317607269587214E-3</v>
      </c>
      <c r="V19" s="87">
        <f>分析係数表!D22</f>
        <v>1.7561039300169733E-2</v>
      </c>
      <c r="W19" s="88">
        <f t="shared" si="8"/>
        <v>0</v>
      </c>
      <c r="X19" s="76">
        <f>分析係数表!E22</f>
        <v>1.6190103146624887E-2</v>
      </c>
      <c r="Y19" s="89">
        <f t="shared" si="9"/>
        <v>0</v>
      </c>
    </row>
    <row r="20" spans="1:25" x14ac:dyDescent="0.2">
      <c r="A20" s="6" t="s">
        <v>8</v>
      </c>
      <c r="B20" s="5" t="s">
        <v>270</v>
      </c>
      <c r="C20" s="90"/>
      <c r="D20" s="76">
        <f>投入係数表!AE20</f>
        <v>0</v>
      </c>
      <c r="E20" s="77">
        <f t="shared" si="0"/>
        <v>0</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1.2104222984466814E-4</v>
      </c>
      <c r="P20" s="76">
        <f>分析係数表!C23</f>
        <v>0</v>
      </c>
      <c r="Q20" s="82">
        <f t="shared" si="5"/>
        <v>0</v>
      </c>
      <c r="R20" s="83">
        <v>0</v>
      </c>
      <c r="S20" s="84">
        <f t="shared" si="6"/>
        <v>0</v>
      </c>
      <c r="T20" s="85">
        <f>分析係数表!F23</f>
        <v>0.44111133480974429</v>
      </c>
      <c r="U20" s="86">
        <f t="shared" si="7"/>
        <v>0</v>
      </c>
      <c r="V20" s="87">
        <f>分析係数表!D23</f>
        <v>2.2822054128677844E-2</v>
      </c>
      <c r="W20" s="88">
        <f t="shared" si="8"/>
        <v>0</v>
      </c>
      <c r="X20" s="76">
        <f>分析係数表!E23</f>
        <v>2.3934155905164563E-2</v>
      </c>
      <c r="Y20" s="89">
        <f t="shared" si="9"/>
        <v>0</v>
      </c>
    </row>
    <row r="21" spans="1:25" x14ac:dyDescent="0.2">
      <c r="A21" s="6" t="s">
        <v>9</v>
      </c>
      <c r="B21" s="5" t="s">
        <v>271</v>
      </c>
      <c r="C21" s="90"/>
      <c r="D21" s="76">
        <f>投入係数表!AE21</f>
        <v>0</v>
      </c>
      <c r="E21" s="77">
        <f t="shared" si="0"/>
        <v>0</v>
      </c>
      <c r="F21" s="76">
        <f>分析係数表!C24</f>
        <v>0.81842301633363734</v>
      </c>
      <c r="G21" s="77">
        <f t="shared" si="1"/>
        <v>0</v>
      </c>
      <c r="H21" s="77">
        <v>6.7146526495204988E-3</v>
      </c>
      <c r="I21" s="77">
        <f t="shared" si="2"/>
        <v>6.7146526495204988E-3</v>
      </c>
      <c r="J21" s="76">
        <f>分析係数表!G24</f>
        <v>0.20829256360078277</v>
      </c>
      <c r="K21" s="78">
        <f t="shared" si="3"/>
        <v>1.3986122140574131E-3</v>
      </c>
      <c r="L21" s="79"/>
      <c r="M21" s="80"/>
      <c r="N21" s="81">
        <f>分析係数表!H24</f>
        <v>3.3536593850975067E-4</v>
      </c>
      <c r="O21" s="82">
        <f t="shared" si="4"/>
        <v>1.6206209662536124E-3</v>
      </c>
      <c r="P21" s="76">
        <f>分析係数表!C24</f>
        <v>0.81842301633363734</v>
      </c>
      <c r="Q21" s="82">
        <f t="shared" si="5"/>
        <v>1.3263534995348154E-3</v>
      </c>
      <c r="R21" s="83">
        <v>3.667836812493986E-3</v>
      </c>
      <c r="S21" s="84">
        <f t="shared" si="6"/>
        <v>1.0382489462014484E-2</v>
      </c>
      <c r="T21" s="85">
        <f>分析係数表!F24</f>
        <v>0.39236790606653621</v>
      </c>
      <c r="U21" s="86">
        <f t="shared" si="7"/>
        <v>4.073755649968501E-3</v>
      </c>
      <c r="V21" s="87">
        <f>分析係数表!D24</f>
        <v>4.4337084148727987E-2</v>
      </c>
      <c r="W21" s="88">
        <f t="shared" si="8"/>
        <v>0</v>
      </c>
      <c r="X21" s="76">
        <f>分析係数表!E24</f>
        <v>4.5009784735812131E-2</v>
      </c>
      <c r="Y21" s="89">
        <f t="shared" si="9"/>
        <v>0</v>
      </c>
    </row>
    <row r="22" spans="1:25" x14ac:dyDescent="0.2">
      <c r="A22" s="6" t="s">
        <v>10</v>
      </c>
      <c r="B22" s="5" t="s">
        <v>272</v>
      </c>
      <c r="C22" s="90"/>
      <c r="D22" s="76">
        <f>投入係数表!AE22</f>
        <v>0</v>
      </c>
      <c r="E22" s="77">
        <f t="shared" si="0"/>
        <v>0</v>
      </c>
      <c r="F22" s="76">
        <f>分析係数表!C25</f>
        <v>9.2155281649579646E-3</v>
      </c>
      <c r="G22" s="77">
        <f t="shared" si="1"/>
        <v>0</v>
      </c>
      <c r="H22" s="77">
        <v>9.1834149274314786E-4</v>
      </c>
      <c r="I22" s="77">
        <f t="shared" si="2"/>
        <v>9.1834149274314786E-4</v>
      </c>
      <c r="J22" s="76">
        <f>分析係数表!G25</f>
        <v>0.19733079122974262</v>
      </c>
      <c r="K22" s="78">
        <f t="shared" si="3"/>
        <v>1.8121705338210831E-4</v>
      </c>
      <c r="L22" s="79"/>
      <c r="M22" s="80"/>
      <c r="N22" s="81">
        <f>分析係数表!H25</f>
        <v>5.1487716700667114E-4</v>
      </c>
      <c r="O22" s="82">
        <f t="shared" si="4"/>
        <v>2.488090280140401E-3</v>
      </c>
      <c r="P22" s="76">
        <f>分析係数表!C25</f>
        <v>9.2155281649579646E-3</v>
      </c>
      <c r="Q22" s="82">
        <f t="shared" si="5"/>
        <v>2.2929066053592016E-5</v>
      </c>
      <c r="R22" s="83">
        <v>2.2519454453013795E-4</v>
      </c>
      <c r="S22" s="84">
        <f t="shared" si="6"/>
        <v>1.1435360372732857E-3</v>
      </c>
      <c r="T22" s="85">
        <f>分析係数表!F25</f>
        <v>0.3508102955195424</v>
      </c>
      <c r="U22" s="86">
        <f t="shared" si="7"/>
        <v>4.0116421517308781E-4</v>
      </c>
      <c r="V22" s="87">
        <f>分析係数表!D25</f>
        <v>0.24499523355576741</v>
      </c>
      <c r="W22" s="88">
        <f t="shared" si="8"/>
        <v>0</v>
      </c>
      <c r="X22" s="76">
        <f>分析係数表!E25</f>
        <v>0.2330791229742612</v>
      </c>
      <c r="Y22" s="89">
        <f t="shared" si="9"/>
        <v>0</v>
      </c>
    </row>
    <row r="23" spans="1:25" x14ac:dyDescent="0.2">
      <c r="A23" s="6" t="s">
        <v>11</v>
      </c>
      <c r="B23" s="5" t="s">
        <v>35</v>
      </c>
      <c r="C23" s="90"/>
      <c r="D23" s="76">
        <f>投入係数表!AE23</f>
        <v>1.3574230680476183E-5</v>
      </c>
      <c r="E23" s="77">
        <f t="shared" si="0"/>
        <v>1.3574230680476183E-3</v>
      </c>
      <c r="F23" s="76">
        <f>分析係数表!C26</f>
        <v>0.13136940169326161</v>
      </c>
      <c r="G23" s="77">
        <f t="shared" si="1"/>
        <v>1.7832385629404715E-4</v>
      </c>
      <c r="H23" s="77">
        <v>1.4681536683211328E-2</v>
      </c>
      <c r="I23" s="77">
        <f t="shared" si="2"/>
        <v>1.4681536683211328E-2</v>
      </c>
      <c r="J23" s="76">
        <f>分析係数表!G26</f>
        <v>0.19642020029831664</v>
      </c>
      <c r="K23" s="78">
        <f t="shared" si="3"/>
        <v>2.8837503760034524E-3</v>
      </c>
      <c r="L23" s="79"/>
      <c r="M23" s="80"/>
      <c r="N23" s="81">
        <f>分析係数表!H26</f>
        <v>1.0429741531662163E-2</v>
      </c>
      <c r="O23" s="82">
        <f t="shared" si="4"/>
        <v>5.0400639593654879E-2</v>
      </c>
      <c r="P23" s="76">
        <f>分析係数表!C26</f>
        <v>0.13136940169326161</v>
      </c>
      <c r="Q23" s="82">
        <f t="shared" si="5"/>
        <v>6.6211018683761539E-3</v>
      </c>
      <c r="R23" s="83">
        <v>8.7328971395184609E-3</v>
      </c>
      <c r="S23" s="84">
        <f t="shared" si="6"/>
        <v>2.3414433822729789E-2</v>
      </c>
      <c r="T23" s="85">
        <f>分析係数表!F26</f>
        <v>0.33488173875985511</v>
      </c>
      <c r="U23" s="86">
        <f t="shared" si="7"/>
        <v>7.8410663106333132E-3</v>
      </c>
      <c r="V23" s="87">
        <f>分析係数表!D26</f>
        <v>5.817174515235457E-2</v>
      </c>
      <c r="W23" s="88">
        <f t="shared" si="8"/>
        <v>0</v>
      </c>
      <c r="X23" s="76">
        <f>分析係数表!E26</f>
        <v>6.1453228212230981E-2</v>
      </c>
      <c r="Y23" s="89">
        <f t="shared" si="9"/>
        <v>0</v>
      </c>
    </row>
    <row r="24" spans="1:25" x14ac:dyDescent="0.2">
      <c r="A24" s="6" t="s">
        <v>12</v>
      </c>
      <c r="B24" s="5" t="s">
        <v>366</v>
      </c>
      <c r="C24" s="90"/>
      <c r="D24" s="76">
        <f>投入係数表!AE24</f>
        <v>7.8051826412738062E-5</v>
      </c>
      <c r="E24" s="77">
        <f t="shared" si="0"/>
        <v>7.8051826412738065E-3</v>
      </c>
      <c r="F24" s="76">
        <f>分析係数表!C27</f>
        <v>0.16712141882673948</v>
      </c>
      <c r="G24" s="77">
        <f t="shared" si="1"/>
        <v>1.3044131972115166E-3</v>
      </c>
      <c r="H24" s="77">
        <v>7.5383063585116421E-3</v>
      </c>
      <c r="I24" s="77">
        <f t="shared" si="2"/>
        <v>7.5383063585116421E-3</v>
      </c>
      <c r="J24" s="76">
        <f>分析係数表!G27</f>
        <v>0.17095740894530786</v>
      </c>
      <c r="K24" s="78">
        <f t="shared" si="3"/>
        <v>1.2887293228870894E-3</v>
      </c>
      <c r="L24" s="79"/>
      <c r="M24" s="80"/>
      <c r="N24" s="81">
        <f>分析係数表!H27</f>
        <v>1.1119955247433267E-2</v>
      </c>
      <c r="O24" s="82">
        <f t="shared" si="4"/>
        <v>5.373602548270795E-2</v>
      </c>
      <c r="P24" s="76">
        <f>分析係数表!C27</f>
        <v>0.16712141882673948</v>
      </c>
      <c r="Q24" s="82">
        <f t="shared" si="5"/>
        <v>8.9804408207799814E-3</v>
      </c>
      <c r="R24" s="83">
        <v>1.0051411814253742E-2</v>
      </c>
      <c r="S24" s="84">
        <f t="shared" si="6"/>
        <v>1.7589718172765383E-2</v>
      </c>
      <c r="T24" s="85">
        <f>分析係数表!F27</f>
        <v>0.3222209040218294</v>
      </c>
      <c r="U24" s="86">
        <f t="shared" si="7"/>
        <v>5.6677748911176627E-3</v>
      </c>
      <c r="V24" s="87">
        <f>分析係数表!D27</f>
        <v>6.0268121959900341E-2</v>
      </c>
      <c r="W24" s="88">
        <f t="shared" si="8"/>
        <v>0</v>
      </c>
      <c r="X24" s="76">
        <f>分析係数表!E27</f>
        <v>7.1420097283188988E-2</v>
      </c>
      <c r="Y24" s="89">
        <f t="shared" si="9"/>
        <v>0</v>
      </c>
    </row>
    <row r="25" spans="1:25" x14ac:dyDescent="0.2">
      <c r="A25" s="6" t="s">
        <v>13</v>
      </c>
      <c r="B25" s="5" t="s">
        <v>192</v>
      </c>
      <c r="C25" s="90"/>
      <c r="D25" s="76">
        <f>投入係数表!AE25</f>
        <v>0</v>
      </c>
      <c r="E25" s="77">
        <f t="shared" si="0"/>
        <v>0</v>
      </c>
      <c r="F25" s="76">
        <f>分析係数表!C28</f>
        <v>0.25171335744498258</v>
      </c>
      <c r="G25" s="77">
        <f t="shared" si="1"/>
        <v>0</v>
      </c>
      <c r="H25" s="77">
        <v>1.5038496305539033E-2</v>
      </c>
      <c r="I25" s="77">
        <f t="shared" si="2"/>
        <v>1.5038496305539033E-2</v>
      </c>
      <c r="J25" s="76">
        <f>分析係数表!G28</f>
        <v>0.12482787671548065</v>
      </c>
      <c r="K25" s="78">
        <f t="shared" si="3"/>
        <v>1.8772235628140377E-3</v>
      </c>
      <c r="L25" s="79"/>
      <c r="M25" s="80"/>
      <c r="N25" s="81">
        <f>分析係数表!H28</f>
        <v>2.0288943499884502E-2</v>
      </c>
      <c r="O25" s="82">
        <f t="shared" si="4"/>
        <v>9.8044206174181206E-2</v>
      </c>
      <c r="P25" s="76">
        <f>分析係数表!C28</f>
        <v>0.25171335744498258</v>
      </c>
      <c r="Q25" s="82">
        <f t="shared" si="5"/>
        <v>2.4679036314131243E-2</v>
      </c>
      <c r="R25" s="83">
        <v>2.8264347235878371E-2</v>
      </c>
      <c r="S25" s="84">
        <f t="shared" si="6"/>
        <v>4.3302843541417405E-2</v>
      </c>
      <c r="T25" s="85">
        <f>分析係数表!F28</f>
        <v>0.21349304958212537</v>
      </c>
      <c r="U25" s="86">
        <f t="shared" si="7"/>
        <v>9.2448561232348434E-3</v>
      </c>
      <c r="V25" s="87">
        <f>分析係数表!D28</f>
        <v>2.3582217408079972E-2</v>
      </c>
      <c r="W25" s="88">
        <f t="shared" si="8"/>
        <v>0</v>
      </c>
      <c r="X25" s="76">
        <f>分析係数表!E28</f>
        <v>2.4555665289680392E-2</v>
      </c>
      <c r="Y25" s="89">
        <f t="shared" si="9"/>
        <v>0</v>
      </c>
    </row>
    <row r="26" spans="1:25" x14ac:dyDescent="0.2">
      <c r="A26" s="6" t="s">
        <v>14</v>
      </c>
      <c r="B26" s="5" t="s">
        <v>50</v>
      </c>
      <c r="C26" s="90"/>
      <c r="D26" s="76">
        <f>投入係数表!AE26</f>
        <v>6.1084038062142834E-5</v>
      </c>
      <c r="E26" s="77">
        <f t="shared" si="0"/>
        <v>6.1084038062142829E-3</v>
      </c>
      <c r="F26" s="76">
        <f>分析係数表!C29</f>
        <v>0.56088407005838192</v>
      </c>
      <c r="G26" s="77">
        <f t="shared" si="1"/>
        <v>3.4261063883895787E-3</v>
      </c>
      <c r="H26" s="77">
        <v>2.7171087236303897E-2</v>
      </c>
      <c r="I26" s="77">
        <f t="shared" si="2"/>
        <v>2.7171087236303897E-2</v>
      </c>
      <c r="J26" s="76">
        <f>分析係数表!G29</f>
        <v>0.25897778967085899</v>
      </c>
      <c r="K26" s="78">
        <f t="shared" si="3"/>
        <v>7.0367081154120723E-3</v>
      </c>
      <c r="L26" s="79"/>
      <c r="M26" s="80"/>
      <c r="N26" s="81">
        <f>分析係数表!H29</f>
        <v>1.0175086067980484E-2</v>
      </c>
      <c r="O26" s="82">
        <f t="shared" si="4"/>
        <v>4.917004359023408E-2</v>
      </c>
      <c r="P26" s="76">
        <f>分析係数表!C29</f>
        <v>0.56088407005838192</v>
      </c>
      <c r="Q26" s="82">
        <f t="shared" si="5"/>
        <v>2.7578694173838545E-2</v>
      </c>
      <c r="R26" s="83">
        <v>3.1570005919504707E-2</v>
      </c>
      <c r="S26" s="84">
        <f t="shared" si="6"/>
        <v>5.8741093155808603E-2</v>
      </c>
      <c r="T26" s="85">
        <f>分析係数表!F29</f>
        <v>0.37605030773347603</v>
      </c>
      <c r="U26" s="86">
        <f t="shared" si="7"/>
        <v>2.2089606157842608E-2</v>
      </c>
      <c r="V26" s="87">
        <f>分析係数表!D29</f>
        <v>1.7393631255017392E-2</v>
      </c>
      <c r="W26" s="88">
        <f t="shared" si="8"/>
        <v>0</v>
      </c>
      <c r="X26" s="76">
        <f>分析係数表!E29</f>
        <v>1.2898046561412899E-2</v>
      </c>
      <c r="Y26" s="89">
        <f t="shared" si="9"/>
        <v>0</v>
      </c>
    </row>
    <row r="27" spans="1:25" x14ac:dyDescent="0.2">
      <c r="A27" s="6" t="s">
        <v>15</v>
      </c>
      <c r="B27" s="5" t="s">
        <v>36</v>
      </c>
      <c r="C27" s="90"/>
      <c r="D27" s="76">
        <f>投入係数表!AE27</f>
        <v>9.0675860945580913E-3</v>
      </c>
      <c r="E27" s="77">
        <f t="shared" si="0"/>
        <v>0.90675860945580911</v>
      </c>
      <c r="F27" s="76">
        <f>分析係数表!C30</f>
        <v>1</v>
      </c>
      <c r="G27" s="77">
        <f t="shared" si="1"/>
        <v>0.90675860945580911</v>
      </c>
      <c r="H27" s="77">
        <v>0.96382118779449999</v>
      </c>
      <c r="I27" s="77">
        <f t="shared" si="2"/>
        <v>0.96382118779449999</v>
      </c>
      <c r="J27" s="76">
        <f>分析係数表!G30</f>
        <v>0.3445256772071732</v>
      </c>
      <c r="K27" s="78">
        <f t="shared" si="3"/>
        <v>0.33206114743152215</v>
      </c>
      <c r="L27" s="79"/>
      <c r="M27" s="80"/>
      <c r="N27" s="81">
        <f>分析係数表!H30</f>
        <v>0</v>
      </c>
      <c r="O27" s="82">
        <f t="shared" si="4"/>
        <v>0</v>
      </c>
      <c r="P27" s="76">
        <f>分析係数表!C30</f>
        <v>1</v>
      </c>
      <c r="Q27" s="82">
        <f t="shared" si="5"/>
        <v>0</v>
      </c>
      <c r="R27" s="83">
        <v>1.4109755247679731E-2</v>
      </c>
      <c r="S27" s="84">
        <f t="shared" si="6"/>
        <v>0.97793094304217976</v>
      </c>
      <c r="T27" s="85">
        <f>分析係数表!F30</f>
        <v>0.44052354392124621</v>
      </c>
      <c r="U27" s="86">
        <f t="shared" si="7"/>
        <v>0.43080160473918738</v>
      </c>
      <c r="V27" s="87">
        <f>分析係数表!D30</f>
        <v>0.11890846870069555</v>
      </c>
      <c r="W27" s="88">
        <f t="shared" si="8"/>
        <v>0</v>
      </c>
      <c r="X27" s="76">
        <f>分析係数表!E30</f>
        <v>8.6331414857447608E-2</v>
      </c>
      <c r="Y27" s="89">
        <f t="shared" si="9"/>
        <v>0</v>
      </c>
    </row>
    <row r="28" spans="1:25" x14ac:dyDescent="0.2">
      <c r="A28" s="6" t="s">
        <v>16</v>
      </c>
      <c r="B28" s="5" t="s">
        <v>193</v>
      </c>
      <c r="C28" s="90"/>
      <c r="D28" s="76">
        <f>投入係数表!AE28</f>
        <v>4.7034709307849981E-3</v>
      </c>
      <c r="E28" s="77">
        <f t="shared" si="0"/>
        <v>0.47034709307849981</v>
      </c>
      <c r="F28" s="76">
        <f>分析係数表!C31</f>
        <v>4.9143958408031541E-2</v>
      </c>
      <c r="G28" s="77">
        <f t="shared" si="1"/>
        <v>2.3114717979588334E-2</v>
      </c>
      <c r="H28" s="77">
        <v>3.949952703280632E-2</v>
      </c>
      <c r="I28" s="77">
        <f t="shared" si="2"/>
        <v>3.949952703280632E-2</v>
      </c>
      <c r="J28" s="76">
        <f>分析係数表!G31</f>
        <v>7.032875572201415E-2</v>
      </c>
      <c r="K28" s="78">
        <f t="shared" si="3"/>
        <v>2.7779525878253298E-3</v>
      </c>
      <c r="L28" s="79"/>
      <c r="M28" s="80"/>
      <c r="N28" s="81">
        <f>分析係数表!H31</f>
        <v>2.2706083064994196E-2</v>
      </c>
      <c r="O28" s="82">
        <f t="shared" si="4"/>
        <v>0.10972478135419167</v>
      </c>
      <c r="P28" s="76">
        <f>分析係数表!C31</f>
        <v>4.9143958408031541E-2</v>
      </c>
      <c r="Q28" s="82">
        <f t="shared" si="5"/>
        <v>5.3923100912007501E-3</v>
      </c>
      <c r="R28" s="83">
        <v>1.2467674722135658E-2</v>
      </c>
      <c r="S28" s="84">
        <f t="shared" si="6"/>
        <v>5.1967201754941975E-2</v>
      </c>
      <c r="T28" s="85">
        <f>分析係数表!F31</f>
        <v>0.30087390761548066</v>
      </c>
      <c r="U28" s="86">
        <f t="shared" si="7"/>
        <v>1.5635575059851456E-2</v>
      </c>
      <c r="V28" s="87">
        <f>分析係数表!D31</f>
        <v>7.4490220557636294E-2</v>
      </c>
      <c r="W28" s="88">
        <f t="shared" si="8"/>
        <v>0</v>
      </c>
      <c r="X28" s="76">
        <f>分析係数表!E31</f>
        <v>6.450270495214315E-2</v>
      </c>
      <c r="Y28" s="89">
        <f t="shared" si="9"/>
        <v>0</v>
      </c>
    </row>
    <row r="29" spans="1:25" x14ac:dyDescent="0.2">
      <c r="A29" s="6" t="s">
        <v>17</v>
      </c>
      <c r="B29" s="5" t="s">
        <v>273</v>
      </c>
      <c r="C29" s="90"/>
      <c r="D29" s="76">
        <f>投入係数表!AE29</f>
        <v>4.3776893944535696E-4</v>
      </c>
      <c r="E29" s="77">
        <f t="shared" si="0"/>
        <v>4.3776893944535697E-2</v>
      </c>
      <c r="F29" s="76">
        <f>分析係数表!C32</f>
        <v>0.85369684730169415</v>
      </c>
      <c r="G29" s="77">
        <f t="shared" si="1"/>
        <v>3.7372196345110749E-2</v>
      </c>
      <c r="H29" s="77">
        <v>5.6323447357170861E-2</v>
      </c>
      <c r="I29" s="77">
        <f t="shared" si="2"/>
        <v>5.6323447357170861E-2</v>
      </c>
      <c r="J29" s="76">
        <f>分析係数表!G32</f>
        <v>0.14032110690510377</v>
      </c>
      <c r="K29" s="78">
        <f t="shared" si="3"/>
        <v>7.9033684778695573E-3</v>
      </c>
      <c r="L29" s="79"/>
      <c r="M29" s="80"/>
      <c r="N29" s="81">
        <f>分析係数表!H32</f>
        <v>6.3455131933795143E-3</v>
      </c>
      <c r="O29" s="82">
        <f t="shared" si="4"/>
        <v>3.0664031560649264E-2</v>
      </c>
      <c r="P29" s="76">
        <f>分析係数表!C32</f>
        <v>0.85369684730169415</v>
      </c>
      <c r="Q29" s="82">
        <f t="shared" si="5"/>
        <v>2.6177787068885926E-2</v>
      </c>
      <c r="R29" s="83">
        <v>3.6660209567054E-2</v>
      </c>
      <c r="S29" s="84">
        <f t="shared" si="6"/>
        <v>9.2983656924224861E-2</v>
      </c>
      <c r="T29" s="85">
        <f>分析係数表!F32</f>
        <v>0.48296567027803161</v>
      </c>
      <c r="U29" s="86">
        <f t="shared" si="7"/>
        <v>4.4907914191310794E-2</v>
      </c>
      <c r="V29" s="87">
        <f>分析係数表!D32</f>
        <v>1.657747030413784E-2</v>
      </c>
      <c r="W29" s="88">
        <f t="shared" si="8"/>
        <v>0</v>
      </c>
      <c r="X29" s="76">
        <f>分析係数表!E32</f>
        <v>2.4931471087325414E-2</v>
      </c>
      <c r="Y29" s="89">
        <f t="shared" si="9"/>
        <v>0</v>
      </c>
    </row>
    <row r="30" spans="1:25" x14ac:dyDescent="0.2">
      <c r="A30" s="6" t="s">
        <v>18</v>
      </c>
      <c r="B30" s="5" t="s">
        <v>274</v>
      </c>
      <c r="C30" s="90"/>
      <c r="D30" s="76">
        <f>投入係数表!AE30</f>
        <v>1.0180673010357138E-5</v>
      </c>
      <c r="E30" s="77">
        <f t="shared" si="0"/>
        <v>1.0180673010357138E-3</v>
      </c>
      <c r="F30" s="76">
        <f>分析係数表!C33</f>
        <v>0.68456011928968419</v>
      </c>
      <c r="G30" s="77">
        <f t="shared" si="1"/>
        <v>6.9692827304193507E-4</v>
      </c>
      <c r="H30" s="77">
        <v>2.5869316587933396E-2</v>
      </c>
      <c r="I30" s="77">
        <f t="shared" si="2"/>
        <v>2.5869316587933396E-2</v>
      </c>
      <c r="J30" s="76">
        <f>分析係数表!G33</f>
        <v>0.50750988142292486</v>
      </c>
      <c r="K30" s="78">
        <f t="shared" si="3"/>
        <v>1.3128933794034181E-2</v>
      </c>
      <c r="L30" s="79"/>
      <c r="M30" s="80"/>
      <c r="N30" s="81">
        <f>分析係数表!H33</f>
        <v>9.6295945829355794E-4</v>
      </c>
      <c r="O30" s="82">
        <f t="shared" si="4"/>
        <v>4.6534012806950199E-3</v>
      </c>
      <c r="P30" s="76">
        <f>分析係数表!C33</f>
        <v>0.68456011928968419</v>
      </c>
      <c r="Q30" s="82">
        <f t="shared" si="5"/>
        <v>3.1855329358153519E-3</v>
      </c>
      <c r="R30" s="83">
        <v>1.2373520980396001E-2</v>
      </c>
      <c r="S30" s="84">
        <f t="shared" si="6"/>
        <v>3.8242837568329399E-2</v>
      </c>
      <c r="T30" s="85">
        <f>分析係数表!F33</f>
        <v>0.6454545454545455</v>
      </c>
      <c r="U30" s="86">
        <f t="shared" si="7"/>
        <v>2.4684013339558067E-2</v>
      </c>
      <c r="V30" s="87">
        <f>分析係数表!D33</f>
        <v>8.1027667984189727E-2</v>
      </c>
      <c r="W30" s="88">
        <f t="shared" si="8"/>
        <v>0</v>
      </c>
      <c r="X30" s="76">
        <f>分析係数表!E33</f>
        <v>8.1620553359683795E-2</v>
      </c>
      <c r="Y30" s="89">
        <f t="shared" si="9"/>
        <v>0</v>
      </c>
    </row>
    <row r="31" spans="1:25" x14ac:dyDescent="0.2">
      <c r="A31" s="6" t="s">
        <v>19</v>
      </c>
      <c r="B31" s="5" t="s">
        <v>275</v>
      </c>
      <c r="C31" s="90"/>
      <c r="D31" s="76">
        <f>投入係数表!AE31</f>
        <v>1.4490491251408326E-3</v>
      </c>
      <c r="E31" s="77">
        <f t="shared" si="0"/>
        <v>0.14490491251408327</v>
      </c>
      <c r="F31" s="76">
        <f>分析係数表!C34</f>
        <v>0.36407371382002685</v>
      </c>
      <c r="G31" s="77">
        <f t="shared" si="1"/>
        <v>5.2756069649768381E-2</v>
      </c>
      <c r="H31" s="77">
        <v>0.13145861435651457</v>
      </c>
      <c r="I31" s="77">
        <f t="shared" si="2"/>
        <v>0.13145861435651457</v>
      </c>
      <c r="J31" s="76">
        <f>分析係数表!G34</f>
        <v>0.42480723749571397</v>
      </c>
      <c r="K31" s="78">
        <f t="shared" si="3"/>
        <v>5.5844570809805358E-2</v>
      </c>
      <c r="L31" s="79"/>
      <c r="M31" s="80"/>
      <c r="N31" s="81">
        <f>分析係数表!H34</f>
        <v>0.15914714076185121</v>
      </c>
      <c r="O31" s="82">
        <f t="shared" si="4"/>
        <v>0.76906198102307322</v>
      </c>
      <c r="P31" s="76">
        <f>分析係数表!C34</f>
        <v>0.36407371382002685</v>
      </c>
      <c r="Q31" s="82">
        <f t="shared" si="5"/>
        <v>0.2799952515888573</v>
      </c>
      <c r="R31" s="83">
        <v>0.30736562283403313</v>
      </c>
      <c r="S31" s="84">
        <f t="shared" si="6"/>
        <v>0.43882423719054769</v>
      </c>
      <c r="T31" s="85">
        <f>分析係数表!F34</f>
        <v>0.69957183425501801</v>
      </c>
      <c r="U31" s="86">
        <f t="shared" si="7"/>
        <v>0.30698907652695057</v>
      </c>
      <c r="V31" s="87">
        <f>分析係数表!D34</f>
        <v>0.16978925805118647</v>
      </c>
      <c r="W31" s="88">
        <f t="shared" si="8"/>
        <v>0</v>
      </c>
      <c r="X31" s="76">
        <f>分析係数表!E34</f>
        <v>0.12666496689847989</v>
      </c>
      <c r="Y31" s="89">
        <f t="shared" si="9"/>
        <v>0</v>
      </c>
    </row>
    <row r="32" spans="1:25" x14ac:dyDescent="0.2">
      <c r="A32" s="6" t="s">
        <v>20</v>
      </c>
      <c r="B32" s="5" t="s">
        <v>37</v>
      </c>
      <c r="C32" s="90"/>
      <c r="D32" s="76">
        <f>投入係数表!AE32</f>
        <v>7.692177170858841E-2</v>
      </c>
      <c r="E32" s="77">
        <f t="shared" si="0"/>
        <v>7.6921771708588409</v>
      </c>
      <c r="F32" s="76">
        <f>分析係数表!C35</f>
        <v>0.73929442777419441</v>
      </c>
      <c r="G32" s="77">
        <f t="shared" si="1"/>
        <v>5.6867837198678082</v>
      </c>
      <c r="H32" s="77">
        <v>6.0199901968122429</v>
      </c>
      <c r="I32" s="77">
        <f t="shared" si="2"/>
        <v>6.0199901968122429</v>
      </c>
      <c r="J32" s="76">
        <f>分析係数表!G35</f>
        <v>0.31372688477951638</v>
      </c>
      <c r="K32" s="78">
        <f t="shared" si="3"/>
        <v>1.8886327708491326</v>
      </c>
      <c r="L32" s="79"/>
      <c r="M32" s="80"/>
      <c r="N32" s="81">
        <f>分析係数表!H35</f>
        <v>5.9491969307754605E-2</v>
      </c>
      <c r="O32" s="82">
        <f t="shared" si="4"/>
        <v>0.28748874501773625</v>
      </c>
      <c r="P32" s="76">
        <f>分析係数表!C35</f>
        <v>0.73929442777419441</v>
      </c>
      <c r="Q32" s="82">
        <f t="shared" si="5"/>
        <v>0.21253882723940859</v>
      </c>
      <c r="R32" s="83">
        <v>0.26569941472224695</v>
      </c>
      <c r="S32" s="84">
        <f t="shared" si="6"/>
        <v>6.2856896115344902</v>
      </c>
      <c r="T32" s="85">
        <f>分析係数表!F35</f>
        <v>0.64366998577524892</v>
      </c>
      <c r="U32" s="86">
        <f t="shared" si="7"/>
        <v>4.0459097428440352</v>
      </c>
      <c r="V32" s="87">
        <f>分析係数表!D35</f>
        <v>5.245376955903272E-2</v>
      </c>
      <c r="W32" s="88">
        <f t="shared" si="8"/>
        <v>0</v>
      </c>
      <c r="X32" s="76">
        <f>分析係数表!E35</f>
        <v>4.7030583214793739E-2</v>
      </c>
      <c r="Y32" s="89">
        <f t="shared" si="9"/>
        <v>0</v>
      </c>
    </row>
    <row r="33" spans="1:25" x14ac:dyDescent="0.2">
      <c r="A33" s="6" t="s">
        <v>21</v>
      </c>
      <c r="B33" s="5" t="s">
        <v>38</v>
      </c>
      <c r="C33" s="75">
        <f>最終需要_まとめ!C34</f>
        <v>100</v>
      </c>
      <c r="D33" s="76">
        <f>投入係数表!AE33</f>
        <v>3.7037288411679269E-2</v>
      </c>
      <c r="E33" s="77">
        <f t="shared" si="0"/>
        <v>3.7037288411679268</v>
      </c>
      <c r="F33" s="76">
        <f>分析係数表!C36</f>
        <v>0.90530305621882723</v>
      </c>
      <c r="G33" s="77">
        <f t="shared" si="1"/>
        <v>3.3529970393151394</v>
      </c>
      <c r="H33" s="77">
        <v>3.6016745971969595</v>
      </c>
      <c r="I33" s="77">
        <f t="shared" si="2"/>
        <v>103.60167459719696</v>
      </c>
      <c r="J33" s="76">
        <f>分析係数表!G36</f>
        <v>4.4048921884705258E-2</v>
      </c>
      <c r="K33" s="78">
        <f t="shared" si="3"/>
        <v>4.563542071456582</v>
      </c>
      <c r="L33" s="79"/>
      <c r="M33" s="80"/>
      <c r="N33" s="81">
        <f>分析係数表!H36</f>
        <v>0.18238619127269287</v>
      </c>
      <c r="O33" s="82">
        <f t="shared" si="4"/>
        <v>0.88136227204562645</v>
      </c>
      <c r="P33" s="76">
        <f>分析係数表!C36</f>
        <v>0.90530305621882723</v>
      </c>
      <c r="Q33" s="82">
        <f t="shared" si="5"/>
        <v>0.79789995851887507</v>
      </c>
      <c r="R33" s="83">
        <v>0.8560769377237808</v>
      </c>
      <c r="S33" s="84">
        <f t="shared" si="6"/>
        <v>104.45775153492075</v>
      </c>
      <c r="T33" s="85">
        <f>分析係数表!F36</f>
        <v>0.85493507645893108</v>
      </c>
      <c r="U33" s="86">
        <f t="shared" si="7"/>
        <v>89.3045957952355</v>
      </c>
      <c r="V33" s="87">
        <f>分析係数表!D36</f>
        <v>1.6260463190274778E-2</v>
      </c>
      <c r="W33" s="88">
        <f t="shared" si="8"/>
        <v>2</v>
      </c>
      <c r="X33" s="76">
        <f>分析係数表!E36</f>
        <v>7.9638557780472661E-3</v>
      </c>
      <c r="Y33" s="89">
        <f t="shared" si="9"/>
        <v>1</v>
      </c>
    </row>
    <row r="34" spans="1:25" x14ac:dyDescent="0.2">
      <c r="A34" s="6" t="s">
        <v>22</v>
      </c>
      <c r="B34" s="5" t="s">
        <v>378</v>
      </c>
      <c r="C34" s="90"/>
      <c r="D34" s="76">
        <f>投入係数表!AE34</f>
        <v>7.3640201441583294E-4</v>
      </c>
      <c r="E34" s="77">
        <f t="shared" si="0"/>
        <v>7.36402014415833E-2</v>
      </c>
      <c r="F34" s="76">
        <f>分析係数表!C37</f>
        <v>0.39043485315593052</v>
      </c>
      <c r="G34" s="77">
        <f t="shared" si="1"/>
        <v>2.875170123621772E-2</v>
      </c>
      <c r="H34" s="77">
        <v>0.21583216455136375</v>
      </c>
      <c r="I34" s="77">
        <f t="shared" si="2"/>
        <v>0.21583216455136375</v>
      </c>
      <c r="J34" s="76">
        <f>分析係数表!G37</f>
        <v>0.31799768518518517</v>
      </c>
      <c r="K34" s="78">
        <f t="shared" si="3"/>
        <v>6.8634128715841652E-2</v>
      </c>
      <c r="L34" s="79"/>
      <c r="M34" s="80"/>
      <c r="N34" s="81">
        <f>分析係数表!H37</f>
        <v>4.8270430186830832E-2</v>
      </c>
      <c r="O34" s="82">
        <f t="shared" si="4"/>
        <v>0.23326182604732493</v>
      </c>
      <c r="P34" s="76">
        <f>分析係数表!C37</f>
        <v>0.39043485315593052</v>
      </c>
      <c r="Q34" s="82">
        <f t="shared" si="5"/>
        <v>9.1073546799671515E-2</v>
      </c>
      <c r="R34" s="83">
        <v>0.12608260656428125</v>
      </c>
      <c r="S34" s="84">
        <f t="shared" si="6"/>
        <v>0.341914771115645</v>
      </c>
      <c r="T34" s="85">
        <f>分析係数表!F37</f>
        <v>0.6715988005050505</v>
      </c>
      <c r="U34" s="86">
        <f t="shared" si="7"/>
        <v>0.22962955015622608</v>
      </c>
      <c r="V34" s="87">
        <f>分析係数表!D37</f>
        <v>6.2920875420875419E-2</v>
      </c>
      <c r="W34" s="88">
        <f t="shared" si="8"/>
        <v>0</v>
      </c>
      <c r="X34" s="76">
        <f>分析係数表!E37</f>
        <v>6.0316708754208755E-2</v>
      </c>
      <c r="Y34" s="89">
        <f t="shared" si="9"/>
        <v>0</v>
      </c>
    </row>
    <row r="35" spans="1:25" x14ac:dyDescent="0.2">
      <c r="A35" s="6" t="s">
        <v>23</v>
      </c>
      <c r="B35" s="5" t="s">
        <v>194</v>
      </c>
      <c r="C35" s="90"/>
      <c r="D35" s="76">
        <f>投入係数表!AE35</f>
        <v>3.2646024786545224E-3</v>
      </c>
      <c r="E35" s="77">
        <f t="shared" si="0"/>
        <v>0.32646024786545225</v>
      </c>
      <c r="F35" s="76">
        <f>分析係数表!C38</f>
        <v>9.9890182932115712E-2</v>
      </c>
      <c r="G35" s="77">
        <f t="shared" si="1"/>
        <v>3.2610173879343861E-2</v>
      </c>
      <c r="H35" s="77">
        <v>0.10963661410703594</v>
      </c>
      <c r="I35" s="77">
        <f t="shared" si="2"/>
        <v>0.10963661410703594</v>
      </c>
      <c r="J35" s="76">
        <f>分析係数表!G38</f>
        <v>0.1768186564566655</v>
      </c>
      <c r="K35" s="78">
        <f t="shared" si="3"/>
        <v>1.9385798804863994E-2</v>
      </c>
      <c r="L35" s="79"/>
      <c r="M35" s="80"/>
      <c r="N35" s="81">
        <f>分析係数表!H38</f>
        <v>4.3813263792446058E-2</v>
      </c>
      <c r="O35" s="82">
        <f t="shared" si="4"/>
        <v>0.2117230337032987</v>
      </c>
      <c r="P35" s="76">
        <f>分析係数表!C38</f>
        <v>9.9890182932115712E-2</v>
      </c>
      <c r="Q35" s="82">
        <f t="shared" si="5"/>
        <v>2.1149052567565007E-2</v>
      </c>
      <c r="R35" s="83">
        <v>3.2079928063836555E-2</v>
      </c>
      <c r="S35" s="84">
        <f t="shared" si="6"/>
        <v>0.14171654217087248</v>
      </c>
      <c r="T35" s="85">
        <f>分析係数表!F38</f>
        <v>0.48230653208028773</v>
      </c>
      <c r="U35" s="86">
        <f t="shared" si="7"/>
        <v>6.8350813992843359E-2</v>
      </c>
      <c r="V35" s="87">
        <f>分析係数表!D38</f>
        <v>0.17391808794523728</v>
      </c>
      <c r="W35" s="88">
        <f t="shared" si="8"/>
        <v>0</v>
      </c>
      <c r="X35" s="76">
        <f>分析係数表!E38</f>
        <v>0.19259774915883512</v>
      </c>
      <c r="Y35" s="89">
        <f t="shared" si="9"/>
        <v>0</v>
      </c>
    </row>
    <row r="36" spans="1:25" x14ac:dyDescent="0.2">
      <c r="A36" s="6" t="s">
        <v>24</v>
      </c>
      <c r="B36" s="5" t="s">
        <v>39</v>
      </c>
      <c r="C36" s="90"/>
      <c r="D36" s="76">
        <f>投入係数表!AE36</f>
        <v>0</v>
      </c>
      <c r="E36" s="77">
        <f t="shared" si="0"/>
        <v>0</v>
      </c>
      <c r="F36" s="76">
        <f>分析係数表!C39</f>
        <v>1</v>
      </c>
      <c r="G36" s="77">
        <f t="shared" si="1"/>
        <v>0</v>
      </c>
      <c r="H36" s="77">
        <v>3.5808786927748026E-2</v>
      </c>
      <c r="I36" s="77">
        <f t="shared" si="2"/>
        <v>3.5808786927748026E-2</v>
      </c>
      <c r="J36" s="76">
        <f>分析係数表!G39</f>
        <v>0.35294936281039385</v>
      </c>
      <c r="K36" s="78">
        <f t="shared" si="3"/>
        <v>1.2638688529161828E-2</v>
      </c>
      <c r="L36" s="79"/>
      <c r="M36" s="80"/>
      <c r="N36" s="81">
        <f>分析係数表!H39</f>
        <v>3.8393137939767719E-3</v>
      </c>
      <c r="O36" s="82">
        <f t="shared" si="4"/>
        <v>1.8553084007857747E-2</v>
      </c>
      <c r="P36" s="76">
        <f>分析係数表!C39</f>
        <v>1</v>
      </c>
      <c r="Q36" s="82">
        <f t="shared" si="5"/>
        <v>1.8553084007857747E-2</v>
      </c>
      <c r="R36" s="83">
        <v>3.4160661098077853E-2</v>
      </c>
      <c r="S36" s="84">
        <f t="shared" si="6"/>
        <v>6.9969448025825887E-2</v>
      </c>
      <c r="T36" s="85">
        <f>分析係数表!F39</f>
        <v>0.70369192230461841</v>
      </c>
      <c r="U36" s="86">
        <f t="shared" si="7"/>
        <v>4.9236935383886508E-2</v>
      </c>
      <c r="V36" s="87">
        <f>分析係数表!D39</f>
        <v>6.3102646175868304E-2</v>
      </c>
      <c r="W36" s="88">
        <f t="shared" si="8"/>
        <v>0</v>
      </c>
      <c r="X36" s="76">
        <f>分析係数表!E39</f>
        <v>7.9922066045050602E-2</v>
      </c>
      <c r="Y36" s="89">
        <f t="shared" si="9"/>
        <v>0</v>
      </c>
    </row>
    <row r="37" spans="1:25" x14ac:dyDescent="0.2">
      <c r="A37" s="6" t="s">
        <v>25</v>
      </c>
      <c r="B37" s="5" t="s">
        <v>40</v>
      </c>
      <c r="C37" s="90"/>
      <c r="D37" s="76">
        <f>投入係数表!AE37</f>
        <v>0</v>
      </c>
      <c r="E37" s="77">
        <f t="shared" si="0"/>
        <v>0</v>
      </c>
      <c r="F37" s="76">
        <f>分析係数表!C40</f>
        <v>0.8889202180509681</v>
      </c>
      <c r="G37" s="77">
        <f t="shared" si="1"/>
        <v>0</v>
      </c>
      <c r="H37" s="77">
        <v>2.5252699056460002E-3</v>
      </c>
      <c r="I37" s="77">
        <f t="shared" si="2"/>
        <v>2.5252699056460002E-3</v>
      </c>
      <c r="J37" s="76">
        <f>分析係数表!G40</f>
        <v>0.50284888634442904</v>
      </c>
      <c r="K37" s="78">
        <f t="shared" si="3"/>
        <v>1.2698291597731926E-3</v>
      </c>
      <c r="L37" s="79"/>
      <c r="M37" s="80"/>
      <c r="N37" s="81">
        <f>分析係数表!H40</f>
        <v>3.2672435146350355E-2</v>
      </c>
      <c r="O37" s="82">
        <f t="shared" si="4"/>
        <v>0.15788613969572018</v>
      </c>
      <c r="P37" s="76">
        <f>分析係数表!C40</f>
        <v>0.8889202180509681</v>
      </c>
      <c r="Q37" s="82">
        <f t="shared" si="5"/>
        <v>0.1403481817255452</v>
      </c>
      <c r="R37" s="83">
        <v>0.14083083747082395</v>
      </c>
      <c r="S37" s="84">
        <f t="shared" si="6"/>
        <v>0.14335610737646995</v>
      </c>
      <c r="T37" s="85">
        <f>分析係数表!F40</f>
        <v>0.69927210272348084</v>
      </c>
      <c r="U37" s="86">
        <f t="shared" si="7"/>
        <v>0.10024492664339724</v>
      </c>
      <c r="V37" s="87">
        <f>分析係数表!D40</f>
        <v>7.2544369019383326E-2</v>
      </c>
      <c r="W37" s="88">
        <f t="shared" si="8"/>
        <v>0</v>
      </c>
      <c r="X37" s="76">
        <f>分析係数表!E40</f>
        <v>4.5282298737766145E-2</v>
      </c>
      <c r="Y37" s="89">
        <f t="shared" si="9"/>
        <v>0</v>
      </c>
    </row>
    <row r="38" spans="1:25" x14ac:dyDescent="0.2">
      <c r="A38" s="6" t="s">
        <v>26</v>
      </c>
      <c r="B38" s="5" t="s">
        <v>277</v>
      </c>
      <c r="C38" s="90"/>
      <c r="D38" s="76">
        <f>投入係数表!AE38</f>
        <v>6.7871153402380916E-6</v>
      </c>
      <c r="E38" s="77">
        <f t="shared" si="0"/>
        <v>6.7871153402380914E-4</v>
      </c>
      <c r="F38" s="76">
        <f>分析係数表!C41</f>
        <v>0.75714913369882897</v>
      </c>
      <c r="G38" s="77">
        <f t="shared" si="1"/>
        <v>5.1388585001753038E-4</v>
      </c>
      <c r="H38" s="77">
        <v>2.0774082852250092E-3</v>
      </c>
      <c r="I38" s="77">
        <f t="shared" si="2"/>
        <v>2.0774082852250092E-3</v>
      </c>
      <c r="J38" s="76">
        <f>分析係数表!G41</f>
        <v>0.44130306930439894</v>
      </c>
      <c r="K38" s="78">
        <f t="shared" si="3"/>
        <v>9.167666524681848E-4</v>
      </c>
      <c r="L38" s="79"/>
      <c r="M38" s="80"/>
      <c r="N38" s="81">
        <f>分析係数表!H41</f>
        <v>5.4373811955726131E-2</v>
      </c>
      <c r="O38" s="82">
        <f t="shared" si="4"/>
        <v>0.26275578271947575</v>
      </c>
      <c r="P38" s="76">
        <f>分析係数表!C41</f>
        <v>0.75714913369882897</v>
      </c>
      <c r="Q38" s="82">
        <f t="shared" si="5"/>
        <v>0.19894531326040879</v>
      </c>
      <c r="R38" s="83">
        <v>0.2026882072849952</v>
      </c>
      <c r="S38" s="84">
        <f t="shared" si="6"/>
        <v>0.20476561557022022</v>
      </c>
      <c r="T38" s="85">
        <f>分析係数表!F41</f>
        <v>0.54632084075586207</v>
      </c>
      <c r="U38" s="86">
        <f t="shared" si="7"/>
        <v>0.11186772325621434</v>
      </c>
      <c r="V38" s="87">
        <f>分析係数表!D41</f>
        <v>0.13514826589841719</v>
      </c>
      <c r="W38" s="88">
        <f t="shared" si="8"/>
        <v>0</v>
      </c>
      <c r="X38" s="76">
        <f>分析係数表!E41</f>
        <v>0.12757089402759902</v>
      </c>
      <c r="Y38" s="89">
        <f t="shared" si="9"/>
        <v>0</v>
      </c>
    </row>
    <row r="39" spans="1:25" x14ac:dyDescent="0.2">
      <c r="A39" s="6" t="s">
        <v>51</v>
      </c>
      <c r="B39" s="5" t="s">
        <v>368</v>
      </c>
      <c r="C39" s="90"/>
      <c r="D39" s="76">
        <f>投入係数表!AE39</f>
        <v>2.8845240196011891E-4</v>
      </c>
      <c r="E39" s="77">
        <f>$C$33*D39</f>
        <v>2.8845240196011892E-2</v>
      </c>
      <c r="F39" s="76">
        <f>分析係数表!C42</f>
        <v>1</v>
      </c>
      <c r="G39" s="77">
        <f>E39*F39</f>
        <v>2.8845240196011892E-2</v>
      </c>
      <c r="H39" s="77">
        <v>3.8853876732205979E-2</v>
      </c>
      <c r="I39" s="77">
        <f>C39+H39</f>
        <v>3.8853876732205979E-2</v>
      </c>
      <c r="J39" s="76">
        <f>分析係数表!G42</f>
        <v>0.48521641371557056</v>
      </c>
      <c r="K39" s="78">
        <f>I39*J39</f>
        <v>1.8852538726947837E-2</v>
      </c>
      <c r="L39" s="79"/>
      <c r="M39" s="80"/>
      <c r="N39" s="81">
        <f>分析係数表!H42</f>
        <v>1.2455852761828956E-2</v>
      </c>
      <c r="O39" s="82">
        <f t="shared" si="4"/>
        <v>6.0191611074423591E-2</v>
      </c>
      <c r="P39" s="76">
        <f>分析係数表!C42</f>
        <v>1</v>
      </c>
      <c r="Q39" s="82">
        <f>O39*P39</f>
        <v>6.0191611074423591E-2</v>
      </c>
      <c r="R39" s="83">
        <v>6.1723848396492503E-2</v>
      </c>
      <c r="S39" s="84">
        <f>I39+R39</f>
        <v>0.10057772512869848</v>
      </c>
      <c r="T39" s="85">
        <f>分析係数表!F42</f>
        <v>0.55716694772344011</v>
      </c>
      <c r="U39" s="86">
        <f>S39*T39</f>
        <v>5.6038584118924074E-2</v>
      </c>
      <c r="V39" s="87">
        <f>分析係数表!D42</f>
        <v>5.0590219224283306E-2</v>
      </c>
      <c r="W39" s="88">
        <f>ROUND(S39*V39,0)</f>
        <v>0</v>
      </c>
      <c r="X39" s="76">
        <f>分析係数表!E42</f>
        <v>4.4912872400224846E-2</v>
      </c>
      <c r="Y39" s="89">
        <f>ROUND(S39*X39,0)</f>
        <v>0</v>
      </c>
    </row>
    <row r="40" spans="1:25" x14ac:dyDescent="0.2">
      <c r="A40" s="6" t="s">
        <v>195</v>
      </c>
      <c r="B40" s="5" t="s">
        <v>41</v>
      </c>
      <c r="C40" s="90"/>
      <c r="D40" s="76">
        <f>投入係数表!AE40</f>
        <v>3.1030691335568558E-2</v>
      </c>
      <c r="E40" s="77">
        <f>$C$33*D40</f>
        <v>3.1030691335568559</v>
      </c>
      <c r="F40" s="76">
        <f>分析係数表!C43</f>
        <v>0.37563090462016302</v>
      </c>
      <c r="G40" s="77">
        <f>E40*F40</f>
        <v>1.1656086657368672</v>
      </c>
      <c r="H40" s="77">
        <v>1.8839531445969024</v>
      </c>
      <c r="I40" s="77">
        <f>C40+H40</f>
        <v>1.8839531445969024</v>
      </c>
      <c r="J40" s="76">
        <f>分析係数表!G43</f>
        <v>0.35396646305878693</v>
      </c>
      <c r="K40" s="78">
        <f>I40*J40</f>
        <v>0.66685623116144499</v>
      </c>
      <c r="L40" s="79"/>
      <c r="M40" s="80"/>
      <c r="N40" s="81">
        <f>分析係数表!H43</f>
        <v>3.4431366873638014E-2</v>
      </c>
      <c r="O40" s="82">
        <f t="shared" si="4"/>
        <v>0.1663859940581458</v>
      </c>
      <c r="P40" s="76">
        <f>分析係数表!C43</f>
        <v>0.37563090462016302</v>
      </c>
      <c r="Q40" s="82">
        <f>O40*P40</f>
        <v>6.2499721464186378E-2</v>
      </c>
      <c r="R40" s="83">
        <v>0.16101519698814243</v>
      </c>
      <c r="S40" s="84">
        <f>I40+R40</f>
        <v>2.044968341585045</v>
      </c>
      <c r="T40" s="85">
        <f>分析係数表!F43</f>
        <v>0.58646850562191188</v>
      </c>
      <c r="U40" s="86">
        <f>S40*T40</f>
        <v>1.1993095273335008</v>
      </c>
      <c r="V40" s="87">
        <f>分析係数表!D43</f>
        <v>0.19606660701085477</v>
      </c>
      <c r="W40" s="88">
        <f>ROUND(S40*V40,0)</f>
        <v>0</v>
      </c>
      <c r="X40" s="76">
        <f>分析係数表!E43</f>
        <v>0.16095397424425165</v>
      </c>
      <c r="Y40" s="89">
        <f>ROUND(S40*X40,0)</f>
        <v>0</v>
      </c>
    </row>
    <row r="41" spans="1:25" x14ac:dyDescent="0.2">
      <c r="A41" s="6" t="s">
        <v>341</v>
      </c>
      <c r="B41" s="5" t="s">
        <v>42</v>
      </c>
      <c r="C41" s="90"/>
      <c r="D41" s="76">
        <f>投入係数表!AE41</f>
        <v>5.4296922721904731E-4</v>
      </c>
      <c r="E41" s="77">
        <f>$C$33*D41</f>
        <v>5.4296922721904728E-2</v>
      </c>
      <c r="F41" s="76">
        <f>分析係数表!C44</f>
        <v>0.44504076889746724</v>
      </c>
      <c r="G41" s="77">
        <f>E41*F41</f>
        <v>2.416434423692284E-2</v>
      </c>
      <c r="H41" s="77">
        <v>2.8494104170702056E-2</v>
      </c>
      <c r="I41" s="77">
        <f>C41+H41</f>
        <v>2.8494104170702056E-2</v>
      </c>
      <c r="J41" s="76">
        <f>分析係数表!G44</f>
        <v>0.26866955824807881</v>
      </c>
      <c r="K41" s="78">
        <f>I41*J41</f>
        <v>7.6554983802172615E-3</v>
      </c>
      <c r="L41" s="79"/>
      <c r="M41" s="80"/>
      <c r="N41" s="81">
        <f>分析係数表!H44</f>
        <v>0.11433334539351923</v>
      </c>
      <c r="O41" s="82">
        <f t="shared" si="4"/>
        <v>0.55250398269431256</v>
      </c>
      <c r="P41" s="76">
        <f>分析係数表!C44</f>
        <v>0.44504076889746724</v>
      </c>
      <c r="Q41" s="82">
        <f>O41*P41</f>
        <v>0.24588679727718979</v>
      </c>
      <c r="R41" s="83">
        <v>0.25044297047567071</v>
      </c>
      <c r="S41" s="84">
        <f>I41+R41</f>
        <v>0.27893707464637274</v>
      </c>
      <c r="T41" s="85">
        <f>分析係数表!F44</f>
        <v>0.50678893027202865</v>
      </c>
      <c r="U41" s="86">
        <f>S41*T41</f>
        <v>0.14136222167324425</v>
      </c>
      <c r="V41" s="87">
        <f>分析係数表!D44</f>
        <v>0.1775140257413606</v>
      </c>
      <c r="W41" s="88">
        <f>ROUND(S41*V41,0)</f>
        <v>0</v>
      </c>
      <c r="X41" s="76">
        <f>分析係数表!E44</f>
        <v>0.13360991938145303</v>
      </c>
      <c r="Y41" s="89">
        <f>ROUND(S41*X41,0)</f>
        <v>0</v>
      </c>
    </row>
    <row r="42" spans="1:25" x14ac:dyDescent="0.2">
      <c r="A42" s="6" t="s">
        <v>342</v>
      </c>
      <c r="B42" s="5" t="s">
        <v>279</v>
      </c>
      <c r="C42" s="90"/>
      <c r="D42" s="76">
        <f>投入係数表!AE42</f>
        <v>6.7192441868357106E-4</v>
      </c>
      <c r="E42" s="77">
        <f>$C$33*D42</f>
        <v>6.71924418683571E-2</v>
      </c>
      <c r="F42" s="76">
        <f>分析係数表!C45</f>
        <v>1</v>
      </c>
      <c r="G42" s="77">
        <f>E42*F42</f>
        <v>6.71924418683571E-2</v>
      </c>
      <c r="H42" s="77">
        <v>0.11798392655686742</v>
      </c>
      <c r="I42" s="77">
        <f>C42+H42</f>
        <v>0.11798392655686742</v>
      </c>
      <c r="J42" s="76">
        <f>分析係数表!G45</f>
        <v>0</v>
      </c>
      <c r="K42" s="78">
        <f>I42*J42</f>
        <v>0</v>
      </c>
      <c r="L42" s="79"/>
      <c r="M42" s="80"/>
      <c r="N42" s="81">
        <f>分析係数表!H45</f>
        <v>0</v>
      </c>
      <c r="O42" s="82">
        <f t="shared" si="4"/>
        <v>0</v>
      </c>
      <c r="P42" s="76">
        <f>分析係数表!C45</f>
        <v>1</v>
      </c>
      <c r="Q42" s="82">
        <f>O42*P42</f>
        <v>0</v>
      </c>
      <c r="R42" s="83">
        <v>7.9002716457956274E-3</v>
      </c>
      <c r="S42" s="84">
        <f>I42+R42</f>
        <v>0.12588419820266306</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投入係数表!AE43</f>
        <v>2.2465351776188086E-3</v>
      </c>
      <c r="E43" s="77">
        <f>$C$33*D43</f>
        <v>0.22465351776188086</v>
      </c>
      <c r="F43" s="76">
        <f>分析係数表!C46</f>
        <v>0.71666280596092968</v>
      </c>
      <c r="G43" s="77">
        <f>E43*F43</f>
        <v>0.16100082040822308</v>
      </c>
      <c r="H43" s="77">
        <v>0.18881907511501989</v>
      </c>
      <c r="I43" s="77">
        <f>C43+H43</f>
        <v>0.18881907511501989</v>
      </c>
      <c r="J43" s="76">
        <f>分析係数表!G46</f>
        <v>9.2985756517065307E-3</v>
      </c>
      <c r="K43" s="78">
        <f>I43*J43</f>
        <v>1.7557484544422704E-3</v>
      </c>
      <c r="L43" s="79"/>
      <c r="M43" s="80"/>
      <c r="N43" s="81">
        <f>分析係数表!H46</f>
        <v>2.2386024285503563E-2</v>
      </c>
      <c r="O43" s="82">
        <f t="shared" si="4"/>
        <v>0.1081781306395098</v>
      </c>
      <c r="P43" s="76">
        <f>分析係数表!C46</f>
        <v>0.71666280596092968</v>
      </c>
      <c r="Q43" s="82">
        <f>O43*P43</f>
        <v>7.7527242647719111E-2</v>
      </c>
      <c r="R43" s="83">
        <v>8.2298467046872006E-2</v>
      </c>
      <c r="S43" s="84">
        <f>I43+R43</f>
        <v>0.27111754216189188</v>
      </c>
      <c r="T43" s="85">
        <f>分析係数表!F46</f>
        <v>0.31357162053211501</v>
      </c>
      <c r="U43" s="86">
        <f>S43*T43</f>
        <v>8.5014767050388448E-2</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92">
        <f>投入係数表!AE44</f>
        <v>0.17060093119222469</v>
      </c>
      <c r="E44" s="91">
        <f>SUM(E5:E43)</f>
        <v>17.060093119222465</v>
      </c>
      <c r="F44" s="92">
        <f>分析係数表!C47</f>
        <v>0.41481989128497887</v>
      </c>
      <c r="G44" s="91">
        <f>SUM(G5:G43)</f>
        <v>11.603797595937063</v>
      </c>
      <c r="H44" s="91">
        <f>SUM(H5:H43)</f>
        <v>13.672316054005728</v>
      </c>
      <c r="I44" s="91">
        <f>SUM(I5:I43)</f>
        <v>113.67231605400573</v>
      </c>
      <c r="J44" s="92">
        <f>分析係数表!G47</f>
        <v>0.25026351860519069</v>
      </c>
      <c r="K44" s="93">
        <f>SUM(K5:K43)</f>
        <v>7.7030751971763838</v>
      </c>
      <c r="L44" s="94">
        <f>最終需要_まとめ!$L$33</f>
        <v>0.62733333333333341</v>
      </c>
      <c r="M44" s="91">
        <f>K44*L44</f>
        <v>4.8323958403619853</v>
      </c>
      <c r="N44" s="95">
        <f>分析係数表!H47</f>
        <v>1</v>
      </c>
      <c r="O44" s="96">
        <f>SUM(O5:O43)</f>
        <v>4.8323958403619853</v>
      </c>
      <c r="P44" s="92">
        <f>分析係数表!C47</f>
        <v>0.41481989128497887</v>
      </c>
      <c r="Q44" s="96">
        <f>SUM(Q5:Q43)</f>
        <v>2.3386320178323201</v>
      </c>
      <c r="R44" s="91">
        <f>SUM(R5:R43)</f>
        <v>2.7292777376456265</v>
      </c>
      <c r="S44" s="97">
        <f>SUM(S5:S43)</f>
        <v>116.40159379165138</v>
      </c>
      <c r="T44" s="98">
        <f>分析係数表!F47</f>
        <v>0.49143989098878627</v>
      </c>
      <c r="U44" s="99">
        <f>SUM(U5:U43)</f>
        <v>96.32961684137058</v>
      </c>
      <c r="V44" s="100">
        <f>分析係数表!D47</f>
        <v>6.5635274131309693E-2</v>
      </c>
      <c r="W44" s="101">
        <f>SUM(W5:W43)</f>
        <v>2</v>
      </c>
      <c r="X44" s="92">
        <f>分析係数表!E47</f>
        <v>5.6703562149805216E-2</v>
      </c>
      <c r="Y44" s="102">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378</v>
      </c>
      <c r="S2" s="3" t="s">
        <v>153</v>
      </c>
      <c r="U2" s="64" t="s">
        <v>210</v>
      </c>
      <c r="W2" s="3" t="s">
        <v>130</v>
      </c>
      <c r="Y2" s="3" t="s">
        <v>154</v>
      </c>
    </row>
    <row r="3" spans="1:25" ht="44" x14ac:dyDescent="0.2">
      <c r="B3" s="65"/>
      <c r="C3" s="66" t="s">
        <v>228</v>
      </c>
      <c r="D3" s="66" t="s">
        <v>382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投入係数表!AF5</f>
        <v>2.9045787779856164E-5</v>
      </c>
      <c r="E5" s="77">
        <f t="shared" ref="E5:E38" si="0">$C$34*D5</f>
        <v>2.9045787779856166E-3</v>
      </c>
      <c r="F5" s="76">
        <f>分析係数表!C8</f>
        <v>4.9243777539597522E-2</v>
      </c>
      <c r="G5" s="77">
        <f t="shared" ref="G5:G38" si="1">E5*F5</f>
        <v>1.4303243118935971E-4</v>
      </c>
      <c r="H5" s="77">
        <f t="array" ref="H5:H43">MMULT(逆行列係数!C5:AO43,'30'!G5:G43)</f>
        <v>1.844387109605729E-4</v>
      </c>
      <c r="I5" s="77">
        <f t="shared" ref="I5:I38" si="2">C5+H5</f>
        <v>1.844387109605729E-4</v>
      </c>
      <c r="J5" s="76">
        <f>分析係数表!G8</f>
        <v>0.12057971014492753</v>
      </c>
      <c r="K5" s="78">
        <f t="shared" ref="K5:K38" si="3">I5*J5</f>
        <v>2.2239566307129949E-5</v>
      </c>
      <c r="L5" s="79" t="s">
        <v>187</v>
      </c>
      <c r="M5" s="80" t="s">
        <v>187</v>
      </c>
      <c r="N5" s="81">
        <f>分析係数表!H8</f>
        <v>1.1023937613586077E-2</v>
      </c>
      <c r="O5" s="82">
        <f t="shared" ref="O5:O43" si="4">$M$44*N5</f>
        <v>0.24423678689277392</v>
      </c>
      <c r="P5" s="76">
        <f>分析係数表!C8</f>
        <v>4.9243777539597522E-2</v>
      </c>
      <c r="Q5" s="82">
        <f t="shared" ref="Q5:Q38" si="5">O5*P5</f>
        <v>1.2027142000733846E-2</v>
      </c>
      <c r="R5" s="83">
        <f t="array" ref="R5:R43">MMULT(逆行列係数!C5:AO43,'30'!Q5:Q43)</f>
        <v>1.2575952511926751E-2</v>
      </c>
      <c r="S5" s="84">
        <f t="shared" ref="S5:S38" si="6">I5+R5</f>
        <v>1.2760391222887324E-2</v>
      </c>
      <c r="T5" s="85">
        <f>分析係数表!F8</f>
        <v>0.45391304347826089</v>
      </c>
      <c r="U5" s="86">
        <f t="shared" ref="U5:U38" si="7">S5*T5</f>
        <v>5.7921080159540729E-3</v>
      </c>
      <c r="V5" s="87">
        <f>分析係数表!D8</f>
        <v>0.46202898550724636</v>
      </c>
      <c r="W5" s="88">
        <f t="shared" ref="W5:W38" si="8">ROUND(S5*V5,0)</f>
        <v>0</v>
      </c>
      <c r="X5" s="76">
        <f>分析係数表!E8</f>
        <v>0.31362318840579712</v>
      </c>
      <c r="Y5" s="89">
        <f t="shared" ref="Y5:Y38" si="9">ROUND(S5*X5,0)</f>
        <v>0</v>
      </c>
    </row>
    <row r="6" spans="1:25" x14ac:dyDescent="0.2">
      <c r="A6" s="6" t="s">
        <v>220</v>
      </c>
      <c r="B6" s="5" t="s">
        <v>266</v>
      </c>
      <c r="C6" s="90"/>
      <c r="D6" s="76">
        <f>投入係数表!AF6</f>
        <v>0</v>
      </c>
      <c r="E6" s="77">
        <f t="shared" si="0"/>
        <v>0</v>
      </c>
      <c r="F6" s="76">
        <f>分析係数表!C9</f>
        <v>0.18610421836228286</v>
      </c>
      <c r="G6" s="77">
        <f t="shared" si="1"/>
        <v>0</v>
      </c>
      <c r="H6" s="77">
        <v>1.6136643322086787E-5</v>
      </c>
      <c r="I6" s="77">
        <f t="shared" si="2"/>
        <v>1.6136643322086787E-5</v>
      </c>
      <c r="J6" s="76">
        <f>分析係数表!G9</f>
        <v>0.24223602484472051</v>
      </c>
      <c r="K6" s="78">
        <f t="shared" si="3"/>
        <v>3.9088763326794086E-6</v>
      </c>
      <c r="L6" s="79"/>
      <c r="M6" s="80"/>
      <c r="N6" s="81">
        <f>分析係数表!H9</f>
        <v>5.8167204272645549E-4</v>
      </c>
      <c r="O6" s="82">
        <f t="shared" si="4"/>
        <v>1.2887020565662648E-2</v>
      </c>
      <c r="P6" s="76">
        <f>分析係数表!C9</f>
        <v>0.18610421836228286</v>
      </c>
      <c r="Q6" s="82">
        <f t="shared" si="5"/>
        <v>2.3983288893913114E-3</v>
      </c>
      <c r="R6" s="83">
        <v>2.4544889827806367E-3</v>
      </c>
      <c r="S6" s="84">
        <f t="shared" si="6"/>
        <v>2.4706256261027237E-3</v>
      </c>
      <c r="T6" s="85">
        <f>分析係数表!F9</f>
        <v>0.65217391304347827</v>
      </c>
      <c r="U6" s="86">
        <f t="shared" si="7"/>
        <v>1.6112775822409067E-3</v>
      </c>
      <c r="V6" s="87">
        <f>分析係数表!D9</f>
        <v>0.15527950310559005</v>
      </c>
      <c r="W6" s="88">
        <f t="shared" si="8"/>
        <v>0</v>
      </c>
      <c r="X6" s="76">
        <f>分析係数表!E9</f>
        <v>0</v>
      </c>
      <c r="Y6" s="89">
        <f t="shared" si="9"/>
        <v>0</v>
      </c>
    </row>
    <row r="7" spans="1:25" x14ac:dyDescent="0.2">
      <c r="A7" s="6" t="s">
        <v>221</v>
      </c>
      <c r="B7" s="5" t="s">
        <v>267</v>
      </c>
      <c r="C7" s="90"/>
      <c r="D7" s="76">
        <f>投入係数表!AF7</f>
        <v>5.8091575559712331E-6</v>
      </c>
      <c r="E7" s="77">
        <f t="shared" si="0"/>
        <v>5.8091575559712327E-4</v>
      </c>
      <c r="F7" s="76">
        <f>分析係数表!C10</f>
        <v>1</v>
      </c>
      <c r="G7" s="77">
        <f t="shared" si="1"/>
        <v>5.8091575559712327E-4</v>
      </c>
      <c r="H7" s="77">
        <v>5.9045502654922087E-4</v>
      </c>
      <c r="I7" s="77">
        <f t="shared" si="2"/>
        <v>5.9045502654922087E-4</v>
      </c>
      <c r="J7" s="76">
        <f>分析係数表!G10</f>
        <v>0.17902522283330172</v>
      </c>
      <c r="K7" s="78">
        <f t="shared" si="3"/>
        <v>1.0570634270101735E-4</v>
      </c>
      <c r="L7" s="79"/>
      <c r="M7" s="80"/>
      <c r="N7" s="81">
        <f>分析係数表!H10</f>
        <v>1.093766089911469E-3</v>
      </c>
      <c r="O7" s="82">
        <f t="shared" si="4"/>
        <v>2.4232531494284313E-2</v>
      </c>
      <c r="P7" s="76">
        <f>分析係数表!C10</f>
        <v>1</v>
      </c>
      <c r="Q7" s="82">
        <f t="shared" si="5"/>
        <v>2.4232531494284313E-2</v>
      </c>
      <c r="R7" s="83">
        <v>2.4302165756017857E-2</v>
      </c>
      <c r="S7" s="84">
        <f t="shared" si="6"/>
        <v>2.4892620782567078E-2</v>
      </c>
      <c r="T7" s="85">
        <f>分析係数表!F10</f>
        <v>0.51792148681964723</v>
      </c>
      <c r="U7" s="86">
        <f t="shared" si="7"/>
        <v>1.2892423166544792E-2</v>
      </c>
      <c r="V7" s="87">
        <f>分析係数表!D10</f>
        <v>0.10677033946520008</v>
      </c>
      <c r="W7" s="88">
        <f t="shared" si="8"/>
        <v>0</v>
      </c>
      <c r="X7" s="76">
        <f>分析係数表!E10</f>
        <v>8.173715152664518E-2</v>
      </c>
      <c r="Y7" s="89">
        <f t="shared" si="9"/>
        <v>0</v>
      </c>
    </row>
    <row r="8" spans="1:25" x14ac:dyDescent="0.2">
      <c r="A8" s="6" t="s">
        <v>222</v>
      </c>
      <c r="B8" s="5" t="s">
        <v>27</v>
      </c>
      <c r="C8" s="90"/>
      <c r="D8" s="76">
        <f>投入係数表!AF8</f>
        <v>1.1618315111942466E-5</v>
      </c>
      <c r="E8" s="77">
        <f t="shared" si="0"/>
        <v>1.1618315111942465E-3</v>
      </c>
      <c r="F8" s="76">
        <f>分析係数表!C11</f>
        <v>6.160954948016939E-3</v>
      </c>
      <c r="G8" s="77">
        <f t="shared" si="1"/>
        <v>7.1579915976541905E-6</v>
      </c>
      <c r="H8" s="77">
        <v>1.1711743061579712E-3</v>
      </c>
      <c r="I8" s="77">
        <f t="shared" si="2"/>
        <v>1.1711743061579712E-3</v>
      </c>
      <c r="J8" s="76">
        <f>分析係数表!G11</f>
        <v>0.34042553191489361</v>
      </c>
      <c r="K8" s="78">
        <f t="shared" si="3"/>
        <v>3.9869763613888381E-4</v>
      </c>
      <c r="L8" s="79"/>
      <c r="M8" s="80"/>
      <c r="N8" s="81">
        <f>分析係数表!H11</f>
        <v>-1.9481838751603774E-5</v>
      </c>
      <c r="O8" s="82">
        <f t="shared" si="4"/>
        <v>-4.3162269837147626E-4</v>
      </c>
      <c r="P8" s="76">
        <f>分析係数表!C11</f>
        <v>6.160954948016939E-3</v>
      </c>
      <c r="Q8" s="82">
        <f t="shared" si="5"/>
        <v>-2.6592079992081696E-6</v>
      </c>
      <c r="R8" s="83">
        <v>3.040881181239872E-4</v>
      </c>
      <c r="S8" s="84">
        <f t="shared" si="6"/>
        <v>1.4752624242819585E-3</v>
      </c>
      <c r="T8" s="85">
        <f>分析係数表!F11</f>
        <v>0.5957446808510638</v>
      </c>
      <c r="U8" s="86">
        <f t="shared" si="7"/>
        <v>8.7887974212542204E-4</v>
      </c>
      <c r="V8" s="87">
        <f>分析係数表!D11</f>
        <v>0.10638297872340426</v>
      </c>
      <c r="W8" s="88">
        <f t="shared" si="8"/>
        <v>0</v>
      </c>
      <c r="X8" s="76">
        <f>分析係数表!E11</f>
        <v>0</v>
      </c>
      <c r="Y8" s="89">
        <f t="shared" si="9"/>
        <v>0</v>
      </c>
    </row>
    <row r="9" spans="1:25" x14ac:dyDescent="0.2">
      <c r="A9" s="6" t="s">
        <v>223</v>
      </c>
      <c r="B9" s="5" t="s">
        <v>191</v>
      </c>
      <c r="C9" s="90"/>
      <c r="D9" s="76">
        <f>投入係数表!AF9</f>
        <v>1.2199230867539589E-4</v>
      </c>
      <c r="E9" s="77">
        <f t="shared" si="0"/>
        <v>1.2199230867539589E-2</v>
      </c>
      <c r="F9" s="76">
        <f>分析係数表!C12</f>
        <v>3.0196065121225524E-2</v>
      </c>
      <c r="G9" s="77">
        <f t="shared" si="1"/>
        <v>3.6836876970508997E-4</v>
      </c>
      <c r="H9" s="77">
        <v>6.118077317954333E-4</v>
      </c>
      <c r="I9" s="77">
        <f t="shared" si="2"/>
        <v>6.118077317954333E-4</v>
      </c>
      <c r="J9" s="76">
        <f>分析係数表!G12</f>
        <v>0.12354134956874682</v>
      </c>
      <c r="K9" s="78">
        <f t="shared" si="3"/>
        <v>7.5583552862601726E-5</v>
      </c>
      <c r="L9" s="79"/>
      <c r="M9" s="80"/>
      <c r="N9" s="81">
        <f>分析係数表!H12</f>
        <v>9.1223709954384669E-2</v>
      </c>
      <c r="O9" s="82">
        <f t="shared" si="4"/>
        <v>2.0210732851244377</v>
      </c>
      <c r="P9" s="76">
        <f>分析係数表!C12</f>
        <v>3.0196065121225524E-2</v>
      </c>
      <c r="Q9" s="82">
        <f t="shared" si="5"/>
        <v>6.1028460532386725E-2</v>
      </c>
      <c r="R9" s="83">
        <v>6.4972463008860282E-2</v>
      </c>
      <c r="S9" s="84">
        <f t="shared" si="6"/>
        <v>6.5584270740655717E-2</v>
      </c>
      <c r="T9" s="85">
        <f>分析係数表!F12</f>
        <v>0.42790922927909231</v>
      </c>
      <c r="U9" s="86">
        <f t="shared" si="7"/>
        <v>2.8064114745465312E-2</v>
      </c>
      <c r="V9" s="87">
        <f>分析係数表!D12</f>
        <v>5.0712605507126057E-2</v>
      </c>
      <c r="W9" s="88">
        <f t="shared" si="8"/>
        <v>0</v>
      </c>
      <c r="X9" s="76">
        <f>分析係数表!E12</f>
        <v>5.3041833863751671E-2</v>
      </c>
      <c r="Y9" s="89">
        <f t="shared" si="9"/>
        <v>0</v>
      </c>
    </row>
    <row r="10" spans="1:25" x14ac:dyDescent="0.2">
      <c r="A10" s="6" t="s">
        <v>224</v>
      </c>
      <c r="B10" s="5" t="s">
        <v>28</v>
      </c>
      <c r="C10" s="90"/>
      <c r="D10" s="76">
        <f>投入係数表!AF10</f>
        <v>1.4639077041047508E-3</v>
      </c>
      <c r="E10" s="77">
        <f t="shared" si="0"/>
        <v>0.14639077041047507</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0.31776679657962897</v>
      </c>
      <c r="P10" s="76">
        <f>分析係数表!C13</f>
        <v>0</v>
      </c>
      <c r="Q10" s="82">
        <f t="shared" si="5"/>
        <v>0</v>
      </c>
      <c r="R10" s="83">
        <v>0</v>
      </c>
      <c r="S10" s="84">
        <f t="shared" si="6"/>
        <v>0</v>
      </c>
      <c r="T10" s="85">
        <f>分析係数表!F13</f>
        <v>0.38061465721040189</v>
      </c>
      <c r="U10" s="86">
        <f t="shared" si="7"/>
        <v>0</v>
      </c>
      <c r="V10" s="87">
        <f>分析係数表!D13</f>
        <v>0.21040189125295508</v>
      </c>
      <c r="W10" s="88">
        <f t="shared" si="8"/>
        <v>0</v>
      </c>
      <c r="X10" s="76">
        <f>分析係数表!E13</f>
        <v>0.14893617021276595</v>
      </c>
      <c r="Y10" s="89">
        <f t="shared" si="9"/>
        <v>0</v>
      </c>
    </row>
    <row r="11" spans="1:25" x14ac:dyDescent="0.2">
      <c r="A11" s="6" t="s">
        <v>225</v>
      </c>
      <c r="B11" s="5" t="s">
        <v>268</v>
      </c>
      <c r="C11" s="90"/>
      <c r="D11" s="76">
        <f>投入係数表!AF11</f>
        <v>3.9560362956164094E-3</v>
      </c>
      <c r="E11" s="77">
        <f t="shared" si="0"/>
        <v>0.39560362956164097</v>
      </c>
      <c r="F11" s="76">
        <f>分析係数表!C14</f>
        <v>0.14745822605886216</v>
      </c>
      <c r="G11" s="77">
        <f t="shared" si="1"/>
        <v>5.8335009437606819E-2</v>
      </c>
      <c r="H11" s="77">
        <v>0.14531479983718787</v>
      </c>
      <c r="I11" s="77">
        <f t="shared" si="2"/>
        <v>0.14531479983718787</v>
      </c>
      <c r="J11" s="76">
        <f>分析係数表!G14</f>
        <v>0.16000812567713976</v>
      </c>
      <c r="K11" s="78">
        <f t="shared" si="3"/>
        <v>2.3251548755097166E-2</v>
      </c>
      <c r="L11" s="79"/>
      <c r="M11" s="80"/>
      <c r="N11" s="81">
        <f>分析係数表!H14</f>
        <v>1.1744765647395416E-3</v>
      </c>
      <c r="O11" s="82">
        <f t="shared" si="4"/>
        <v>2.6020682673251853E-2</v>
      </c>
      <c r="P11" s="76">
        <f>分析係数表!C14</f>
        <v>0.14745822605886216</v>
      </c>
      <c r="Q11" s="82">
        <f t="shared" si="5"/>
        <v>3.8369637078382898E-3</v>
      </c>
      <c r="R11" s="83">
        <v>2.9602572321233325E-2</v>
      </c>
      <c r="S11" s="84">
        <f t="shared" si="6"/>
        <v>0.17491737215842118</v>
      </c>
      <c r="T11" s="85">
        <f>分析係数表!F14</f>
        <v>0.30031148429035753</v>
      </c>
      <c r="U11" s="86">
        <f t="shared" si="7"/>
        <v>5.2529695661064323E-2</v>
      </c>
      <c r="V11" s="87">
        <f>分析係数表!D14</f>
        <v>4.401408450704225E-2</v>
      </c>
      <c r="W11" s="88">
        <f t="shared" si="8"/>
        <v>0</v>
      </c>
      <c r="X11" s="76">
        <f>分析係数表!E14</f>
        <v>4.2998374864572045E-2</v>
      </c>
      <c r="Y11" s="89">
        <f t="shared" si="9"/>
        <v>0</v>
      </c>
    </row>
    <row r="12" spans="1:25" x14ac:dyDescent="0.2">
      <c r="A12" s="6" t="s">
        <v>226</v>
      </c>
      <c r="B12" s="5" t="s">
        <v>29</v>
      </c>
      <c r="C12" s="90"/>
      <c r="D12" s="76">
        <f>投入係数表!AF12</f>
        <v>4.9377839225755484E-4</v>
      </c>
      <c r="E12" s="77">
        <f t="shared" si="0"/>
        <v>4.9377839225755484E-2</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0.18525862817958577</v>
      </c>
      <c r="P12" s="76">
        <f>分析係数表!C15</f>
        <v>0</v>
      </c>
      <c r="Q12" s="82">
        <f t="shared" si="5"/>
        <v>0</v>
      </c>
      <c r="R12" s="83">
        <v>0</v>
      </c>
      <c r="S12" s="84">
        <f t="shared" si="6"/>
        <v>0</v>
      </c>
      <c r="T12" s="85">
        <f>分析係数表!F15</f>
        <v>0.30411835265893644</v>
      </c>
      <c r="U12" s="86">
        <f t="shared" si="7"/>
        <v>0</v>
      </c>
      <c r="V12" s="87">
        <f>分析係数表!D15</f>
        <v>5.8056777289084364E-2</v>
      </c>
      <c r="W12" s="88">
        <f t="shared" si="8"/>
        <v>0</v>
      </c>
      <c r="X12" s="76">
        <f>分析係数表!E15</f>
        <v>5.2139144342263098E-2</v>
      </c>
      <c r="Y12" s="89">
        <f t="shared" si="9"/>
        <v>0</v>
      </c>
    </row>
    <row r="13" spans="1:25" x14ac:dyDescent="0.2">
      <c r="A13" s="6" t="s">
        <v>227</v>
      </c>
      <c r="B13" s="5" t="s">
        <v>30</v>
      </c>
      <c r="C13" s="90"/>
      <c r="D13" s="76">
        <f>投入係数表!AF13</f>
        <v>3.9118866981910284E-2</v>
      </c>
      <c r="E13" s="77">
        <f t="shared" si="0"/>
        <v>3.9118866981910285</v>
      </c>
      <c r="F13" s="76">
        <f>分析係数表!C16</f>
        <v>2.2508198350392528E-2</v>
      </c>
      <c r="G13" s="77">
        <f t="shared" si="1"/>
        <v>8.804952172714578E-2</v>
      </c>
      <c r="H13" s="77">
        <v>9.5567501746352868E-2</v>
      </c>
      <c r="I13" s="77">
        <f t="shared" si="2"/>
        <v>9.5567501746352868E-2</v>
      </c>
      <c r="J13" s="76">
        <f>分析係数表!G16</f>
        <v>3.3165829145728645E-2</v>
      </c>
      <c r="K13" s="78">
        <f t="shared" si="3"/>
        <v>3.1695754348036631E-3</v>
      </c>
      <c r="L13" s="79"/>
      <c r="M13" s="80"/>
      <c r="N13" s="81">
        <f>分析係数表!H16</f>
        <v>1.6828134001653172E-2</v>
      </c>
      <c r="O13" s="82">
        <f t="shared" si="4"/>
        <v>0.37282952081473303</v>
      </c>
      <c r="P13" s="76">
        <f>分析係数表!C16</f>
        <v>2.2508198350392528E-2</v>
      </c>
      <c r="Q13" s="82">
        <f t="shared" si="5"/>
        <v>8.3917208053798098E-3</v>
      </c>
      <c r="R13" s="83">
        <v>1.1486183383750905E-2</v>
      </c>
      <c r="S13" s="84">
        <f t="shared" si="6"/>
        <v>0.10705368513010377</v>
      </c>
      <c r="T13" s="85">
        <f>分析係数表!F16</f>
        <v>0.28743718592964823</v>
      </c>
      <c r="U13" s="86">
        <f t="shared" si="7"/>
        <v>3.0771209997195657E-2</v>
      </c>
      <c r="V13" s="87">
        <f>分析係数表!D16</f>
        <v>2.5125628140703519E-2</v>
      </c>
      <c r="W13" s="88">
        <f t="shared" si="8"/>
        <v>0</v>
      </c>
      <c r="X13" s="76">
        <f>分析係数表!E16</f>
        <v>2.3115577889447236E-2</v>
      </c>
      <c r="Y13" s="89">
        <f t="shared" si="9"/>
        <v>0</v>
      </c>
    </row>
    <row r="14" spans="1:25" x14ac:dyDescent="0.2">
      <c r="A14" s="6" t="s">
        <v>2</v>
      </c>
      <c r="B14" s="5" t="s">
        <v>365</v>
      </c>
      <c r="C14" s="90"/>
      <c r="D14" s="76">
        <f>投入係数表!AF14</f>
        <v>2.0099685143660467E-3</v>
      </c>
      <c r="E14" s="77">
        <f t="shared" si="0"/>
        <v>0.20099685143660467</v>
      </c>
      <c r="F14" s="76">
        <f>分析係数表!C17</f>
        <v>3.7433661865049261E-2</v>
      </c>
      <c r="G14" s="77">
        <f t="shared" si="1"/>
        <v>7.5240481726174006E-3</v>
      </c>
      <c r="H14" s="77">
        <v>3.0109718461627258E-2</v>
      </c>
      <c r="I14" s="77">
        <f t="shared" si="2"/>
        <v>3.0109718461627258E-2</v>
      </c>
      <c r="J14" s="76">
        <f>分析係数表!G17</f>
        <v>0.23414289082763498</v>
      </c>
      <c r="K14" s="78">
        <f t="shared" si="3"/>
        <v>7.0499765226116166E-3</v>
      </c>
      <c r="L14" s="79"/>
      <c r="M14" s="80"/>
      <c r="N14" s="81">
        <f>分析係数表!H17</f>
        <v>3.0252512461419003E-3</v>
      </c>
      <c r="O14" s="82">
        <f t="shared" si="4"/>
        <v>6.7024839018542101E-2</v>
      </c>
      <c r="P14" s="76">
        <f>分析係数表!C17</f>
        <v>3.7433661865049261E-2</v>
      </c>
      <c r="Q14" s="82">
        <f t="shared" si="5"/>
        <v>2.5089851603794654E-3</v>
      </c>
      <c r="R14" s="83">
        <v>1.4103867597785232E-2</v>
      </c>
      <c r="S14" s="84">
        <f t="shared" si="6"/>
        <v>4.4213586059412488E-2</v>
      </c>
      <c r="T14" s="85">
        <f>分析係数表!F17</f>
        <v>0.39289082763499172</v>
      </c>
      <c r="U14" s="86">
        <f t="shared" si="7"/>
        <v>1.7371112419593503E-2</v>
      </c>
      <c r="V14" s="87">
        <f>分析係数表!D17</f>
        <v>5.6649375147370902E-2</v>
      </c>
      <c r="W14" s="88">
        <f t="shared" si="8"/>
        <v>0</v>
      </c>
      <c r="X14" s="76">
        <f>分析係数表!E17</f>
        <v>5.6885168592313136E-2</v>
      </c>
      <c r="Y14" s="89">
        <f t="shared" si="9"/>
        <v>0</v>
      </c>
    </row>
    <row r="15" spans="1:25" x14ac:dyDescent="0.2">
      <c r="A15" s="6" t="s">
        <v>3</v>
      </c>
      <c r="B15" s="5" t="s">
        <v>31</v>
      </c>
      <c r="C15" s="90"/>
      <c r="D15" s="76">
        <f>投入係数表!AF15</f>
        <v>2.3236630223884932E-5</v>
      </c>
      <c r="E15" s="77">
        <f t="shared" si="0"/>
        <v>2.3236630223884931E-3</v>
      </c>
      <c r="F15" s="76">
        <f>分析係数表!C18</f>
        <v>0.10097309673726385</v>
      </c>
      <c r="G15" s="77">
        <f t="shared" si="1"/>
        <v>2.3462745114443621E-4</v>
      </c>
      <c r="H15" s="77">
        <v>9.961821255142821E-3</v>
      </c>
      <c r="I15" s="77">
        <f t="shared" si="2"/>
        <v>9.961821255142821E-3</v>
      </c>
      <c r="J15" s="76">
        <f>分析係数表!G18</f>
        <v>0.21571562207670719</v>
      </c>
      <c r="K15" s="78">
        <f t="shared" si="3"/>
        <v>2.1489204690700978E-3</v>
      </c>
      <c r="L15" s="79"/>
      <c r="M15" s="80"/>
      <c r="N15" s="81">
        <f>分析係数表!H18</f>
        <v>4.4529917146522908E-4</v>
      </c>
      <c r="O15" s="82">
        <f t="shared" si="4"/>
        <v>9.8656616770623137E-3</v>
      </c>
      <c r="P15" s="76">
        <f>分析係数表!C18</f>
        <v>0.10097309673726385</v>
      </c>
      <c r="Q15" s="82">
        <f t="shared" si="5"/>
        <v>9.9616641089512971E-4</v>
      </c>
      <c r="R15" s="83">
        <v>3.8300296973906769E-3</v>
      </c>
      <c r="S15" s="84">
        <f t="shared" si="6"/>
        <v>1.3791850952533498E-2</v>
      </c>
      <c r="T15" s="85">
        <f>分析係数表!F18</f>
        <v>0.45949485500467729</v>
      </c>
      <c r="U15" s="86">
        <f t="shared" si="7"/>
        <v>6.3372845536805002E-3</v>
      </c>
      <c r="V15" s="87">
        <f>分析係数表!D18</f>
        <v>5.5378858746492052E-2</v>
      </c>
      <c r="W15" s="88">
        <f t="shared" si="8"/>
        <v>0</v>
      </c>
      <c r="X15" s="76">
        <f>分析係数表!E18</f>
        <v>5.5378858746492052E-2</v>
      </c>
      <c r="Y15" s="89">
        <f t="shared" si="9"/>
        <v>0</v>
      </c>
    </row>
    <row r="16" spans="1:25" x14ac:dyDescent="0.2">
      <c r="A16" s="6" t="s">
        <v>4</v>
      </c>
      <c r="B16" s="5" t="s">
        <v>32</v>
      </c>
      <c r="C16" s="90"/>
      <c r="D16" s="76">
        <f>投入係数表!AF16</f>
        <v>1.917021993470507E-4</v>
      </c>
      <c r="E16" s="77">
        <f t="shared" si="0"/>
        <v>1.9170219934705069E-2</v>
      </c>
      <c r="F16" s="76">
        <f>分析係数表!C19</f>
        <v>3.134831743474864E-2</v>
      </c>
      <c r="G16" s="77">
        <f t="shared" si="1"/>
        <v>6.0095413980708085E-4</v>
      </c>
      <c r="H16" s="77">
        <v>2.7792780878685436E-2</v>
      </c>
      <c r="I16" s="77">
        <f t="shared" si="2"/>
        <v>2.7792780878685436E-2</v>
      </c>
      <c r="J16" s="76">
        <f>分析係数表!G19</f>
        <v>5.7606822099247029E-2</v>
      </c>
      <c r="K16" s="78">
        <f t="shared" si="3"/>
        <v>1.6010537837217865E-3</v>
      </c>
      <c r="L16" s="79"/>
      <c r="M16" s="80"/>
      <c r="N16" s="81">
        <f>分析係数表!H19</f>
        <v>-1.1410791268796496E-4</v>
      </c>
      <c r="O16" s="82">
        <f t="shared" si="4"/>
        <v>-2.5280758047472179E-3</v>
      </c>
      <c r="P16" s="76">
        <f>分析係数表!C19</f>
        <v>3.134831743474864E-2</v>
      </c>
      <c r="Q16" s="82">
        <f t="shared" si="5"/>
        <v>-7.9250922826323416E-5</v>
      </c>
      <c r="R16" s="83">
        <v>7.6031816065811192E-3</v>
      </c>
      <c r="S16" s="84">
        <f t="shared" si="6"/>
        <v>3.5395962485266552E-2</v>
      </c>
      <c r="T16" s="85">
        <f>分析係数表!F19</f>
        <v>0.23995282590946204</v>
      </c>
      <c r="U16" s="86">
        <f t="shared" si="7"/>
        <v>8.493361224125015E-3</v>
      </c>
      <c r="V16" s="87">
        <f>分析係数表!D19</f>
        <v>5.8967613172457587E-3</v>
      </c>
      <c r="W16" s="88">
        <f t="shared" si="8"/>
        <v>0</v>
      </c>
      <c r="X16" s="76">
        <f>分析係数表!E19</f>
        <v>5.1710060782001266E-3</v>
      </c>
      <c r="Y16" s="89">
        <f t="shared" si="9"/>
        <v>0</v>
      </c>
    </row>
    <row r="17" spans="1:25" x14ac:dyDescent="0.2">
      <c r="A17" s="6" t="s">
        <v>5</v>
      </c>
      <c r="B17" s="5" t="s">
        <v>33</v>
      </c>
      <c r="C17" s="90"/>
      <c r="D17" s="76">
        <f>投入係数表!AF17</f>
        <v>5.8091575559712331E-6</v>
      </c>
      <c r="E17" s="77">
        <f t="shared" si="0"/>
        <v>5.8091575559712327E-4</v>
      </c>
      <c r="F17" s="76">
        <f>分析係数表!C20</f>
        <v>9.3978580907996712E-2</v>
      </c>
      <c r="G17" s="77">
        <f t="shared" si="1"/>
        <v>5.4593638338114291E-5</v>
      </c>
      <c r="H17" s="77">
        <v>9.6694384043355345E-3</v>
      </c>
      <c r="I17" s="77">
        <f t="shared" si="2"/>
        <v>9.6694384043355345E-3</v>
      </c>
      <c r="J17" s="76">
        <f>分析係数表!G20</f>
        <v>0.1000543404428746</v>
      </c>
      <c r="K17" s="78">
        <f t="shared" si="3"/>
        <v>9.6746928199879377E-4</v>
      </c>
      <c r="L17" s="79"/>
      <c r="M17" s="80"/>
      <c r="N17" s="81">
        <f>分析係数表!H20</f>
        <v>5.5523240442070755E-4</v>
      </c>
      <c r="O17" s="82">
        <f t="shared" si="4"/>
        <v>1.2301246903587073E-2</v>
      </c>
      <c r="P17" s="76">
        <f>分析係数表!C20</f>
        <v>9.3978580907996712E-2</v>
      </c>
      <c r="Q17" s="82">
        <f t="shared" si="5"/>
        <v>1.1560537273980018E-3</v>
      </c>
      <c r="R17" s="83">
        <v>6.2390611624031575E-3</v>
      </c>
      <c r="S17" s="84">
        <f t="shared" si="6"/>
        <v>1.590849956673869E-2</v>
      </c>
      <c r="T17" s="85">
        <f>分析係数表!F20</f>
        <v>0.22286374133949191</v>
      </c>
      <c r="U17" s="86">
        <f t="shared" si="7"/>
        <v>3.5454277325410706E-3</v>
      </c>
      <c r="V17" s="87">
        <f>分析係数表!D20</f>
        <v>2.7577774758864283E-2</v>
      </c>
      <c r="W17" s="88">
        <f t="shared" si="8"/>
        <v>0</v>
      </c>
      <c r="X17" s="76">
        <f>分析係数表!E20</f>
        <v>2.9955169134628448E-2</v>
      </c>
      <c r="Y17" s="89">
        <f t="shared" si="9"/>
        <v>0</v>
      </c>
    </row>
    <row r="18" spans="1:25" x14ac:dyDescent="0.2">
      <c r="A18" s="6" t="s">
        <v>6</v>
      </c>
      <c r="B18" s="5" t="s">
        <v>34</v>
      </c>
      <c r="C18" s="90"/>
      <c r="D18" s="76">
        <f>投入係数表!AF18</f>
        <v>1.4290527587689232E-3</v>
      </c>
      <c r="E18" s="77">
        <f t="shared" si="0"/>
        <v>0.14290527587689233</v>
      </c>
      <c r="F18" s="76">
        <f>分析係数表!C21</f>
        <v>0.58730312732447199</v>
      </c>
      <c r="G18" s="77">
        <f t="shared" si="1"/>
        <v>8.3928715433665299E-2</v>
      </c>
      <c r="H18" s="77">
        <v>0.10126812185486157</v>
      </c>
      <c r="I18" s="77">
        <f t="shared" si="2"/>
        <v>0.10126812185486157</v>
      </c>
      <c r="J18" s="76">
        <f>分析係数表!G21</f>
        <v>0.28517251912946945</v>
      </c>
      <c r="K18" s="78">
        <f t="shared" si="3"/>
        <v>2.8878885416860955E-2</v>
      </c>
      <c r="L18" s="79"/>
      <c r="M18" s="80"/>
      <c r="N18" s="81">
        <f>分析係数表!H21</f>
        <v>9.2956202043366571E-4</v>
      </c>
      <c r="O18" s="82">
        <f t="shared" si="4"/>
        <v>2.0594568750867581E-2</v>
      </c>
      <c r="P18" s="76">
        <f>分析係数表!C21</f>
        <v>0.58730312732447199</v>
      </c>
      <c r="Q18" s="82">
        <f t="shared" si="5"/>
        <v>1.2095254633283375E-2</v>
      </c>
      <c r="R18" s="83">
        <v>1.756264437809343E-2</v>
      </c>
      <c r="S18" s="84">
        <f t="shared" si="6"/>
        <v>0.11883076623295501</v>
      </c>
      <c r="T18" s="85">
        <f>分析係数表!F21</f>
        <v>0.42587749688936571</v>
      </c>
      <c r="U18" s="86">
        <f t="shared" si="7"/>
        <v>5.0607349276736241E-2</v>
      </c>
      <c r="V18" s="87">
        <f>分析係数表!D21</f>
        <v>3.1732194878443115E-2</v>
      </c>
      <c r="W18" s="88">
        <f t="shared" si="8"/>
        <v>0</v>
      </c>
      <c r="X18" s="76">
        <f>分析係数表!E21</f>
        <v>3.0689107937146562E-2</v>
      </c>
      <c r="Y18" s="89">
        <f t="shared" si="9"/>
        <v>0</v>
      </c>
    </row>
    <row r="19" spans="1:25" x14ac:dyDescent="0.2">
      <c r="A19" s="6" t="s">
        <v>7</v>
      </c>
      <c r="B19" s="5" t="s">
        <v>269</v>
      </c>
      <c r="C19" s="90"/>
      <c r="D19" s="76">
        <f>投入係数表!AF19</f>
        <v>8.1328205783597266E-5</v>
      </c>
      <c r="E19" s="77">
        <f t="shared" si="0"/>
        <v>8.1328205783597271E-3</v>
      </c>
      <c r="F19" s="76">
        <f>分析係数表!C22</f>
        <v>5.627746538770495E-2</v>
      </c>
      <c r="G19" s="77">
        <f t="shared" si="1"/>
        <v>4.576945286030541E-4</v>
      </c>
      <c r="H19" s="77">
        <v>4.3952088677228929E-3</v>
      </c>
      <c r="I19" s="77">
        <f t="shared" si="2"/>
        <v>4.3952088677228929E-3</v>
      </c>
      <c r="J19" s="76">
        <f>分析係数表!G22</f>
        <v>0.19467293380336859</v>
      </c>
      <c r="K19" s="78">
        <f t="shared" si="3"/>
        <v>8.5562820495819732E-4</v>
      </c>
      <c r="L19" s="79"/>
      <c r="M19" s="80"/>
      <c r="N19" s="81">
        <f>分析係数表!H22</f>
        <v>4.3138357235694069E-5</v>
      </c>
      <c r="O19" s="82">
        <f t="shared" si="4"/>
        <v>9.5573597496541177E-4</v>
      </c>
      <c r="P19" s="76">
        <f>分析係数表!C22</f>
        <v>5.627746538770495E-2</v>
      </c>
      <c r="Q19" s="82">
        <f t="shared" si="5"/>
        <v>5.3786398250900407E-5</v>
      </c>
      <c r="R19" s="83">
        <v>1.1426266235102004E-3</v>
      </c>
      <c r="S19" s="84">
        <f t="shared" si="6"/>
        <v>5.5378354912330938E-3</v>
      </c>
      <c r="T19" s="85">
        <f>分析係数表!F22</f>
        <v>0.41304347826086957</v>
      </c>
      <c r="U19" s="86">
        <f t="shared" si="7"/>
        <v>2.2873668333354084E-3</v>
      </c>
      <c r="V19" s="87">
        <f>分析係数表!D22</f>
        <v>1.7561039300169733E-2</v>
      </c>
      <c r="W19" s="88">
        <f t="shared" si="8"/>
        <v>0</v>
      </c>
      <c r="X19" s="76">
        <f>分析係数表!E22</f>
        <v>1.6190103146624887E-2</v>
      </c>
      <c r="Y19" s="89">
        <f t="shared" si="9"/>
        <v>0</v>
      </c>
    </row>
    <row r="20" spans="1:25" x14ac:dyDescent="0.2">
      <c r="A20" s="6" t="s">
        <v>8</v>
      </c>
      <c r="B20" s="5" t="s">
        <v>270</v>
      </c>
      <c r="C20" s="90"/>
      <c r="D20" s="76">
        <f>投入係数表!AF20</f>
        <v>2.9045787779856164E-5</v>
      </c>
      <c r="E20" s="77">
        <f t="shared" si="0"/>
        <v>2.9045787779856166E-3</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5.5494346933475521E-4</v>
      </c>
      <c r="P20" s="76">
        <f>分析係数表!C23</f>
        <v>0</v>
      </c>
      <c r="Q20" s="82">
        <f t="shared" si="5"/>
        <v>0</v>
      </c>
      <c r="R20" s="83">
        <v>0</v>
      </c>
      <c r="S20" s="84">
        <f t="shared" si="6"/>
        <v>0</v>
      </c>
      <c r="T20" s="85">
        <f>分析係数表!F23</f>
        <v>0.44111133480974429</v>
      </c>
      <c r="U20" s="86">
        <f t="shared" si="7"/>
        <v>0</v>
      </c>
      <c r="V20" s="87">
        <f>分析係数表!D23</f>
        <v>2.2822054128677844E-2</v>
      </c>
      <c r="W20" s="88">
        <f t="shared" si="8"/>
        <v>0</v>
      </c>
      <c r="X20" s="76">
        <f>分析係数表!E23</f>
        <v>2.3934155905164563E-2</v>
      </c>
      <c r="Y20" s="89">
        <f t="shared" si="9"/>
        <v>0</v>
      </c>
    </row>
    <row r="21" spans="1:25" x14ac:dyDescent="0.2">
      <c r="A21" s="6" t="s">
        <v>9</v>
      </c>
      <c r="B21" s="5" t="s">
        <v>271</v>
      </c>
      <c r="C21" s="90"/>
      <c r="D21" s="76">
        <f>投入係数表!AF21</f>
        <v>1.7427472667913697E-5</v>
      </c>
      <c r="E21" s="77">
        <f t="shared" si="0"/>
        <v>1.7427472667913698E-3</v>
      </c>
      <c r="F21" s="76">
        <f>分析係数表!C24</f>
        <v>0.81842301633363734</v>
      </c>
      <c r="G21" s="77">
        <f t="shared" si="1"/>
        <v>1.4263044747945951E-3</v>
      </c>
      <c r="H21" s="77">
        <v>1.6096626311719889E-2</v>
      </c>
      <c r="I21" s="77">
        <f t="shared" si="2"/>
        <v>1.6096626311719889E-2</v>
      </c>
      <c r="J21" s="76">
        <f>分析係数表!G24</f>
        <v>0.20829256360078277</v>
      </c>
      <c r="K21" s="78">
        <f t="shared" si="3"/>
        <v>3.3528075597919482E-3</v>
      </c>
      <c r="L21" s="79"/>
      <c r="M21" s="80"/>
      <c r="N21" s="81">
        <f>分析係数表!H24</f>
        <v>3.3536593850975067E-4</v>
      </c>
      <c r="O21" s="82">
        <f t="shared" si="4"/>
        <v>7.4300764505375559E-3</v>
      </c>
      <c r="P21" s="76">
        <f>分析係数表!C24</f>
        <v>0.81842301633363734</v>
      </c>
      <c r="Q21" s="82">
        <f t="shared" si="5"/>
        <v>6.0809455802384726E-3</v>
      </c>
      <c r="R21" s="83">
        <v>1.681596652912952E-2</v>
      </c>
      <c r="S21" s="84">
        <f t="shared" si="6"/>
        <v>3.2912592840849408E-2</v>
      </c>
      <c r="T21" s="85">
        <f>分析係数表!F24</f>
        <v>0.39236790606653621</v>
      </c>
      <c r="U21" s="86">
        <f t="shared" si="7"/>
        <v>1.2913845136184553E-2</v>
      </c>
      <c r="V21" s="87">
        <f>分析係数表!D24</f>
        <v>4.4337084148727987E-2</v>
      </c>
      <c r="W21" s="88">
        <f t="shared" si="8"/>
        <v>0</v>
      </c>
      <c r="X21" s="76">
        <f>分析係数表!E24</f>
        <v>4.5009784735812131E-2</v>
      </c>
      <c r="Y21" s="89">
        <f t="shared" si="9"/>
        <v>0</v>
      </c>
    </row>
    <row r="22" spans="1:25" x14ac:dyDescent="0.2">
      <c r="A22" s="6" t="s">
        <v>10</v>
      </c>
      <c r="B22" s="5" t="s">
        <v>272</v>
      </c>
      <c r="C22" s="90"/>
      <c r="D22" s="76">
        <f>投入係数表!AF22</f>
        <v>5.8091575559712331E-6</v>
      </c>
      <c r="E22" s="77">
        <f t="shared" si="0"/>
        <v>5.8091575559712327E-4</v>
      </c>
      <c r="F22" s="76">
        <f>分析係数表!C25</f>
        <v>9.2155281649579646E-3</v>
      </c>
      <c r="G22" s="77">
        <f t="shared" si="1"/>
        <v>5.353445507173127E-6</v>
      </c>
      <c r="H22" s="77">
        <v>1.8046163321233284E-3</v>
      </c>
      <c r="I22" s="77">
        <f t="shared" si="2"/>
        <v>1.8046163321233284E-3</v>
      </c>
      <c r="J22" s="76">
        <f>分析係数表!G25</f>
        <v>0.19733079122974262</v>
      </c>
      <c r="K22" s="78">
        <f t="shared" si="3"/>
        <v>3.5610636868401238E-4</v>
      </c>
      <c r="L22" s="79"/>
      <c r="M22" s="80"/>
      <c r="N22" s="81">
        <f>分析係数表!H25</f>
        <v>5.1487716700667114E-4</v>
      </c>
      <c r="O22" s="82">
        <f t="shared" si="4"/>
        <v>1.1407171314103301E-2</v>
      </c>
      <c r="P22" s="76">
        <f>分析係数表!C25</f>
        <v>9.2155281649579646E-3</v>
      </c>
      <c r="Q22" s="82">
        <f t="shared" si="5"/>
        <v>1.0512310852761952E-4</v>
      </c>
      <c r="R22" s="83">
        <v>1.0324515830317021E-3</v>
      </c>
      <c r="S22" s="84">
        <f t="shared" si="6"/>
        <v>2.8370679151550303E-3</v>
      </c>
      <c r="T22" s="85">
        <f>分析係数表!F25</f>
        <v>0.3508102955195424</v>
      </c>
      <c r="U22" s="86">
        <f t="shared" si="7"/>
        <v>9.9527263372454827E-4</v>
      </c>
      <c r="V22" s="87">
        <f>分析係数表!D25</f>
        <v>0.24499523355576741</v>
      </c>
      <c r="W22" s="88">
        <f t="shared" si="8"/>
        <v>0</v>
      </c>
      <c r="X22" s="76">
        <f>分析係数表!E25</f>
        <v>0.2330791229742612</v>
      </c>
      <c r="Y22" s="89">
        <f t="shared" si="9"/>
        <v>0</v>
      </c>
    </row>
    <row r="23" spans="1:25" x14ac:dyDescent="0.2">
      <c r="A23" s="6" t="s">
        <v>11</v>
      </c>
      <c r="B23" s="5" t="s">
        <v>35</v>
      </c>
      <c r="C23" s="90"/>
      <c r="D23" s="76">
        <f>投入係数表!AF23</f>
        <v>1.8589304179107946E-4</v>
      </c>
      <c r="E23" s="77">
        <f t="shared" si="0"/>
        <v>1.8589304179107945E-2</v>
      </c>
      <c r="F23" s="76">
        <f>分析係数表!C26</f>
        <v>0.13136940169326161</v>
      </c>
      <c r="G23" s="77">
        <f t="shared" si="1"/>
        <v>2.4420657679034585E-3</v>
      </c>
      <c r="H23" s="77">
        <v>2.7829256551695138E-2</v>
      </c>
      <c r="I23" s="77">
        <f t="shared" si="2"/>
        <v>2.7829256551695138E-2</v>
      </c>
      <c r="J23" s="76">
        <f>分析係数表!G26</f>
        <v>0.19642020029831664</v>
      </c>
      <c r="K23" s="78">
        <f t="shared" si="3"/>
        <v>5.4662281460371998E-3</v>
      </c>
      <c r="L23" s="79"/>
      <c r="M23" s="80"/>
      <c r="N23" s="81">
        <f>分析係数表!H26</f>
        <v>1.0429741531662163E-2</v>
      </c>
      <c r="O23" s="82">
        <f t="shared" si="4"/>
        <v>0.23107229459244391</v>
      </c>
      <c r="P23" s="76">
        <f>分析係数表!C26</f>
        <v>0.13136940169326161</v>
      </c>
      <c r="Q23" s="82">
        <f t="shared" si="5"/>
        <v>3.0355829088498446E-2</v>
      </c>
      <c r="R23" s="83">
        <v>4.0037797074352316E-2</v>
      </c>
      <c r="S23" s="84">
        <f t="shared" si="6"/>
        <v>6.7867053626047447E-2</v>
      </c>
      <c r="T23" s="85">
        <f>分析係数表!F26</f>
        <v>0.33488173875985511</v>
      </c>
      <c r="U23" s="86">
        <f t="shared" si="7"/>
        <v>2.2727436922799098E-2</v>
      </c>
      <c r="V23" s="87">
        <f>分析係数表!D26</f>
        <v>5.817174515235457E-2</v>
      </c>
      <c r="W23" s="88">
        <f t="shared" si="8"/>
        <v>0</v>
      </c>
      <c r="X23" s="76">
        <f>分析係数表!E26</f>
        <v>6.1453228212230981E-2</v>
      </c>
      <c r="Y23" s="89">
        <f t="shared" si="9"/>
        <v>0</v>
      </c>
    </row>
    <row r="24" spans="1:25" x14ac:dyDescent="0.2">
      <c r="A24" s="6" t="s">
        <v>12</v>
      </c>
      <c r="B24" s="5" t="s">
        <v>366</v>
      </c>
      <c r="C24" s="90"/>
      <c r="D24" s="76">
        <f>投入係数表!AF24</f>
        <v>1.6846556912316577E-4</v>
      </c>
      <c r="E24" s="77">
        <f t="shared" si="0"/>
        <v>1.6846556912316579E-2</v>
      </c>
      <c r="F24" s="76">
        <f>分析係数表!C27</f>
        <v>0.16712141882673948</v>
      </c>
      <c r="G24" s="77">
        <f t="shared" si="1"/>
        <v>2.8154204935317618E-3</v>
      </c>
      <c r="H24" s="77">
        <v>1.2375894039914574E-2</v>
      </c>
      <c r="I24" s="77">
        <f t="shared" si="2"/>
        <v>1.2375894039914574E-2</v>
      </c>
      <c r="J24" s="76">
        <f>分析係数表!G27</f>
        <v>0.17095740894530786</v>
      </c>
      <c r="K24" s="78">
        <f t="shared" si="3"/>
        <v>2.1157507784454739E-3</v>
      </c>
      <c r="L24" s="79"/>
      <c r="M24" s="80"/>
      <c r="N24" s="81">
        <f>分析係数表!H27</f>
        <v>1.1119955247433267E-2</v>
      </c>
      <c r="O24" s="82">
        <f t="shared" si="4"/>
        <v>0.24636407019189047</v>
      </c>
      <c r="P24" s="76">
        <f>分析係数表!C27</f>
        <v>0.16712141882673948</v>
      </c>
      <c r="Q24" s="82">
        <f t="shared" si="5"/>
        <v>4.1172712958399166E-2</v>
      </c>
      <c r="R24" s="83">
        <v>4.6082803919528278E-2</v>
      </c>
      <c r="S24" s="84">
        <f t="shared" si="6"/>
        <v>5.8458697959442849E-2</v>
      </c>
      <c r="T24" s="85">
        <f>分析係数表!F27</f>
        <v>0.3222209040218294</v>
      </c>
      <c r="U24" s="86">
        <f t="shared" si="7"/>
        <v>1.8836614504430749E-2</v>
      </c>
      <c r="V24" s="87">
        <f>分析係数表!D27</f>
        <v>6.0268121959900341E-2</v>
      </c>
      <c r="W24" s="88">
        <f t="shared" si="8"/>
        <v>0</v>
      </c>
      <c r="X24" s="76">
        <f>分析係数表!E27</f>
        <v>7.1420097283188988E-2</v>
      </c>
      <c r="Y24" s="89">
        <f t="shared" si="9"/>
        <v>0</v>
      </c>
    </row>
    <row r="25" spans="1:25" x14ac:dyDescent="0.2">
      <c r="A25" s="6" t="s">
        <v>13</v>
      </c>
      <c r="B25" s="5" t="s">
        <v>192</v>
      </c>
      <c r="C25" s="90"/>
      <c r="D25" s="76">
        <f>投入係数表!AF25</f>
        <v>1.0305445504292967E-2</v>
      </c>
      <c r="E25" s="77">
        <f t="shared" si="0"/>
        <v>1.0305445504292967</v>
      </c>
      <c r="F25" s="76">
        <f>分析係数表!C28</f>
        <v>0.25171335744498258</v>
      </c>
      <c r="G25" s="77">
        <f t="shared" si="1"/>
        <v>0.25940182878518842</v>
      </c>
      <c r="H25" s="77">
        <v>0.30910292557363789</v>
      </c>
      <c r="I25" s="77">
        <f t="shared" si="2"/>
        <v>0.30910292557363789</v>
      </c>
      <c r="J25" s="76">
        <f>分析係数表!G28</f>
        <v>0.12482787671548065</v>
      </c>
      <c r="K25" s="78">
        <f t="shared" si="3"/>
        <v>3.8584661885900463E-2</v>
      </c>
      <c r="L25" s="79"/>
      <c r="M25" s="80"/>
      <c r="N25" s="81">
        <f>分析係数表!H28</f>
        <v>2.0288943499884502E-2</v>
      </c>
      <c r="O25" s="82">
        <f t="shared" si="4"/>
        <v>0.44950421016115172</v>
      </c>
      <c r="P25" s="76">
        <f>分析係数表!C28</f>
        <v>0.25171335744498258</v>
      </c>
      <c r="Q25" s="82">
        <f t="shared" si="5"/>
        <v>0.11314621392531855</v>
      </c>
      <c r="R25" s="83">
        <v>0.12958382321351011</v>
      </c>
      <c r="S25" s="84">
        <f t="shared" si="6"/>
        <v>0.43868674878714797</v>
      </c>
      <c r="T25" s="85">
        <f>分析係数表!F28</f>
        <v>0.21349304958212537</v>
      </c>
      <c r="U25" s="86">
        <f t="shared" si="7"/>
        <v>9.3656571809835956E-2</v>
      </c>
      <c r="V25" s="87">
        <f>分析係数表!D28</f>
        <v>2.3582217408079972E-2</v>
      </c>
      <c r="W25" s="88">
        <f t="shared" si="8"/>
        <v>0</v>
      </c>
      <c r="X25" s="76">
        <f>分析係数表!E28</f>
        <v>2.4555665289680392E-2</v>
      </c>
      <c r="Y25" s="89">
        <f t="shared" si="9"/>
        <v>0</v>
      </c>
    </row>
    <row r="26" spans="1:25" x14ac:dyDescent="0.2">
      <c r="A26" s="6" t="s">
        <v>14</v>
      </c>
      <c r="B26" s="5" t="s">
        <v>50</v>
      </c>
      <c r="C26" s="90"/>
      <c r="D26" s="76">
        <f>投入係数表!AF26</f>
        <v>2.6257392152989971E-3</v>
      </c>
      <c r="E26" s="77">
        <f t="shared" si="0"/>
        <v>0.26257392152989972</v>
      </c>
      <c r="F26" s="76">
        <f>分析係数表!C29</f>
        <v>0.56088407005838192</v>
      </c>
      <c r="G26" s="77">
        <f t="shared" si="1"/>
        <v>0.14727352979888036</v>
      </c>
      <c r="H26" s="77">
        <v>0.17007346985499658</v>
      </c>
      <c r="I26" s="77">
        <f t="shared" si="2"/>
        <v>0.17007346985499658</v>
      </c>
      <c r="J26" s="76">
        <f>分析係数表!G29</f>
        <v>0.25897778967085899</v>
      </c>
      <c r="K26" s="78">
        <f t="shared" si="3"/>
        <v>4.4045251304700481E-2</v>
      </c>
      <c r="L26" s="79"/>
      <c r="M26" s="80"/>
      <c r="N26" s="81">
        <f>分析係数表!H29</f>
        <v>1.0175086067980484E-2</v>
      </c>
      <c r="O26" s="82">
        <f t="shared" si="4"/>
        <v>0.22543036932087387</v>
      </c>
      <c r="P26" s="76">
        <f>分析係数表!C29</f>
        <v>0.56088407005838192</v>
      </c>
      <c r="Q26" s="82">
        <f t="shared" si="5"/>
        <v>0.12644030305945594</v>
      </c>
      <c r="R26" s="83">
        <v>0.14473930820979855</v>
      </c>
      <c r="S26" s="84">
        <f t="shared" si="6"/>
        <v>0.31481277806479513</v>
      </c>
      <c r="T26" s="85">
        <f>分析係数表!F29</f>
        <v>0.37605030773347603</v>
      </c>
      <c r="U26" s="86">
        <f t="shared" si="7"/>
        <v>0.1183854420696967</v>
      </c>
      <c r="V26" s="87">
        <f>分析係数表!D29</f>
        <v>1.7393631255017392E-2</v>
      </c>
      <c r="W26" s="88">
        <f t="shared" si="8"/>
        <v>0</v>
      </c>
      <c r="X26" s="76">
        <f>分析係数表!E29</f>
        <v>1.2898046561412899E-2</v>
      </c>
      <c r="Y26" s="89">
        <f t="shared" si="9"/>
        <v>0</v>
      </c>
    </row>
    <row r="27" spans="1:25" x14ac:dyDescent="0.2">
      <c r="A27" s="6" t="s">
        <v>15</v>
      </c>
      <c r="B27" s="5" t="s">
        <v>36</v>
      </c>
      <c r="C27" s="90"/>
      <c r="D27" s="76">
        <f>投入係数表!AF27</f>
        <v>5.4141348421651893E-3</v>
      </c>
      <c r="E27" s="77">
        <f t="shared" si="0"/>
        <v>0.54141348421651891</v>
      </c>
      <c r="F27" s="76">
        <f>分析係数表!C30</f>
        <v>1</v>
      </c>
      <c r="G27" s="77">
        <f t="shared" si="1"/>
        <v>0.54141348421651891</v>
      </c>
      <c r="H27" s="77">
        <v>0.5937299022604976</v>
      </c>
      <c r="I27" s="77">
        <f t="shared" si="2"/>
        <v>0.5937299022604976</v>
      </c>
      <c r="J27" s="76">
        <f>分析係数表!G30</f>
        <v>0.3445256772071732</v>
      </c>
      <c r="K27" s="78">
        <f t="shared" si="3"/>
        <v>0.20455519665444669</v>
      </c>
      <c r="L27" s="79"/>
      <c r="M27" s="80"/>
      <c r="N27" s="81">
        <f>分析係数表!H30</f>
        <v>0</v>
      </c>
      <c r="O27" s="82">
        <f t="shared" si="4"/>
        <v>0</v>
      </c>
      <c r="P27" s="76">
        <f>分析係数表!C30</f>
        <v>1</v>
      </c>
      <c r="Q27" s="82">
        <f t="shared" si="5"/>
        <v>0</v>
      </c>
      <c r="R27" s="83">
        <v>6.4689129890121308E-2</v>
      </c>
      <c r="S27" s="84">
        <f t="shared" si="6"/>
        <v>0.65841903215061892</v>
      </c>
      <c r="T27" s="85">
        <f>分析係数表!F30</f>
        <v>0.44052354392124621</v>
      </c>
      <c r="U27" s="86">
        <f t="shared" si="7"/>
        <v>0.29004908542818758</v>
      </c>
      <c r="V27" s="87">
        <f>分析係数表!D30</f>
        <v>0.11890846870069555</v>
      </c>
      <c r="W27" s="88">
        <f t="shared" si="8"/>
        <v>0</v>
      </c>
      <c r="X27" s="76">
        <f>分析係数表!E30</f>
        <v>8.6331414857447608E-2</v>
      </c>
      <c r="Y27" s="89">
        <f t="shared" si="9"/>
        <v>0</v>
      </c>
    </row>
    <row r="28" spans="1:25" x14ac:dyDescent="0.2">
      <c r="A28" s="6" t="s">
        <v>16</v>
      </c>
      <c r="B28" s="5" t="s">
        <v>193</v>
      </c>
      <c r="C28" s="90"/>
      <c r="D28" s="76">
        <f>投入係数表!AF28</f>
        <v>1.724738878367859E-2</v>
      </c>
      <c r="E28" s="77">
        <f t="shared" si="0"/>
        <v>1.724738878367859</v>
      </c>
      <c r="F28" s="76">
        <f>分析係数表!C31</f>
        <v>4.9143958408031541E-2</v>
      </c>
      <c r="G28" s="77">
        <f t="shared" si="1"/>
        <v>8.4760495703225039E-2</v>
      </c>
      <c r="H28" s="77">
        <v>0.11871437713818252</v>
      </c>
      <c r="I28" s="77">
        <f t="shared" si="2"/>
        <v>0.11871437713818252</v>
      </c>
      <c r="J28" s="76">
        <f>分析係数表!G31</f>
        <v>7.032875572201415E-2</v>
      </c>
      <c r="K28" s="78">
        <f t="shared" si="3"/>
        <v>8.3490344304422998E-3</v>
      </c>
      <c r="L28" s="79"/>
      <c r="M28" s="80"/>
      <c r="N28" s="81">
        <f>分析係数表!H31</f>
        <v>2.2706083064994196E-2</v>
      </c>
      <c r="O28" s="82">
        <f t="shared" si="4"/>
        <v>0.50305625495195561</v>
      </c>
      <c r="P28" s="76">
        <f>分析係数表!C31</f>
        <v>4.9143958408031541E-2</v>
      </c>
      <c r="Q28" s="82">
        <f t="shared" si="5"/>
        <v>2.4722175670259017E-2</v>
      </c>
      <c r="R28" s="83">
        <v>5.7160667592773731E-2</v>
      </c>
      <c r="S28" s="84">
        <f t="shared" si="6"/>
        <v>0.17587504473095625</v>
      </c>
      <c r="T28" s="85">
        <f>分析係数表!F31</f>
        <v>0.30087390761548066</v>
      </c>
      <c r="U28" s="86">
        <f t="shared" si="7"/>
        <v>5.2916211960250259E-2</v>
      </c>
      <c r="V28" s="87">
        <f>分析係数表!D31</f>
        <v>7.4490220557636294E-2</v>
      </c>
      <c r="W28" s="88">
        <f t="shared" si="8"/>
        <v>0</v>
      </c>
      <c r="X28" s="76">
        <f>分析係数表!E31</f>
        <v>6.450270495214315E-2</v>
      </c>
      <c r="Y28" s="89">
        <f t="shared" si="9"/>
        <v>0</v>
      </c>
    </row>
    <row r="29" spans="1:25" x14ac:dyDescent="0.2">
      <c r="A29" s="6" t="s">
        <v>17</v>
      </c>
      <c r="B29" s="5" t="s">
        <v>273</v>
      </c>
      <c r="C29" s="90"/>
      <c r="D29" s="76">
        <f>投入係数表!AF29</f>
        <v>2.4049912281720906E-3</v>
      </c>
      <c r="E29" s="77">
        <f t="shared" si="0"/>
        <v>0.24049912281720906</v>
      </c>
      <c r="F29" s="76">
        <f>分析係数表!C32</f>
        <v>0.85369684730169415</v>
      </c>
      <c r="G29" s="77">
        <f t="shared" si="1"/>
        <v>0.20531334292787431</v>
      </c>
      <c r="H29" s="77">
        <v>0.25048775127242751</v>
      </c>
      <c r="I29" s="77">
        <f t="shared" si="2"/>
        <v>0.25048775127242751</v>
      </c>
      <c r="J29" s="76">
        <f>分析係数表!G32</f>
        <v>0.14032110690510377</v>
      </c>
      <c r="K29" s="78">
        <f t="shared" si="3"/>
        <v>3.5148718524717341E-2</v>
      </c>
      <c r="L29" s="79"/>
      <c r="M29" s="80"/>
      <c r="N29" s="81">
        <f>分析係数表!H32</f>
        <v>6.3455131933795143E-3</v>
      </c>
      <c r="O29" s="82">
        <f t="shared" si="4"/>
        <v>0.14058567889813797</v>
      </c>
      <c r="P29" s="76">
        <f>分析係数表!C32</f>
        <v>0.85369684730169415</v>
      </c>
      <c r="Q29" s="82">
        <f t="shared" si="5"/>
        <v>0.1200175508511087</v>
      </c>
      <c r="R29" s="83">
        <v>0.16807641357720973</v>
      </c>
      <c r="S29" s="84">
        <f t="shared" si="6"/>
        <v>0.41856416484963721</v>
      </c>
      <c r="T29" s="85">
        <f>分析係数表!F32</f>
        <v>0.48296567027803161</v>
      </c>
      <c r="U29" s="86">
        <f t="shared" si="7"/>
        <v>0.20215212243096956</v>
      </c>
      <c r="V29" s="87">
        <f>分析係数表!D32</f>
        <v>1.657747030413784E-2</v>
      </c>
      <c r="W29" s="88">
        <f t="shared" si="8"/>
        <v>0</v>
      </c>
      <c r="X29" s="76">
        <f>分析係数表!E32</f>
        <v>2.4931471087325414E-2</v>
      </c>
      <c r="Y29" s="89">
        <f t="shared" si="9"/>
        <v>0</v>
      </c>
    </row>
    <row r="30" spans="1:25" x14ac:dyDescent="0.2">
      <c r="A30" s="6" t="s">
        <v>18</v>
      </c>
      <c r="B30" s="5" t="s">
        <v>274</v>
      </c>
      <c r="C30" s="90"/>
      <c r="D30" s="76">
        <f>投入係数表!AF30</f>
        <v>6.6689128742549756E-3</v>
      </c>
      <c r="E30" s="77">
        <f t="shared" si="0"/>
        <v>0.66689128742549753</v>
      </c>
      <c r="F30" s="76">
        <f>分析係数表!C33</f>
        <v>0.68456011928968419</v>
      </c>
      <c r="G30" s="77">
        <f t="shared" si="1"/>
        <v>0.45652717927324965</v>
      </c>
      <c r="H30" s="77">
        <v>0.49284636905466284</v>
      </c>
      <c r="I30" s="77">
        <f t="shared" si="2"/>
        <v>0.49284636905466284</v>
      </c>
      <c r="J30" s="76">
        <f>分析係数表!G33</f>
        <v>0.50750988142292486</v>
      </c>
      <c r="K30" s="78">
        <f t="shared" si="3"/>
        <v>0.25012440231865102</v>
      </c>
      <c r="L30" s="79"/>
      <c r="M30" s="80"/>
      <c r="N30" s="81">
        <f>分析係数表!H33</f>
        <v>9.6295945829355794E-4</v>
      </c>
      <c r="O30" s="82">
        <f t="shared" si="4"/>
        <v>2.1334493376647255E-2</v>
      </c>
      <c r="P30" s="76">
        <f>分析係数表!C33</f>
        <v>0.68456011928968419</v>
      </c>
      <c r="Q30" s="82">
        <f t="shared" si="5"/>
        <v>1.4604743330902621E-2</v>
      </c>
      <c r="R30" s="83">
        <v>5.6729000032130592E-2</v>
      </c>
      <c r="S30" s="84">
        <f t="shared" si="6"/>
        <v>0.54957536908679339</v>
      </c>
      <c r="T30" s="85">
        <f>分析係数表!F33</f>
        <v>0.6454545454545455</v>
      </c>
      <c r="U30" s="86">
        <f t="shared" si="7"/>
        <v>0.35472592004693032</v>
      </c>
      <c r="V30" s="87">
        <f>分析係数表!D33</f>
        <v>8.1027667984189727E-2</v>
      </c>
      <c r="W30" s="88">
        <f t="shared" si="8"/>
        <v>0</v>
      </c>
      <c r="X30" s="76">
        <f>分析係数表!E33</f>
        <v>8.1620553359683795E-2</v>
      </c>
      <c r="Y30" s="89">
        <f t="shared" si="9"/>
        <v>0</v>
      </c>
    </row>
    <row r="31" spans="1:25" x14ac:dyDescent="0.2">
      <c r="A31" s="6" t="s">
        <v>19</v>
      </c>
      <c r="B31" s="5" t="s">
        <v>275</v>
      </c>
      <c r="C31" s="90"/>
      <c r="D31" s="76">
        <f>投入係数表!AF31</f>
        <v>1.0258972243845197E-2</v>
      </c>
      <c r="E31" s="77">
        <f t="shared" si="0"/>
        <v>1.0258972243845197</v>
      </c>
      <c r="F31" s="76">
        <f>分析係数表!C34</f>
        <v>0.36407371382002685</v>
      </c>
      <c r="G31" s="77">
        <f t="shared" si="1"/>
        <v>0.37350221247932947</v>
      </c>
      <c r="H31" s="77">
        <v>0.51281137474986271</v>
      </c>
      <c r="I31" s="77">
        <f t="shared" si="2"/>
        <v>0.51281137474986271</v>
      </c>
      <c r="J31" s="76">
        <f>分析係数表!G34</f>
        <v>0.42480723749571397</v>
      </c>
      <c r="K31" s="78">
        <f t="shared" si="3"/>
        <v>0.21784598346386852</v>
      </c>
      <c r="L31" s="79"/>
      <c r="M31" s="80"/>
      <c r="N31" s="81">
        <f>分析係数表!H34</f>
        <v>0.15914714076185121</v>
      </c>
      <c r="O31" s="82">
        <f t="shared" si="4"/>
        <v>3.5259258229965895</v>
      </c>
      <c r="P31" s="76">
        <f>分析係数表!C34</f>
        <v>0.36407371382002685</v>
      </c>
      <c r="Q31" s="82">
        <f t="shared" si="5"/>
        <v>1.2836969090323029</v>
      </c>
      <c r="R31" s="83">
        <v>1.4091821119674264</v>
      </c>
      <c r="S31" s="84">
        <f t="shared" si="6"/>
        <v>1.9219934867172892</v>
      </c>
      <c r="T31" s="85">
        <f>分析係数表!F34</f>
        <v>0.69957183425501801</v>
      </c>
      <c r="U31" s="86">
        <f t="shared" si="7"/>
        <v>1.3445725089290117</v>
      </c>
      <c r="V31" s="87">
        <f>分析係数表!D34</f>
        <v>0.16978925805118647</v>
      </c>
      <c r="W31" s="88">
        <f t="shared" si="8"/>
        <v>0</v>
      </c>
      <c r="X31" s="76">
        <f>分析係数表!E34</f>
        <v>0.12666496689847989</v>
      </c>
      <c r="Y31" s="89">
        <f t="shared" si="9"/>
        <v>0</v>
      </c>
    </row>
    <row r="32" spans="1:25" x14ac:dyDescent="0.2">
      <c r="A32" s="6" t="s">
        <v>20</v>
      </c>
      <c r="B32" s="5" t="s">
        <v>37</v>
      </c>
      <c r="C32" s="90"/>
      <c r="D32" s="76">
        <f>投入係数表!AF32</f>
        <v>1.7683075600376432E-2</v>
      </c>
      <c r="E32" s="77">
        <f t="shared" si="0"/>
        <v>1.7683075600376432</v>
      </c>
      <c r="F32" s="76">
        <f>分析係数表!C35</f>
        <v>0.73929442777419441</v>
      </c>
      <c r="G32" s="77">
        <f t="shared" si="1"/>
        <v>1.3072999257268114</v>
      </c>
      <c r="H32" s="77">
        <v>1.4815253943867033</v>
      </c>
      <c r="I32" s="77">
        <f t="shared" si="2"/>
        <v>1.4815253943867033</v>
      </c>
      <c r="J32" s="76">
        <f>分析係数表!G35</f>
        <v>0.31372688477951638</v>
      </c>
      <c r="K32" s="78">
        <f t="shared" si="3"/>
        <v>0.46479434670268482</v>
      </c>
      <c r="L32" s="79"/>
      <c r="M32" s="80"/>
      <c r="N32" s="81">
        <f>分析係数表!H35</f>
        <v>5.9491969307754605E-2</v>
      </c>
      <c r="O32" s="82">
        <f t="shared" si="4"/>
        <v>1.3180524000555252</v>
      </c>
      <c r="P32" s="76">
        <f>分析係数表!C35</f>
        <v>0.73929442777419441</v>
      </c>
      <c r="Q32" s="82">
        <f t="shared" si="5"/>
        <v>0.97442879487545309</v>
      </c>
      <c r="R32" s="83">
        <v>1.2181546489633899</v>
      </c>
      <c r="S32" s="84">
        <f t="shared" si="6"/>
        <v>2.6996800433500932</v>
      </c>
      <c r="T32" s="85">
        <f>分析係数表!F35</f>
        <v>0.64366998577524892</v>
      </c>
      <c r="U32" s="86">
        <f t="shared" si="7"/>
        <v>1.7377030151008779</v>
      </c>
      <c r="V32" s="87">
        <f>分析係数表!D35</f>
        <v>5.245376955903272E-2</v>
      </c>
      <c r="W32" s="88">
        <f t="shared" si="8"/>
        <v>0</v>
      </c>
      <c r="X32" s="76">
        <f>分析係数表!E35</f>
        <v>4.7030583214793739E-2</v>
      </c>
      <c r="Y32" s="89">
        <f t="shared" si="9"/>
        <v>0</v>
      </c>
    </row>
    <row r="33" spans="1:25" x14ac:dyDescent="0.2">
      <c r="A33" s="6" t="s">
        <v>21</v>
      </c>
      <c r="B33" s="5" t="s">
        <v>38</v>
      </c>
      <c r="C33" s="90"/>
      <c r="D33" s="76">
        <f>投入係数表!AF33</f>
        <v>1.5876427600469381E-2</v>
      </c>
      <c r="E33" s="77">
        <f t="shared" si="0"/>
        <v>1.5876427600469381</v>
      </c>
      <c r="F33" s="76">
        <f>分析係数表!C36</f>
        <v>0.90530305621882723</v>
      </c>
      <c r="G33" s="77">
        <f t="shared" si="1"/>
        <v>1.4372978428541872</v>
      </c>
      <c r="H33" s="77">
        <v>1.6195698353006323</v>
      </c>
      <c r="I33" s="77">
        <f t="shared" si="2"/>
        <v>1.6195698353006323</v>
      </c>
      <c r="J33" s="76">
        <f>分析係数表!G36</f>
        <v>4.4048921884705258E-2</v>
      </c>
      <c r="K33" s="78">
        <f t="shared" si="3"/>
        <v>7.1340305161982517E-2</v>
      </c>
      <c r="L33" s="79"/>
      <c r="M33" s="80"/>
      <c r="N33" s="81">
        <f>分析係数表!H36</f>
        <v>0.18238619127269287</v>
      </c>
      <c r="O33" s="82">
        <f t="shared" si="4"/>
        <v>4.0407900417682789</v>
      </c>
      <c r="P33" s="76">
        <f>分析係数表!C36</f>
        <v>0.90530305621882723</v>
      </c>
      <c r="Q33" s="82">
        <f t="shared" si="5"/>
        <v>3.6581395743514253</v>
      </c>
      <c r="R33" s="83">
        <v>3.9248641275657636</v>
      </c>
      <c r="S33" s="84">
        <f t="shared" si="6"/>
        <v>5.5444339628663961</v>
      </c>
      <c r="T33" s="85">
        <f>分析係数表!F36</f>
        <v>0.85493507645893108</v>
      </c>
      <c r="U33" s="86">
        <f t="shared" si="7"/>
        <v>4.7401310739646769</v>
      </c>
      <c r="V33" s="87">
        <f>分析係数表!D36</f>
        <v>1.6260463190274778E-2</v>
      </c>
      <c r="W33" s="88">
        <f t="shared" si="8"/>
        <v>0</v>
      </c>
      <c r="X33" s="76">
        <f>分析係数表!E36</f>
        <v>7.9638557780472661E-3</v>
      </c>
      <c r="Y33" s="89">
        <f t="shared" si="9"/>
        <v>0</v>
      </c>
    </row>
    <row r="34" spans="1:25" x14ac:dyDescent="0.2">
      <c r="A34" s="6" t="s">
        <v>22</v>
      </c>
      <c r="B34" s="5" t="s">
        <v>378</v>
      </c>
      <c r="C34" s="75">
        <f>最終需要_まとめ!C35</f>
        <v>100</v>
      </c>
      <c r="D34" s="76">
        <f>投入係数表!AF34</f>
        <v>4.7716420164747711E-2</v>
      </c>
      <c r="E34" s="77">
        <f t="shared" si="0"/>
        <v>4.7716420164747708</v>
      </c>
      <c r="F34" s="76">
        <f>分析係数表!C37</f>
        <v>0.39043485315593052</v>
      </c>
      <c r="G34" s="77">
        <f t="shared" si="1"/>
        <v>1.8630153500149953</v>
      </c>
      <c r="H34" s="77">
        <v>2.1269664776001611</v>
      </c>
      <c r="I34" s="77">
        <f t="shared" si="2"/>
        <v>102.12696647760016</v>
      </c>
      <c r="J34" s="76">
        <f>分析係数表!G37</f>
        <v>0.31799768518518517</v>
      </c>
      <c r="K34" s="78">
        <f t="shared" si="3"/>
        <v>32.476138934861858</v>
      </c>
      <c r="L34" s="79"/>
      <c r="M34" s="80"/>
      <c r="N34" s="81">
        <f>分析係数表!H37</f>
        <v>4.8270430186830832E-2</v>
      </c>
      <c r="O34" s="82">
        <f t="shared" si="4"/>
        <v>1.0694377257935548</v>
      </c>
      <c r="P34" s="76">
        <f>分析係数表!C37</f>
        <v>0.39043485315593052</v>
      </c>
      <c r="Q34" s="82">
        <f t="shared" si="5"/>
        <v>0.41754576142961886</v>
      </c>
      <c r="R34" s="83">
        <v>0.57805213270889944</v>
      </c>
      <c r="S34" s="84">
        <f t="shared" si="6"/>
        <v>102.70501861030907</v>
      </c>
      <c r="T34" s="85">
        <f>分析係数表!F37</f>
        <v>0.6715988005050505</v>
      </c>
      <c r="U34" s="86">
        <f t="shared" si="7"/>
        <v>68.976567304532452</v>
      </c>
      <c r="V34" s="87">
        <f>分析係数表!D37</f>
        <v>6.2920875420875419E-2</v>
      </c>
      <c r="W34" s="88">
        <f t="shared" si="8"/>
        <v>6</v>
      </c>
      <c r="X34" s="76">
        <f>分析係数表!E37</f>
        <v>6.0316708754208755E-2</v>
      </c>
      <c r="Y34" s="89">
        <f t="shared" si="9"/>
        <v>6</v>
      </c>
    </row>
    <row r="35" spans="1:25" x14ac:dyDescent="0.2">
      <c r="A35" s="6" t="s">
        <v>23</v>
      </c>
      <c r="B35" s="5" t="s">
        <v>194</v>
      </c>
      <c r="C35" s="90"/>
      <c r="D35" s="76">
        <f>投入係数表!AF35</f>
        <v>1.0979307780785631E-2</v>
      </c>
      <c r="E35" s="77">
        <f t="shared" si="0"/>
        <v>1.0979307780785632</v>
      </c>
      <c r="F35" s="76">
        <f>分析係数表!C38</f>
        <v>9.9890182932115712E-2</v>
      </c>
      <c r="G35" s="77">
        <f t="shared" si="1"/>
        <v>0.10967250626906781</v>
      </c>
      <c r="H35" s="77">
        <v>0.167206910182539</v>
      </c>
      <c r="I35" s="77">
        <f t="shared" si="2"/>
        <v>0.167206910182539</v>
      </c>
      <c r="J35" s="76">
        <f>分析係数表!G38</f>
        <v>0.1768186564566655</v>
      </c>
      <c r="K35" s="78">
        <f t="shared" si="3"/>
        <v>2.9565301208746887E-2</v>
      </c>
      <c r="L35" s="79"/>
      <c r="M35" s="80"/>
      <c r="N35" s="81">
        <f>分析係数表!H38</f>
        <v>4.3813263792446058E-2</v>
      </c>
      <c r="O35" s="82">
        <f t="shared" si="4"/>
        <v>0.97068861844470933</v>
      </c>
      <c r="P35" s="76">
        <f>分析係数表!C38</f>
        <v>9.9890182932115712E-2</v>
      </c>
      <c r="Q35" s="82">
        <f t="shared" si="5"/>
        <v>9.6962263666564685E-2</v>
      </c>
      <c r="R35" s="83">
        <v>0.1470771531439945</v>
      </c>
      <c r="S35" s="84">
        <f t="shared" si="6"/>
        <v>0.31428406332653347</v>
      </c>
      <c r="T35" s="85">
        <f>分析係数表!F38</f>
        <v>0.48230653208028773</v>
      </c>
      <c r="U35" s="86">
        <f t="shared" si="7"/>
        <v>0.15158125667112191</v>
      </c>
      <c r="V35" s="87">
        <f>分析係数表!D38</f>
        <v>0.17391808794523728</v>
      </c>
      <c r="W35" s="88">
        <f t="shared" si="8"/>
        <v>0</v>
      </c>
      <c r="X35" s="76">
        <f>分析係数表!E38</f>
        <v>0.19259774915883512</v>
      </c>
      <c r="Y35" s="89">
        <f t="shared" si="9"/>
        <v>0</v>
      </c>
    </row>
    <row r="36" spans="1:25" x14ac:dyDescent="0.2">
      <c r="A36" s="6" t="s">
        <v>24</v>
      </c>
      <c r="B36" s="5" t="s">
        <v>39</v>
      </c>
      <c r="C36" s="90"/>
      <c r="D36" s="76">
        <f>投入係数表!AF36</f>
        <v>0</v>
      </c>
      <c r="E36" s="77">
        <f t="shared" si="0"/>
        <v>0</v>
      </c>
      <c r="F36" s="76">
        <f>分析係数表!C39</f>
        <v>1</v>
      </c>
      <c r="G36" s="77">
        <f t="shared" si="1"/>
        <v>0</v>
      </c>
      <c r="H36" s="77">
        <v>0.17451723497484989</v>
      </c>
      <c r="I36" s="77">
        <f t="shared" si="2"/>
        <v>0.17451723497484989</v>
      </c>
      <c r="J36" s="76">
        <f>分析係数表!G39</f>
        <v>0.35294936281039385</v>
      </c>
      <c r="K36" s="78">
        <f t="shared" si="3"/>
        <v>6.159574688380505E-2</v>
      </c>
      <c r="L36" s="79"/>
      <c r="M36" s="80"/>
      <c r="N36" s="81">
        <f>分析係数表!H39</f>
        <v>3.8393137939767719E-3</v>
      </c>
      <c r="O36" s="82">
        <f t="shared" si="4"/>
        <v>8.5060501771921634E-2</v>
      </c>
      <c r="P36" s="76">
        <f>分析係数表!C39</f>
        <v>1</v>
      </c>
      <c r="Q36" s="82">
        <f t="shared" si="5"/>
        <v>8.5060501771921634E-2</v>
      </c>
      <c r="R36" s="83">
        <v>0.15661670979511605</v>
      </c>
      <c r="S36" s="84">
        <f t="shared" si="6"/>
        <v>0.33113394476996594</v>
      </c>
      <c r="T36" s="85">
        <f>分析係数表!F39</f>
        <v>0.70369192230461841</v>
      </c>
      <c r="U36" s="86">
        <f t="shared" si="7"/>
        <v>0.23301628213548867</v>
      </c>
      <c r="V36" s="87">
        <f>分析係数表!D39</f>
        <v>6.3102646175868304E-2</v>
      </c>
      <c r="W36" s="88">
        <f t="shared" si="8"/>
        <v>0</v>
      </c>
      <c r="X36" s="76">
        <f>分析係数表!E39</f>
        <v>7.9922066045050602E-2</v>
      </c>
      <c r="Y36" s="89">
        <f t="shared" si="9"/>
        <v>0</v>
      </c>
    </row>
    <row r="37" spans="1:25" x14ac:dyDescent="0.2">
      <c r="A37" s="6" t="s">
        <v>25</v>
      </c>
      <c r="B37" s="5" t="s">
        <v>40</v>
      </c>
      <c r="C37" s="90"/>
      <c r="D37" s="76">
        <f>投入係数表!AF37</f>
        <v>1.5278084372204342E-3</v>
      </c>
      <c r="E37" s="77">
        <f t="shared" si="0"/>
        <v>0.15278084372204342</v>
      </c>
      <c r="F37" s="76">
        <f>分析係数表!C40</f>
        <v>0.8889202180509681</v>
      </c>
      <c r="G37" s="77">
        <f t="shared" si="1"/>
        <v>0.13580998091540972</v>
      </c>
      <c r="H37" s="77">
        <v>0.14078991746349453</v>
      </c>
      <c r="I37" s="77">
        <f t="shared" si="2"/>
        <v>0.14078991746349453</v>
      </c>
      <c r="J37" s="76">
        <f>分析係数表!G40</f>
        <v>0.50284888634442904</v>
      </c>
      <c r="K37" s="78">
        <f t="shared" si="3"/>
        <v>7.0796053205042314E-2</v>
      </c>
      <c r="L37" s="79"/>
      <c r="M37" s="80"/>
      <c r="N37" s="81">
        <f>分析係数表!H40</f>
        <v>3.2672435146350355E-2</v>
      </c>
      <c r="O37" s="82">
        <f t="shared" si="4"/>
        <v>0.72386209536170654</v>
      </c>
      <c r="P37" s="76">
        <f>分析係数表!C40</f>
        <v>0.8889202180509681</v>
      </c>
      <c r="Q37" s="82">
        <f t="shared" si="5"/>
        <v>0.64345565164775886</v>
      </c>
      <c r="R37" s="83">
        <v>0.64566848806132338</v>
      </c>
      <c r="S37" s="84">
        <f t="shared" si="6"/>
        <v>0.78645840552481794</v>
      </c>
      <c r="T37" s="85">
        <f>分析係数表!F40</f>
        <v>0.69927210272348084</v>
      </c>
      <c r="U37" s="86">
        <f t="shared" si="7"/>
        <v>0.54994842293589541</v>
      </c>
      <c r="V37" s="87">
        <f>分析係数表!D40</f>
        <v>7.2544369019383326E-2</v>
      </c>
      <c r="W37" s="88">
        <f t="shared" si="8"/>
        <v>0</v>
      </c>
      <c r="X37" s="76">
        <f>分析係数表!E40</f>
        <v>4.5282298737766145E-2</v>
      </c>
      <c r="Y37" s="89">
        <f t="shared" si="9"/>
        <v>0</v>
      </c>
    </row>
    <row r="38" spans="1:25" x14ac:dyDescent="0.2">
      <c r="A38" s="6" t="s">
        <v>26</v>
      </c>
      <c r="B38" s="5" t="s">
        <v>277</v>
      </c>
      <c r="C38" s="90"/>
      <c r="D38" s="76">
        <f>投入係数表!AF38</f>
        <v>1.4755260192166931E-3</v>
      </c>
      <c r="E38" s="77">
        <f t="shared" si="0"/>
        <v>0.1475526019216693</v>
      </c>
      <c r="F38" s="76">
        <f>分析係数表!C41</f>
        <v>0.75714913369882897</v>
      </c>
      <c r="G38" s="77">
        <f t="shared" si="1"/>
        <v>0.11171932472000008</v>
      </c>
      <c r="H38" s="77">
        <v>0.11805407139145088</v>
      </c>
      <c r="I38" s="77">
        <f t="shared" si="2"/>
        <v>0.11805407139145088</v>
      </c>
      <c r="J38" s="76">
        <f>分析係数表!G41</f>
        <v>0.44130306930439894</v>
      </c>
      <c r="K38" s="78">
        <f t="shared" si="3"/>
        <v>5.2097624048927912E-2</v>
      </c>
      <c r="L38" s="79"/>
      <c r="M38" s="80"/>
      <c r="N38" s="81">
        <f>分析係数表!H41</f>
        <v>5.4373811955726131E-2</v>
      </c>
      <c r="O38" s="82">
        <f t="shared" si="4"/>
        <v>1.2046589511547903</v>
      </c>
      <c r="P38" s="76">
        <f>分析係数表!C41</f>
        <v>0.75714913369882897</v>
      </c>
      <c r="Q38" s="82">
        <f t="shared" si="5"/>
        <v>0.91210648126938942</v>
      </c>
      <c r="R38" s="83">
        <v>0.92926656331696744</v>
      </c>
      <c r="S38" s="84">
        <f t="shared" si="6"/>
        <v>1.0473206347084183</v>
      </c>
      <c r="T38" s="85">
        <f>分析係数表!F41</f>
        <v>0.54632084075586207</v>
      </c>
      <c r="U38" s="86">
        <f t="shared" si="7"/>
        <v>0.57217308969486613</v>
      </c>
      <c r="V38" s="87">
        <f>分析係数表!D41</f>
        <v>0.13514826589841719</v>
      </c>
      <c r="W38" s="88">
        <f t="shared" si="8"/>
        <v>0</v>
      </c>
      <c r="X38" s="76">
        <f>分析係数表!E41</f>
        <v>0.12757089402759902</v>
      </c>
      <c r="Y38" s="89">
        <f t="shared" si="9"/>
        <v>0</v>
      </c>
    </row>
    <row r="39" spans="1:25" x14ac:dyDescent="0.2">
      <c r="A39" s="6" t="s">
        <v>51</v>
      </c>
      <c r="B39" s="5" t="s">
        <v>368</v>
      </c>
      <c r="C39" s="90"/>
      <c r="D39" s="76">
        <f>投入係数表!AF39</f>
        <v>1.6091366430040315E-3</v>
      </c>
      <c r="E39" s="77">
        <f>$C$34*D39</f>
        <v>0.16091366430040316</v>
      </c>
      <c r="F39" s="76">
        <f>分析係数表!C42</f>
        <v>1</v>
      </c>
      <c r="G39" s="77">
        <f>E39*F39</f>
        <v>0.16091366430040316</v>
      </c>
      <c r="H39" s="77">
        <v>0.17046993398384588</v>
      </c>
      <c r="I39" s="77">
        <f>C39+H39</f>
        <v>0.17046993398384588</v>
      </c>
      <c r="J39" s="76">
        <f>分析係数表!G42</f>
        <v>0.48521641371557056</v>
      </c>
      <c r="K39" s="78">
        <f>I39*J39</f>
        <v>8.2714810013971768E-2</v>
      </c>
      <c r="L39" s="79"/>
      <c r="M39" s="80"/>
      <c r="N39" s="81">
        <f>分析係数表!H42</f>
        <v>1.2455852761828956E-2</v>
      </c>
      <c r="O39" s="82">
        <f t="shared" si="4"/>
        <v>0.27596105522307746</v>
      </c>
      <c r="P39" s="76">
        <f>分析係数表!C42</f>
        <v>1</v>
      </c>
      <c r="Q39" s="82">
        <f>O39*P39</f>
        <v>0.27596105522307746</v>
      </c>
      <c r="R39" s="83">
        <v>0.28298591833444203</v>
      </c>
      <c r="S39" s="84">
        <f>I39+R39</f>
        <v>0.45345585231828789</v>
      </c>
      <c r="T39" s="85">
        <f>分析係数表!F42</f>
        <v>0.55716694772344011</v>
      </c>
      <c r="U39" s="86">
        <f>S39*T39</f>
        <v>0.25265061316351151</v>
      </c>
      <c r="V39" s="87">
        <f>分析係数表!D42</f>
        <v>5.0590219224283306E-2</v>
      </c>
      <c r="W39" s="88">
        <f>ROUND(S39*V39,0)</f>
        <v>0</v>
      </c>
      <c r="X39" s="76">
        <f>分析係数表!E42</f>
        <v>4.4912872400224846E-2</v>
      </c>
      <c r="Y39" s="89">
        <f>ROUND(S39*X39,0)</f>
        <v>0</v>
      </c>
    </row>
    <row r="40" spans="1:25" x14ac:dyDescent="0.2">
      <c r="A40" s="6" t="s">
        <v>195</v>
      </c>
      <c r="B40" s="5" t="s">
        <v>41</v>
      </c>
      <c r="C40" s="90"/>
      <c r="D40" s="76">
        <f>投入係数表!AF40</f>
        <v>6.6381243392083275E-2</v>
      </c>
      <c r="E40" s="77">
        <f>$C$34*D40</f>
        <v>6.6381243392083276</v>
      </c>
      <c r="F40" s="76">
        <f>分析係数表!C43</f>
        <v>0.37563090462016302</v>
      </c>
      <c r="G40" s="77">
        <f>E40*F40</f>
        <v>2.4934846505179458</v>
      </c>
      <c r="H40" s="77">
        <v>3.1279090179539701</v>
      </c>
      <c r="I40" s="77">
        <f>C40+H40</f>
        <v>3.1279090179539701</v>
      </c>
      <c r="J40" s="76">
        <f>分析係数表!G43</f>
        <v>0.35396646305878693</v>
      </c>
      <c r="K40" s="78">
        <f>I40*J40</f>
        <v>1.1071748918548505</v>
      </c>
      <c r="L40" s="79"/>
      <c r="M40" s="80"/>
      <c r="N40" s="81">
        <f>分析係数表!H43</f>
        <v>3.4431366873638014E-2</v>
      </c>
      <c r="O40" s="82">
        <f t="shared" si="4"/>
        <v>0.76283145898610272</v>
      </c>
      <c r="P40" s="76">
        <f>分析係数表!C43</f>
        <v>0.37563090462016302</v>
      </c>
      <c r="Q40" s="82">
        <f>O40*P40</f>
        <v>0.28654307101166854</v>
      </c>
      <c r="R40" s="83">
        <v>0.73820791426997001</v>
      </c>
      <c r="S40" s="84">
        <f>I40+R40</f>
        <v>3.8661169322239402</v>
      </c>
      <c r="T40" s="85">
        <f>分析係数表!F43</f>
        <v>0.58646850562191188</v>
      </c>
      <c r="U40" s="86">
        <f>S40*T40</f>
        <v>2.2673558198009447</v>
      </c>
      <c r="V40" s="87">
        <f>分析係数表!D43</f>
        <v>0.19606660701085477</v>
      </c>
      <c r="W40" s="88">
        <f>ROUND(S40*V40,0)</f>
        <v>1</v>
      </c>
      <c r="X40" s="76">
        <f>分析係数表!E43</f>
        <v>0.16095397424425165</v>
      </c>
      <c r="Y40" s="89">
        <f>ROUND(S40*X40,0)</f>
        <v>1</v>
      </c>
    </row>
    <row r="41" spans="1:25" x14ac:dyDescent="0.2">
      <c r="A41" s="6" t="s">
        <v>341</v>
      </c>
      <c r="B41" s="5" t="s">
        <v>42</v>
      </c>
      <c r="C41" s="90"/>
      <c r="D41" s="76">
        <f>投入係数表!AF41</f>
        <v>9.2946520895539723E-4</v>
      </c>
      <c r="E41" s="77">
        <f>$C$34*D41</f>
        <v>9.294652089553973E-2</v>
      </c>
      <c r="F41" s="76">
        <f>分析係数表!C44</f>
        <v>0.44504076889746724</v>
      </c>
      <c r="G41" s="77">
        <f>E41*F41</f>
        <v>4.1364991125695506E-2</v>
      </c>
      <c r="H41" s="77">
        <v>4.881245149104816E-2</v>
      </c>
      <c r="I41" s="77">
        <f>C41+H41</f>
        <v>4.881245149104816E-2</v>
      </c>
      <c r="J41" s="76">
        <f>分析係数表!G44</f>
        <v>0.26866955824807881</v>
      </c>
      <c r="K41" s="78">
        <f>I41*J41</f>
        <v>1.3114419779105685E-2</v>
      </c>
      <c r="L41" s="79"/>
      <c r="M41" s="80"/>
      <c r="N41" s="81">
        <f>分析係数表!H44</f>
        <v>0.11433334539351923</v>
      </c>
      <c r="O41" s="82">
        <f t="shared" si="4"/>
        <v>2.533070295971231</v>
      </c>
      <c r="P41" s="76">
        <f>分析係数表!C44</f>
        <v>0.44504076889746724</v>
      </c>
      <c r="Q41" s="82">
        <f>O41*P41</f>
        <v>1.1273195521903716</v>
      </c>
      <c r="R41" s="83">
        <v>1.1482082830481866</v>
      </c>
      <c r="S41" s="84">
        <f>I41+R41</f>
        <v>1.1970207345392347</v>
      </c>
      <c r="T41" s="85">
        <f>分析係数表!F44</f>
        <v>0.50678893027202865</v>
      </c>
      <c r="U41" s="86">
        <f>S41*T41</f>
        <v>0.60663685757057673</v>
      </c>
      <c r="V41" s="87">
        <f>分析係数表!D44</f>
        <v>0.1775140257413606</v>
      </c>
      <c r="W41" s="88">
        <f>ROUND(S41*V41,0)</f>
        <v>0</v>
      </c>
      <c r="X41" s="76">
        <f>分析係数表!E44</f>
        <v>0.13360991938145303</v>
      </c>
      <c r="Y41" s="89">
        <f>ROUND(S41*X41,0)</f>
        <v>0</v>
      </c>
    </row>
    <row r="42" spans="1:25" x14ac:dyDescent="0.2">
      <c r="A42" s="6" t="s">
        <v>342</v>
      </c>
      <c r="B42" s="5" t="s">
        <v>279</v>
      </c>
      <c r="C42" s="90"/>
      <c r="D42" s="76">
        <f>投入係数表!AF42</f>
        <v>3.2182732860080629E-3</v>
      </c>
      <c r="E42" s="77">
        <f>$C$34*D42</f>
        <v>0.32182732860080632</v>
      </c>
      <c r="F42" s="76">
        <f>分析係数表!C45</f>
        <v>1</v>
      </c>
      <c r="G42" s="77">
        <f>E42*F42</f>
        <v>0.32182732860080632</v>
      </c>
      <c r="H42" s="77">
        <v>0.36002378536175328</v>
      </c>
      <c r="I42" s="77">
        <f>C42+H42</f>
        <v>0.36002378536175328</v>
      </c>
      <c r="J42" s="76">
        <f>分析係数表!G45</f>
        <v>0</v>
      </c>
      <c r="K42" s="78">
        <f>I42*J42</f>
        <v>0</v>
      </c>
      <c r="L42" s="79"/>
      <c r="M42" s="80"/>
      <c r="N42" s="81">
        <f>分析係数表!H45</f>
        <v>0</v>
      </c>
      <c r="O42" s="82">
        <f t="shared" si="4"/>
        <v>0</v>
      </c>
      <c r="P42" s="76">
        <f>分析係数表!C45</f>
        <v>1</v>
      </c>
      <c r="Q42" s="82">
        <f>O42*P42</f>
        <v>0</v>
      </c>
      <c r="R42" s="83">
        <v>3.6220451006487658E-2</v>
      </c>
      <c r="S42" s="84">
        <f>I42+R42</f>
        <v>0.39624423636824091</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投入係数表!AF43</f>
        <v>1.2431597169778439E-2</v>
      </c>
      <c r="E43" s="77">
        <f>$C$34*D43</f>
        <v>1.2431597169778439</v>
      </c>
      <c r="F43" s="76">
        <f>分析係数表!C46</f>
        <v>0.71666280596092968</v>
      </c>
      <c r="G43" s="77">
        <f>E43*F43</f>
        <v>0.89092633102693675</v>
      </c>
      <c r="H43" s="77">
        <v>0.92022617147210017</v>
      </c>
      <c r="I43" s="77">
        <f>C43+H43</f>
        <v>0.92022617147210017</v>
      </c>
      <c r="J43" s="76">
        <f>分析係数表!G46</f>
        <v>9.2985756517065307E-3</v>
      </c>
      <c r="K43" s="78">
        <f>I43*J43</f>
        <v>8.5567926721135893E-3</v>
      </c>
      <c r="L43" s="79"/>
      <c r="M43" s="80"/>
      <c r="N43" s="81">
        <f>分析係数表!H46</f>
        <v>2.2386024285503563E-2</v>
      </c>
      <c r="O43" s="82">
        <f t="shared" si="4"/>
        <v>0.49596531062156701</v>
      </c>
      <c r="P43" s="76">
        <f>分析係数表!C46</f>
        <v>0.71666280596092968</v>
      </c>
      <c r="Q43" s="82">
        <f>O43*P43</f>
        <v>0.35543989116933628</v>
      </c>
      <c r="R43" s="83">
        <v>0.37731456932454188</v>
      </c>
      <c r="S43" s="84">
        <f>I43+R43</f>
        <v>1.2975407407966419</v>
      </c>
      <c r="T43" s="85">
        <f>分析係数表!F46</f>
        <v>0.31357162053211501</v>
      </c>
      <c r="U43" s="86">
        <f>S43*T43</f>
        <v>0.406871952798044</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92">
        <f>投入係数表!AF44</f>
        <v>0.2841026594323291</v>
      </c>
      <c r="E44" s="91">
        <f>SUM(E5:E43)</f>
        <v>28.410265943232918</v>
      </c>
      <c r="F44" s="92">
        <f>分析係数表!C47</f>
        <v>0.41481989128497887</v>
      </c>
      <c r="G44" s="91">
        <f>SUM(G5:G43)</f>
        <v>11.188497752915278</v>
      </c>
      <c r="H44" s="91">
        <f>SUM(H5:H43)</f>
        <v>13.388597168426973</v>
      </c>
      <c r="I44" s="91">
        <f>SUM(I5:I43)</f>
        <v>113.38859716842697</v>
      </c>
      <c r="J44" s="92">
        <f>分析係数表!G47</f>
        <v>0.25026351860519069</v>
      </c>
      <c r="K44" s="93">
        <f>SUM(K5:K43)</f>
        <v>35.31636256167225</v>
      </c>
      <c r="L44" s="94">
        <f>最終需要_まとめ!$L$33</f>
        <v>0.62733333333333341</v>
      </c>
      <c r="M44" s="91">
        <f>K44*L44</f>
        <v>22.155131447022395</v>
      </c>
      <c r="N44" s="95">
        <f>分析係数表!H47</f>
        <v>1</v>
      </c>
      <c r="O44" s="96">
        <f>SUM(O5:O43)</f>
        <v>22.155131447022395</v>
      </c>
      <c r="P44" s="92">
        <f>分析係数表!C47</f>
        <v>0.41481989128497887</v>
      </c>
      <c r="Q44" s="96">
        <f>SUM(Q5:Q43)</f>
        <v>10.721948588840995</v>
      </c>
      <c r="R44" s="91">
        <f>SUM(R5:R43)</f>
        <v>12.512945758276549</v>
      </c>
      <c r="S44" s="97">
        <f>SUM(S5:S43)</f>
        <v>125.90154292670354</v>
      </c>
      <c r="T44" s="98">
        <f>分析係数表!F47</f>
        <v>0.49143989098878627</v>
      </c>
      <c r="U44" s="99">
        <f>SUM(U5:U43)</f>
        <v>83.22774833119108</v>
      </c>
      <c r="V44" s="100">
        <f>分析係数表!D47</f>
        <v>6.5635274131309693E-2</v>
      </c>
      <c r="W44" s="101">
        <f>SUM(W5:W43)</f>
        <v>7</v>
      </c>
      <c r="X44" s="92">
        <f>分析係数表!E47</f>
        <v>5.6703562149805216E-2</v>
      </c>
      <c r="Y44" s="102">
        <f>SUM(Y5:Y43)</f>
        <v>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290</v>
      </c>
      <c r="S2" s="3" t="s">
        <v>153</v>
      </c>
      <c r="U2" s="64" t="s">
        <v>210</v>
      </c>
      <c r="W2" s="3" t="s">
        <v>130</v>
      </c>
      <c r="Y2" s="3" t="s">
        <v>154</v>
      </c>
    </row>
    <row r="3" spans="1:25" ht="44" x14ac:dyDescent="0.2">
      <c r="B3" s="65"/>
      <c r="C3" s="66" t="s">
        <v>228</v>
      </c>
      <c r="D3" s="66" t="s">
        <v>232</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投入係数表!AG5</f>
        <v>0</v>
      </c>
      <c r="E5" s="77">
        <f t="shared" ref="E5:E38" si="0">$C$35*D5</f>
        <v>0</v>
      </c>
      <c r="F5" s="76">
        <f>分析係数表!C8</f>
        <v>4.9243777539597522E-2</v>
      </c>
      <c r="G5" s="77">
        <f t="shared" ref="G5:G38" si="1">E5*F5</f>
        <v>0</v>
      </c>
      <c r="H5" s="77">
        <f t="array" ref="H5:H43">MMULT(逆行列係数!C5:AO43,'31'!G5:G43)</f>
        <v>3.5244912265131154E-4</v>
      </c>
      <c r="I5" s="77">
        <f t="shared" ref="I5:I38" si="2">C5+H5</f>
        <v>3.5244912265131154E-4</v>
      </c>
      <c r="J5" s="76">
        <f>分析係数表!G8</f>
        <v>0.12057971014492753</v>
      </c>
      <c r="K5" s="78">
        <f t="shared" ref="K5:K38" si="3">I5*J5</f>
        <v>4.2498213050129159E-5</v>
      </c>
      <c r="L5" s="79" t="s">
        <v>188</v>
      </c>
      <c r="M5" s="80" t="s">
        <v>188</v>
      </c>
      <c r="N5" s="81">
        <f>分析係数表!H8</f>
        <v>1.1023937613586077E-2</v>
      </c>
      <c r="O5" s="82">
        <f t="shared" ref="O5:O43" si="4">$M$44*N5</f>
        <v>0.15910880743511358</v>
      </c>
      <c r="P5" s="76">
        <f>分析係数表!C8</f>
        <v>4.9243777539597522E-2</v>
      </c>
      <c r="Q5" s="82">
        <f t="shared" ref="Q5:Q38" si="5">O5*P5</f>
        <v>7.835118717925393E-3</v>
      </c>
      <c r="R5" s="83">
        <f t="array" ref="R5:R43">MMULT(逆行列係数!C5:AO43,'31'!Q5:Q43)</f>
        <v>8.1926430165974555E-3</v>
      </c>
      <c r="S5" s="84">
        <f t="shared" ref="S5:S38" si="6">I5+R5</f>
        <v>8.5450921392487677E-3</v>
      </c>
      <c r="T5" s="85">
        <f>分析係数表!F8</f>
        <v>0.45391304347826089</v>
      </c>
      <c r="U5" s="86">
        <f t="shared" ref="U5:U38" si="7">S5*T5</f>
        <v>3.8787287797285713E-3</v>
      </c>
      <c r="V5" s="87">
        <f>分析係数表!D8</f>
        <v>0.46202898550724636</v>
      </c>
      <c r="W5" s="88">
        <f t="shared" ref="W5:W38" si="8">ROUND(S5*V5,0)</f>
        <v>0</v>
      </c>
      <c r="X5" s="76">
        <f>分析係数表!E8</f>
        <v>0.31362318840579712</v>
      </c>
      <c r="Y5" s="89">
        <f t="shared" ref="Y5:Y38" si="9">ROUND(S5*X5,0)</f>
        <v>0</v>
      </c>
    </row>
    <row r="6" spans="1:25" x14ac:dyDescent="0.2">
      <c r="A6" s="6" t="s">
        <v>220</v>
      </c>
      <c r="B6" s="5" t="s">
        <v>266</v>
      </c>
      <c r="C6" s="90"/>
      <c r="D6" s="76">
        <f>投入係数表!AG6</f>
        <v>0</v>
      </c>
      <c r="E6" s="77">
        <f t="shared" si="0"/>
        <v>0</v>
      </c>
      <c r="F6" s="76">
        <f>分析係数表!C9</f>
        <v>0.18610421836228286</v>
      </c>
      <c r="G6" s="77">
        <f t="shared" si="1"/>
        <v>0</v>
      </c>
      <c r="H6" s="77">
        <v>9.1376923559277937E-5</v>
      </c>
      <c r="I6" s="77">
        <f t="shared" si="2"/>
        <v>9.1376923559277937E-5</v>
      </c>
      <c r="J6" s="76">
        <f>分析係数表!G9</f>
        <v>0.24223602484472051</v>
      </c>
      <c r="K6" s="78">
        <f t="shared" si="3"/>
        <v>2.2134782725539377E-5</v>
      </c>
      <c r="L6" s="79"/>
      <c r="M6" s="80"/>
      <c r="N6" s="81">
        <f>分析係数表!H9</f>
        <v>5.8167204272645549E-4</v>
      </c>
      <c r="O6" s="82">
        <f t="shared" si="4"/>
        <v>8.3952892587575711E-3</v>
      </c>
      <c r="P6" s="76">
        <f>分析係数表!C9</f>
        <v>0.18610421836228286</v>
      </c>
      <c r="Q6" s="82">
        <f t="shared" si="5"/>
        <v>1.5623987454263467E-3</v>
      </c>
      <c r="R6" s="83">
        <v>1.5989844113217268E-3</v>
      </c>
      <c r="S6" s="84">
        <f t="shared" si="6"/>
        <v>1.6903613348810047E-3</v>
      </c>
      <c r="T6" s="85">
        <f>分析係数表!F9</f>
        <v>0.65217391304347827</v>
      </c>
      <c r="U6" s="86">
        <f t="shared" si="7"/>
        <v>1.1024095662267423E-3</v>
      </c>
      <c r="V6" s="87">
        <f>分析係数表!D9</f>
        <v>0.15527950310559005</v>
      </c>
      <c r="W6" s="88">
        <f t="shared" si="8"/>
        <v>0</v>
      </c>
      <c r="X6" s="76">
        <f>分析係数表!E9</f>
        <v>0</v>
      </c>
      <c r="Y6" s="89">
        <f t="shared" si="9"/>
        <v>0</v>
      </c>
    </row>
    <row r="7" spans="1:25" x14ac:dyDescent="0.2">
      <c r="A7" s="6" t="s">
        <v>221</v>
      </c>
      <c r="B7" s="5" t="s">
        <v>267</v>
      </c>
      <c r="C7" s="90"/>
      <c r="D7" s="76">
        <f>投入係数表!AG7</f>
        <v>0</v>
      </c>
      <c r="E7" s="77">
        <f t="shared" si="0"/>
        <v>0</v>
      </c>
      <c r="F7" s="76">
        <f>分析係数表!C10</f>
        <v>1</v>
      </c>
      <c r="G7" s="77">
        <f t="shared" si="1"/>
        <v>0</v>
      </c>
      <c r="H7" s="77">
        <v>1.235541644120882E-4</v>
      </c>
      <c r="I7" s="77">
        <f t="shared" si="2"/>
        <v>1.235541644120882E-4</v>
      </c>
      <c r="J7" s="76">
        <f>分析係数表!G10</f>
        <v>0.17902522283330172</v>
      </c>
      <c r="K7" s="78">
        <f t="shared" si="3"/>
        <v>2.2119311815856487E-5</v>
      </c>
      <c r="L7" s="79"/>
      <c r="M7" s="80"/>
      <c r="N7" s="81">
        <f>分析係数表!H10</f>
        <v>1.093766089911469E-3</v>
      </c>
      <c r="O7" s="82">
        <f t="shared" si="4"/>
        <v>1.5786357314314478E-2</v>
      </c>
      <c r="P7" s="76">
        <f>分析係数表!C10</f>
        <v>1</v>
      </c>
      <c r="Q7" s="82">
        <f t="shared" si="5"/>
        <v>1.5786357314314478E-2</v>
      </c>
      <c r="R7" s="83">
        <v>1.5831720768698248E-2</v>
      </c>
      <c r="S7" s="84">
        <f t="shared" si="6"/>
        <v>1.5955274933110337E-2</v>
      </c>
      <c r="T7" s="85">
        <f>分析係数表!F10</f>
        <v>0.51792148681964723</v>
      </c>
      <c r="U7" s="86">
        <f t="shared" si="7"/>
        <v>8.2635797159727534E-3</v>
      </c>
      <c r="V7" s="87">
        <f>分析係数表!D10</f>
        <v>0.10677033946520008</v>
      </c>
      <c r="W7" s="88">
        <f t="shared" si="8"/>
        <v>0</v>
      </c>
      <c r="X7" s="76">
        <f>分析係数表!E10</f>
        <v>8.173715152664518E-2</v>
      </c>
      <c r="Y7" s="89">
        <f t="shared" si="9"/>
        <v>0</v>
      </c>
    </row>
    <row r="8" spans="1:25" x14ac:dyDescent="0.2">
      <c r="A8" s="6" t="s">
        <v>222</v>
      </c>
      <c r="B8" s="5" t="s">
        <v>27</v>
      </c>
      <c r="C8" s="90"/>
      <c r="D8" s="76">
        <f>投入係数表!AG8</f>
        <v>0</v>
      </c>
      <c r="E8" s="77">
        <f t="shared" si="0"/>
        <v>0</v>
      </c>
      <c r="F8" s="76">
        <f>分析係数表!C11</f>
        <v>6.160954948016939E-3</v>
      </c>
      <c r="G8" s="77">
        <f t="shared" si="1"/>
        <v>0</v>
      </c>
      <c r="H8" s="77">
        <v>4.4713768015651619E-4</v>
      </c>
      <c r="I8" s="77">
        <f t="shared" si="2"/>
        <v>4.4713768015651619E-4</v>
      </c>
      <c r="J8" s="76">
        <f>分析係数表!G11</f>
        <v>0.34042553191489361</v>
      </c>
      <c r="K8" s="78">
        <f t="shared" si="3"/>
        <v>1.5221708260647359E-4</v>
      </c>
      <c r="L8" s="79"/>
      <c r="M8" s="80"/>
      <c r="N8" s="81">
        <f>分析係数表!H11</f>
        <v>-1.9481838751603774E-5</v>
      </c>
      <c r="O8" s="82">
        <f t="shared" si="4"/>
        <v>-2.8118193689618658E-4</v>
      </c>
      <c r="P8" s="76">
        <f>分析係数表!C11</f>
        <v>6.160954948016939E-3</v>
      </c>
      <c r="Q8" s="82">
        <f t="shared" si="5"/>
        <v>-1.7323492454135475E-6</v>
      </c>
      <c r="R8" s="83">
        <v>1.9809914159711313E-4</v>
      </c>
      <c r="S8" s="84">
        <f t="shared" si="6"/>
        <v>6.4523682175362932E-4</v>
      </c>
      <c r="T8" s="85">
        <f>分析係数表!F11</f>
        <v>0.5957446808510638</v>
      </c>
      <c r="U8" s="86">
        <f t="shared" si="7"/>
        <v>3.8439640444897064E-4</v>
      </c>
      <c r="V8" s="87">
        <f>分析係数表!D11</f>
        <v>0.10638297872340426</v>
      </c>
      <c r="W8" s="88">
        <f t="shared" si="8"/>
        <v>0</v>
      </c>
      <c r="X8" s="76">
        <f>分析係数表!E11</f>
        <v>0</v>
      </c>
      <c r="Y8" s="89">
        <f t="shared" si="9"/>
        <v>0</v>
      </c>
    </row>
    <row r="9" spans="1:25" x14ac:dyDescent="0.2">
      <c r="A9" s="6" t="s">
        <v>223</v>
      </c>
      <c r="B9" s="5" t="s">
        <v>191</v>
      </c>
      <c r="C9" s="90"/>
      <c r="D9" s="76">
        <f>投入係数表!AG9</f>
        <v>0</v>
      </c>
      <c r="E9" s="77">
        <f t="shared" si="0"/>
        <v>0</v>
      </c>
      <c r="F9" s="76">
        <f>分析係数表!C12</f>
        <v>3.0196065121225524E-2</v>
      </c>
      <c r="G9" s="77">
        <f t="shared" si="1"/>
        <v>0</v>
      </c>
      <c r="H9" s="77">
        <v>3.2208535015289283E-3</v>
      </c>
      <c r="I9" s="77">
        <f t="shared" si="2"/>
        <v>3.2208535015289283E-3</v>
      </c>
      <c r="J9" s="76">
        <f>分析係数表!G12</f>
        <v>0.12354134956874682</v>
      </c>
      <c r="K9" s="78">
        <f t="shared" si="3"/>
        <v>3.9790858834210755E-4</v>
      </c>
      <c r="L9" s="79"/>
      <c r="M9" s="80"/>
      <c r="N9" s="81">
        <f>分析係数表!H12</f>
        <v>9.1223709954384669E-2</v>
      </c>
      <c r="O9" s="82">
        <f t="shared" si="4"/>
        <v>1.3166344195163937</v>
      </c>
      <c r="P9" s="76">
        <f>分析係数表!C12</f>
        <v>3.0196065121225524E-2</v>
      </c>
      <c r="Q9" s="82">
        <f t="shared" si="5"/>
        <v>3.9757178672563988E-2</v>
      </c>
      <c r="R9" s="83">
        <v>4.2326511239276575E-2</v>
      </c>
      <c r="S9" s="84">
        <f t="shared" si="6"/>
        <v>4.55473647408055E-2</v>
      </c>
      <c r="T9" s="85">
        <f>分析係数表!F12</f>
        <v>0.42790922927909231</v>
      </c>
      <c r="U9" s="86">
        <f t="shared" si="7"/>
        <v>1.9490137741931784E-2</v>
      </c>
      <c r="V9" s="87">
        <f>分析係数表!D12</f>
        <v>5.0712605507126057E-2</v>
      </c>
      <c r="W9" s="88">
        <f t="shared" si="8"/>
        <v>0</v>
      </c>
      <c r="X9" s="76">
        <f>分析係数表!E12</f>
        <v>5.3041833863751671E-2</v>
      </c>
      <c r="Y9" s="89">
        <f t="shared" si="9"/>
        <v>0</v>
      </c>
    </row>
    <row r="10" spans="1:25" x14ac:dyDescent="0.2">
      <c r="A10" s="6" t="s">
        <v>224</v>
      </c>
      <c r="B10" s="5" t="s">
        <v>28</v>
      </c>
      <c r="C10" s="90"/>
      <c r="D10" s="76">
        <f>投入係数表!AG10</f>
        <v>1.298650190862225E-3</v>
      </c>
      <c r="E10" s="77">
        <f t="shared" si="0"/>
        <v>0.1298650190862225</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0.2070101588277854</v>
      </c>
      <c r="P10" s="76">
        <f>分析係数表!C13</f>
        <v>0</v>
      </c>
      <c r="Q10" s="82">
        <f t="shared" si="5"/>
        <v>0</v>
      </c>
      <c r="R10" s="83">
        <v>0</v>
      </c>
      <c r="S10" s="84">
        <f t="shared" si="6"/>
        <v>0</v>
      </c>
      <c r="T10" s="85">
        <f>分析係数表!F13</f>
        <v>0.38061465721040189</v>
      </c>
      <c r="U10" s="86">
        <f t="shared" si="7"/>
        <v>0</v>
      </c>
      <c r="V10" s="87">
        <f>分析係数表!D13</f>
        <v>0.21040189125295508</v>
      </c>
      <c r="W10" s="88">
        <f t="shared" si="8"/>
        <v>0</v>
      </c>
      <c r="X10" s="76">
        <f>分析係数表!E13</f>
        <v>0.14893617021276595</v>
      </c>
      <c r="Y10" s="89">
        <f t="shared" si="9"/>
        <v>0</v>
      </c>
    </row>
    <row r="11" spans="1:25" x14ac:dyDescent="0.2">
      <c r="A11" s="6" t="s">
        <v>225</v>
      </c>
      <c r="B11" s="5" t="s">
        <v>268</v>
      </c>
      <c r="C11" s="90"/>
      <c r="D11" s="76">
        <f>投入係数表!AG11</f>
        <v>2.3257644327259849E-2</v>
      </c>
      <c r="E11" s="77">
        <f t="shared" si="0"/>
        <v>2.3257644327259848</v>
      </c>
      <c r="F11" s="76">
        <f>分析係数表!C14</f>
        <v>0.14745822605886216</v>
      </c>
      <c r="G11" s="77">
        <f t="shared" si="1"/>
        <v>0.34295309748056957</v>
      </c>
      <c r="H11" s="77">
        <v>0.49150155601506024</v>
      </c>
      <c r="I11" s="77">
        <f t="shared" si="2"/>
        <v>0.49150155601506024</v>
      </c>
      <c r="J11" s="76">
        <f>分析係数表!G14</f>
        <v>0.16000812567713976</v>
      </c>
      <c r="K11" s="78">
        <f t="shared" si="3"/>
        <v>7.8644242745367507E-2</v>
      </c>
      <c r="L11" s="79"/>
      <c r="M11" s="80"/>
      <c r="N11" s="81">
        <f>分析係数表!H14</f>
        <v>1.1744765647395416E-3</v>
      </c>
      <c r="O11" s="82">
        <f t="shared" si="4"/>
        <v>1.6951253910027247E-2</v>
      </c>
      <c r="P11" s="76">
        <f>分析係数表!C14</f>
        <v>0.14745822605886216</v>
      </c>
      <c r="Q11" s="82">
        <f t="shared" si="5"/>
        <v>2.4996018310459692E-3</v>
      </c>
      <c r="R11" s="83">
        <v>1.9284686958770704E-2</v>
      </c>
      <c r="S11" s="84">
        <f t="shared" si="6"/>
        <v>0.51078624297383091</v>
      </c>
      <c r="T11" s="85">
        <f>分析係数表!F14</f>
        <v>0.30031148429035753</v>
      </c>
      <c r="U11" s="86">
        <f t="shared" si="7"/>
        <v>0.15339497478256636</v>
      </c>
      <c r="V11" s="87">
        <f>分析係数表!D14</f>
        <v>4.401408450704225E-2</v>
      </c>
      <c r="W11" s="88">
        <f t="shared" si="8"/>
        <v>0</v>
      </c>
      <c r="X11" s="76">
        <f>分析係数表!E14</f>
        <v>4.2998374864572045E-2</v>
      </c>
      <c r="Y11" s="89">
        <f t="shared" si="9"/>
        <v>0</v>
      </c>
    </row>
    <row r="12" spans="1:25" x14ac:dyDescent="0.2">
      <c r="A12" s="6" t="s">
        <v>226</v>
      </c>
      <c r="B12" s="5" t="s">
        <v>29</v>
      </c>
      <c r="C12" s="90"/>
      <c r="D12" s="76">
        <f>投入係数表!AG12</f>
        <v>2.4398882373775138E-3</v>
      </c>
      <c r="E12" s="77">
        <f t="shared" si="0"/>
        <v>0.24398882373775138</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0.12068730420065608</v>
      </c>
      <c r="P12" s="76">
        <f>分析係数表!C15</f>
        <v>0</v>
      </c>
      <c r="Q12" s="82">
        <f t="shared" si="5"/>
        <v>0</v>
      </c>
      <c r="R12" s="83">
        <v>0</v>
      </c>
      <c r="S12" s="84">
        <f t="shared" si="6"/>
        <v>0</v>
      </c>
      <c r="T12" s="85">
        <f>分析係数表!F15</f>
        <v>0.30411835265893644</v>
      </c>
      <c r="U12" s="86">
        <f t="shared" si="7"/>
        <v>0</v>
      </c>
      <c r="V12" s="87">
        <f>分析係数表!D15</f>
        <v>5.8056777289084364E-2</v>
      </c>
      <c r="W12" s="88">
        <f t="shared" si="8"/>
        <v>0</v>
      </c>
      <c r="X12" s="76">
        <f>分析係数表!E15</f>
        <v>5.2139144342263098E-2</v>
      </c>
      <c r="Y12" s="89">
        <f t="shared" si="9"/>
        <v>0</v>
      </c>
    </row>
    <row r="13" spans="1:25" x14ac:dyDescent="0.2">
      <c r="A13" s="6" t="s">
        <v>227</v>
      </c>
      <c r="B13" s="5" t="s">
        <v>30</v>
      </c>
      <c r="C13" s="90"/>
      <c r="D13" s="76">
        <f>投入係数表!AG13</f>
        <v>8.2641375782141588E-4</v>
      </c>
      <c r="E13" s="77">
        <f t="shared" si="0"/>
        <v>8.2641375782141591E-2</v>
      </c>
      <c r="F13" s="76">
        <f>分析係数表!C16</f>
        <v>2.2508198350392528E-2</v>
      </c>
      <c r="G13" s="77">
        <f t="shared" si="1"/>
        <v>1.8601084780537683E-3</v>
      </c>
      <c r="H13" s="77">
        <v>7.4985885684798166E-3</v>
      </c>
      <c r="I13" s="77">
        <f t="shared" si="2"/>
        <v>7.4985885684798166E-3</v>
      </c>
      <c r="J13" s="76">
        <f>分析係数表!G16</f>
        <v>3.3165829145728645E-2</v>
      </c>
      <c r="K13" s="78">
        <f t="shared" si="3"/>
        <v>2.4869690729631552E-4</v>
      </c>
      <c r="L13" s="79"/>
      <c r="M13" s="80"/>
      <c r="N13" s="81">
        <f>分析係数表!H16</f>
        <v>1.6828134001653172E-2</v>
      </c>
      <c r="O13" s="82">
        <f t="shared" si="4"/>
        <v>0.24288094020611317</v>
      </c>
      <c r="P13" s="76">
        <f>分析係数表!C16</f>
        <v>2.2508198350392528E-2</v>
      </c>
      <c r="Q13" s="82">
        <f t="shared" si="5"/>
        <v>5.466812377689023E-3</v>
      </c>
      <c r="R13" s="83">
        <v>7.4827095599319573E-3</v>
      </c>
      <c r="S13" s="84">
        <f t="shared" si="6"/>
        <v>1.4981298128411775E-2</v>
      </c>
      <c r="T13" s="85">
        <f>分析係数表!F16</f>
        <v>0.28743718592964823</v>
      </c>
      <c r="U13" s="86">
        <f t="shared" si="7"/>
        <v>4.3061821756037863E-3</v>
      </c>
      <c r="V13" s="87">
        <f>分析係数表!D16</f>
        <v>2.5125628140703519E-2</v>
      </c>
      <c r="W13" s="88">
        <f t="shared" si="8"/>
        <v>0</v>
      </c>
      <c r="X13" s="76">
        <f>分析係数表!E16</f>
        <v>2.3115577889447236E-2</v>
      </c>
      <c r="Y13" s="89">
        <f t="shared" si="9"/>
        <v>0</v>
      </c>
    </row>
    <row r="14" spans="1:25" x14ac:dyDescent="0.2">
      <c r="A14" s="6" t="s">
        <v>2</v>
      </c>
      <c r="B14" s="5" t="s">
        <v>365</v>
      </c>
      <c r="C14" s="90"/>
      <c r="D14" s="76">
        <f>投入係数表!AG14</f>
        <v>4.2107748612805482E-3</v>
      </c>
      <c r="E14" s="77">
        <f t="shared" si="0"/>
        <v>0.42107748612805485</v>
      </c>
      <c r="F14" s="76">
        <f>分析係数表!C17</f>
        <v>3.7433661865049261E-2</v>
      </c>
      <c r="G14" s="77">
        <f t="shared" si="1"/>
        <v>1.5762472234702576E-2</v>
      </c>
      <c r="H14" s="77">
        <v>6.4906400914115828E-2</v>
      </c>
      <c r="I14" s="77">
        <f t="shared" si="2"/>
        <v>6.4906400914115828E-2</v>
      </c>
      <c r="J14" s="76">
        <f>分析係数表!G17</f>
        <v>0.23414289082763498</v>
      </c>
      <c r="K14" s="78">
        <f t="shared" si="3"/>
        <v>1.5197372343248529E-2</v>
      </c>
      <c r="L14" s="79"/>
      <c r="M14" s="80"/>
      <c r="N14" s="81">
        <f>分析係数表!H17</f>
        <v>3.0252512461419003E-3</v>
      </c>
      <c r="O14" s="82">
        <f t="shared" si="4"/>
        <v>4.3663537915164981E-2</v>
      </c>
      <c r="P14" s="76">
        <f>分析係数表!C17</f>
        <v>3.7433661865049261E-2</v>
      </c>
      <c r="Q14" s="82">
        <f t="shared" si="5"/>
        <v>1.634486114148044E-3</v>
      </c>
      <c r="R14" s="83">
        <v>9.1880080075387813E-3</v>
      </c>
      <c r="S14" s="84">
        <f t="shared" si="6"/>
        <v>7.4094408921654614E-2</v>
      </c>
      <c r="T14" s="85">
        <f>分析係数表!F17</f>
        <v>0.39289082763499172</v>
      </c>
      <c r="U14" s="86">
        <f t="shared" si="7"/>
        <v>2.9111013644354394E-2</v>
      </c>
      <c r="V14" s="87">
        <f>分析係数表!D17</f>
        <v>5.6649375147370902E-2</v>
      </c>
      <c r="W14" s="88">
        <f t="shared" si="8"/>
        <v>0</v>
      </c>
      <c r="X14" s="76">
        <f>分析係数表!E17</f>
        <v>5.6885168592313136E-2</v>
      </c>
      <c r="Y14" s="89">
        <f t="shared" si="9"/>
        <v>0</v>
      </c>
    </row>
    <row r="15" spans="1:25" x14ac:dyDescent="0.2">
      <c r="A15" s="6" t="s">
        <v>3</v>
      </c>
      <c r="B15" s="5" t="s">
        <v>31</v>
      </c>
      <c r="C15" s="90"/>
      <c r="D15" s="76">
        <f>投入係数表!AG15</f>
        <v>3.9353036086734093E-5</v>
      </c>
      <c r="E15" s="77">
        <f t="shared" si="0"/>
        <v>3.9353036086734097E-3</v>
      </c>
      <c r="F15" s="76">
        <f>分析係数表!C18</f>
        <v>0.10097309673726385</v>
      </c>
      <c r="G15" s="77">
        <f t="shared" si="1"/>
        <v>3.973597919690837E-4</v>
      </c>
      <c r="H15" s="77">
        <v>1.2179228518164697E-2</v>
      </c>
      <c r="I15" s="77">
        <f t="shared" si="2"/>
        <v>1.2179228518164697E-2</v>
      </c>
      <c r="J15" s="76">
        <f>分析係数表!G18</f>
        <v>0.21571562207670719</v>
      </c>
      <c r="K15" s="78">
        <f t="shared" si="3"/>
        <v>2.6272498562102706E-3</v>
      </c>
      <c r="L15" s="79"/>
      <c r="M15" s="80"/>
      <c r="N15" s="81">
        <f>分析係数表!H18</f>
        <v>4.4529917146522908E-4</v>
      </c>
      <c r="O15" s="82">
        <f t="shared" si="4"/>
        <v>6.4270157004842647E-3</v>
      </c>
      <c r="P15" s="76">
        <f>分析係数表!C18</f>
        <v>0.10097309673726385</v>
      </c>
      <c r="Q15" s="82">
        <f t="shared" si="5"/>
        <v>6.4895567805691118E-4</v>
      </c>
      <c r="R15" s="83">
        <v>2.4950846485727709E-3</v>
      </c>
      <c r="S15" s="84">
        <f t="shared" si="6"/>
        <v>1.4674313166737469E-2</v>
      </c>
      <c r="T15" s="85">
        <f>分析係数表!F18</f>
        <v>0.45949485500467729</v>
      </c>
      <c r="U15" s="86">
        <f t="shared" si="7"/>
        <v>6.7427714008432603E-3</v>
      </c>
      <c r="V15" s="87">
        <f>分析係数表!D18</f>
        <v>5.5378858746492052E-2</v>
      </c>
      <c r="W15" s="88">
        <f t="shared" si="8"/>
        <v>0</v>
      </c>
      <c r="X15" s="76">
        <f>分析係数表!E18</f>
        <v>5.5378858746492052E-2</v>
      </c>
      <c r="Y15" s="89">
        <f t="shared" si="9"/>
        <v>0</v>
      </c>
    </row>
    <row r="16" spans="1:25" x14ac:dyDescent="0.2">
      <c r="A16" s="6" t="s">
        <v>4</v>
      </c>
      <c r="B16" s="5" t="s">
        <v>32</v>
      </c>
      <c r="C16" s="90"/>
      <c r="D16" s="76">
        <f>投入係数表!AG16</f>
        <v>0</v>
      </c>
      <c r="E16" s="77">
        <f t="shared" si="0"/>
        <v>0</v>
      </c>
      <c r="F16" s="76">
        <f>分析係数表!C19</f>
        <v>3.134831743474864E-2</v>
      </c>
      <c r="G16" s="77">
        <f t="shared" si="1"/>
        <v>0</v>
      </c>
      <c r="H16" s="77">
        <v>1.7620444249424324E-2</v>
      </c>
      <c r="I16" s="77">
        <f t="shared" si="2"/>
        <v>1.7620444249424324E-2</v>
      </c>
      <c r="J16" s="76">
        <f>分析係数表!G19</f>
        <v>5.7606822099247029E-2</v>
      </c>
      <c r="K16" s="78">
        <f t="shared" si="3"/>
        <v>1.0150577971862875E-3</v>
      </c>
      <c r="L16" s="79"/>
      <c r="M16" s="80"/>
      <c r="N16" s="81">
        <f>分析係数表!H19</f>
        <v>-1.1410791268796496E-4</v>
      </c>
      <c r="O16" s="82">
        <f t="shared" si="4"/>
        <v>-1.6469227732490929E-3</v>
      </c>
      <c r="P16" s="76">
        <f>分析係数表!C19</f>
        <v>3.134831743474864E-2</v>
      </c>
      <c r="Q16" s="82">
        <f t="shared" si="5"/>
        <v>-5.162825788632912E-5</v>
      </c>
      <c r="R16" s="83">
        <v>4.9531160867540246E-3</v>
      </c>
      <c r="S16" s="84">
        <f t="shared" si="6"/>
        <v>2.2573560336178349E-2</v>
      </c>
      <c r="T16" s="85">
        <f>分析係数表!F19</f>
        <v>0.23995282590946204</v>
      </c>
      <c r="U16" s="86">
        <f t="shared" si="7"/>
        <v>5.4165895935037404E-3</v>
      </c>
      <c r="V16" s="87">
        <f>分析係数表!D19</f>
        <v>5.8967613172457587E-3</v>
      </c>
      <c r="W16" s="88">
        <f t="shared" si="8"/>
        <v>0</v>
      </c>
      <c r="X16" s="76">
        <f>分析係数表!E19</f>
        <v>5.1710060782001266E-3</v>
      </c>
      <c r="Y16" s="89">
        <f t="shared" si="9"/>
        <v>0</v>
      </c>
    </row>
    <row r="17" spans="1:25" x14ac:dyDescent="0.2">
      <c r="A17" s="6" t="s">
        <v>5</v>
      </c>
      <c r="B17" s="5" t="s">
        <v>33</v>
      </c>
      <c r="C17" s="90"/>
      <c r="D17" s="76">
        <f>投入係数表!AG17</f>
        <v>1.5741214434693637E-4</v>
      </c>
      <c r="E17" s="77">
        <f t="shared" si="0"/>
        <v>1.5741214434693639E-2</v>
      </c>
      <c r="F17" s="76">
        <f>分析係数表!C20</f>
        <v>9.3978580907996712E-2</v>
      </c>
      <c r="G17" s="77">
        <f t="shared" si="1"/>
        <v>1.4793369943409819E-3</v>
      </c>
      <c r="H17" s="77">
        <v>1.7819271848711366E-2</v>
      </c>
      <c r="I17" s="77">
        <f t="shared" si="2"/>
        <v>1.7819271848711366E-2</v>
      </c>
      <c r="J17" s="76">
        <f>分析係数表!G20</f>
        <v>0.1000543404428746</v>
      </c>
      <c r="K17" s="78">
        <f t="shared" si="3"/>
        <v>1.7828954919950986E-3</v>
      </c>
      <c r="L17" s="79"/>
      <c r="M17" s="80"/>
      <c r="N17" s="81">
        <f>分析係数表!H20</f>
        <v>5.5523240442070755E-4</v>
      </c>
      <c r="O17" s="82">
        <f t="shared" si="4"/>
        <v>8.0136852015413179E-3</v>
      </c>
      <c r="P17" s="76">
        <f>分析係数表!C20</f>
        <v>9.3978580907996712E-2</v>
      </c>
      <c r="Q17" s="82">
        <f t="shared" si="5"/>
        <v>7.5311476308426671E-4</v>
      </c>
      <c r="R17" s="83">
        <v>4.0644556198674332E-3</v>
      </c>
      <c r="S17" s="84">
        <f t="shared" si="6"/>
        <v>2.1883727468578799E-2</v>
      </c>
      <c r="T17" s="85">
        <f>分析係数表!F20</f>
        <v>0.22286374133949191</v>
      </c>
      <c r="U17" s="86">
        <f t="shared" si="7"/>
        <v>4.8770893781012797E-3</v>
      </c>
      <c r="V17" s="87">
        <f>分析係数表!D20</f>
        <v>2.7577774758864283E-2</v>
      </c>
      <c r="W17" s="88">
        <f t="shared" si="8"/>
        <v>0</v>
      </c>
      <c r="X17" s="76">
        <f>分析係数表!E20</f>
        <v>2.9955169134628448E-2</v>
      </c>
      <c r="Y17" s="89">
        <f t="shared" si="9"/>
        <v>0</v>
      </c>
    </row>
    <row r="18" spans="1:25" x14ac:dyDescent="0.2">
      <c r="A18" s="6" t="s">
        <v>6</v>
      </c>
      <c r="B18" s="5" t="s">
        <v>34</v>
      </c>
      <c r="C18" s="90"/>
      <c r="D18" s="76">
        <f>投入係数表!AG18</f>
        <v>1.9676518043367045E-4</v>
      </c>
      <c r="E18" s="77">
        <f t="shared" si="0"/>
        <v>1.9676518043367047E-2</v>
      </c>
      <c r="F18" s="76">
        <f>分析係数表!C21</f>
        <v>0.58730312732447199</v>
      </c>
      <c r="G18" s="77">
        <f t="shared" si="1"/>
        <v>1.1556080581725867E-2</v>
      </c>
      <c r="H18" s="77">
        <v>3.293018859266407E-2</v>
      </c>
      <c r="I18" s="77">
        <f t="shared" si="2"/>
        <v>3.293018859266407E-2</v>
      </c>
      <c r="J18" s="76">
        <f>分析係数表!G21</f>
        <v>0.28517251912946945</v>
      </c>
      <c r="K18" s="78">
        <f t="shared" si="3"/>
        <v>9.3907848363785316E-3</v>
      </c>
      <c r="L18" s="79"/>
      <c r="M18" s="80"/>
      <c r="N18" s="81">
        <f>分析係数表!H21</f>
        <v>9.2956202043366571E-4</v>
      </c>
      <c r="O18" s="82">
        <f t="shared" si="4"/>
        <v>1.3416395274760903E-2</v>
      </c>
      <c r="P18" s="76">
        <f>分析係数表!C21</f>
        <v>0.58730312732447199</v>
      </c>
      <c r="Q18" s="82">
        <f t="shared" si="5"/>
        <v>7.8794909022883459E-3</v>
      </c>
      <c r="R18" s="83">
        <v>1.1441238799265105E-2</v>
      </c>
      <c r="S18" s="84">
        <f t="shared" si="6"/>
        <v>4.4371427391929175E-2</v>
      </c>
      <c r="T18" s="85">
        <f>分析係数表!F21</f>
        <v>0.42587749688936571</v>
      </c>
      <c r="U18" s="86">
        <f t="shared" si="7"/>
        <v>1.8896792431083033E-2</v>
      </c>
      <c r="V18" s="87">
        <f>分析係数表!D21</f>
        <v>3.1732194878443115E-2</v>
      </c>
      <c r="W18" s="88">
        <f t="shared" si="8"/>
        <v>0</v>
      </c>
      <c r="X18" s="76">
        <f>分析係数表!E21</f>
        <v>3.0689107937146562E-2</v>
      </c>
      <c r="Y18" s="89">
        <f t="shared" si="9"/>
        <v>0</v>
      </c>
    </row>
    <row r="19" spans="1:25" x14ac:dyDescent="0.2">
      <c r="A19" s="6" t="s">
        <v>7</v>
      </c>
      <c r="B19" s="5" t="s">
        <v>269</v>
      </c>
      <c r="C19" s="90"/>
      <c r="D19" s="76">
        <f>投入係数表!AG19</f>
        <v>0</v>
      </c>
      <c r="E19" s="77">
        <f t="shared" si="0"/>
        <v>0</v>
      </c>
      <c r="F19" s="76">
        <f>分析係数表!C22</f>
        <v>5.627746538770495E-2</v>
      </c>
      <c r="G19" s="77">
        <f t="shared" si="1"/>
        <v>0</v>
      </c>
      <c r="H19" s="77">
        <v>7.3577076179681053E-3</v>
      </c>
      <c r="I19" s="77">
        <f t="shared" si="2"/>
        <v>7.3577076179681053E-3</v>
      </c>
      <c r="J19" s="76">
        <f>分析係数表!G22</f>
        <v>0.19467293380336859</v>
      </c>
      <c r="K19" s="78">
        <f t="shared" si="3"/>
        <v>1.4323465280572456E-3</v>
      </c>
      <c r="L19" s="79"/>
      <c r="M19" s="80"/>
      <c r="N19" s="81">
        <f>分析係数表!H22</f>
        <v>4.3138357235694069E-5</v>
      </c>
      <c r="O19" s="82">
        <f t="shared" si="4"/>
        <v>6.2261714598441315E-4</v>
      </c>
      <c r="P19" s="76">
        <f>分析係数表!C22</f>
        <v>5.627746538770495E-2</v>
      </c>
      <c r="Q19" s="82">
        <f t="shared" si="5"/>
        <v>3.5039314882929451E-5</v>
      </c>
      <c r="R19" s="83">
        <v>7.4436763488103914E-4</v>
      </c>
      <c r="S19" s="84">
        <f t="shared" si="6"/>
        <v>8.1020752528491446E-3</v>
      </c>
      <c r="T19" s="85">
        <f>分析係数表!F22</f>
        <v>0.41304347826086957</v>
      </c>
      <c r="U19" s="86">
        <f t="shared" si="7"/>
        <v>3.346509343568125E-3</v>
      </c>
      <c r="V19" s="87">
        <f>分析係数表!D22</f>
        <v>1.7561039300169733E-2</v>
      </c>
      <c r="W19" s="88">
        <f t="shared" si="8"/>
        <v>0</v>
      </c>
      <c r="X19" s="76">
        <f>分析係数表!E22</f>
        <v>1.6190103146624887E-2</v>
      </c>
      <c r="Y19" s="89">
        <f t="shared" si="9"/>
        <v>0</v>
      </c>
    </row>
    <row r="20" spans="1:25" x14ac:dyDescent="0.2">
      <c r="A20" s="6" t="s">
        <v>8</v>
      </c>
      <c r="B20" s="5" t="s">
        <v>270</v>
      </c>
      <c r="C20" s="90"/>
      <c r="D20" s="76">
        <f>投入係数表!AG20</f>
        <v>0</v>
      </c>
      <c r="E20" s="77">
        <f t="shared" si="0"/>
        <v>0</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3.6151963315223987E-4</v>
      </c>
      <c r="P20" s="76">
        <f>分析係数表!C23</f>
        <v>0</v>
      </c>
      <c r="Q20" s="82">
        <f t="shared" si="5"/>
        <v>0</v>
      </c>
      <c r="R20" s="83">
        <v>0</v>
      </c>
      <c r="S20" s="84">
        <f t="shared" si="6"/>
        <v>0</v>
      </c>
      <c r="T20" s="85">
        <f>分析係数表!F23</f>
        <v>0.44111133480974429</v>
      </c>
      <c r="U20" s="86">
        <f t="shared" si="7"/>
        <v>0</v>
      </c>
      <c r="V20" s="87">
        <f>分析係数表!D23</f>
        <v>2.2822054128677844E-2</v>
      </c>
      <c r="W20" s="88">
        <f t="shared" si="8"/>
        <v>0</v>
      </c>
      <c r="X20" s="76">
        <f>分析係数表!E23</f>
        <v>2.3934155905164563E-2</v>
      </c>
      <c r="Y20" s="89">
        <f t="shared" si="9"/>
        <v>0</v>
      </c>
    </row>
    <row r="21" spans="1:25" x14ac:dyDescent="0.2">
      <c r="A21" s="6" t="s">
        <v>9</v>
      </c>
      <c r="B21" s="5" t="s">
        <v>271</v>
      </c>
      <c r="C21" s="90"/>
      <c r="D21" s="76">
        <f>投入係数表!AG21</f>
        <v>3.935303608673409E-4</v>
      </c>
      <c r="E21" s="77">
        <f t="shared" si="0"/>
        <v>3.9353036086734093E-2</v>
      </c>
      <c r="F21" s="76">
        <f>分析係数表!C24</f>
        <v>0.81842301633363734</v>
      </c>
      <c r="G21" s="77">
        <f t="shared" si="1"/>
        <v>3.2207430495991396E-2</v>
      </c>
      <c r="H21" s="77">
        <v>5.7540062442997843E-2</v>
      </c>
      <c r="I21" s="77">
        <f t="shared" si="2"/>
        <v>5.7540062442997843E-2</v>
      </c>
      <c r="J21" s="76">
        <f>分析係数表!G24</f>
        <v>0.20829256360078277</v>
      </c>
      <c r="K21" s="78">
        <f t="shared" si="3"/>
        <v>1.1985167116001141E-2</v>
      </c>
      <c r="L21" s="79"/>
      <c r="M21" s="80"/>
      <c r="N21" s="81">
        <f>分析係数表!H24</f>
        <v>3.3536593850975067E-4</v>
      </c>
      <c r="O21" s="82">
        <f t="shared" si="4"/>
        <v>4.8403461994272123E-3</v>
      </c>
      <c r="P21" s="76">
        <f>分析係数表!C24</f>
        <v>0.81842301633363734</v>
      </c>
      <c r="Q21" s="82">
        <f t="shared" si="5"/>
        <v>3.9614507366342771E-3</v>
      </c>
      <c r="R21" s="83">
        <v>1.095481321367541E-2</v>
      </c>
      <c r="S21" s="84">
        <f t="shared" si="6"/>
        <v>6.8494875656673254E-2</v>
      </c>
      <c r="T21" s="85">
        <f>分析係数表!F24</f>
        <v>0.39236790606653621</v>
      </c>
      <c r="U21" s="86">
        <f t="shared" si="7"/>
        <v>2.687519093769665E-2</v>
      </c>
      <c r="V21" s="87">
        <f>分析係数表!D24</f>
        <v>4.4337084148727987E-2</v>
      </c>
      <c r="W21" s="88">
        <f t="shared" si="8"/>
        <v>0</v>
      </c>
      <c r="X21" s="76">
        <f>分析係数表!E24</f>
        <v>4.5009784735812131E-2</v>
      </c>
      <c r="Y21" s="89">
        <f t="shared" si="9"/>
        <v>0</v>
      </c>
    </row>
    <row r="22" spans="1:25" x14ac:dyDescent="0.2">
      <c r="A22" s="6" t="s">
        <v>10</v>
      </c>
      <c r="B22" s="5" t="s">
        <v>272</v>
      </c>
      <c r="C22" s="90"/>
      <c r="D22" s="76">
        <f>投入係数表!AG22</f>
        <v>2.4005352012907797E-3</v>
      </c>
      <c r="E22" s="77">
        <f t="shared" si="0"/>
        <v>0.24005352012907796</v>
      </c>
      <c r="F22" s="76">
        <f>分析係数表!C25</f>
        <v>9.2155281649579646E-3</v>
      </c>
      <c r="G22" s="77">
        <f t="shared" si="1"/>
        <v>2.2122199758468218E-3</v>
      </c>
      <c r="H22" s="77">
        <v>5.8890206443133111E-3</v>
      </c>
      <c r="I22" s="77">
        <f t="shared" si="2"/>
        <v>5.8890206443133111E-3</v>
      </c>
      <c r="J22" s="76">
        <f>分析係数表!G25</f>
        <v>0.19733079122974262</v>
      </c>
      <c r="K22" s="78">
        <f t="shared" si="3"/>
        <v>1.1620851033106343E-3</v>
      </c>
      <c r="L22" s="79"/>
      <c r="M22" s="80"/>
      <c r="N22" s="81">
        <f>分析係数表!H25</f>
        <v>5.1487716700667114E-4</v>
      </c>
      <c r="O22" s="82">
        <f t="shared" si="4"/>
        <v>7.4312369036849315E-3</v>
      </c>
      <c r="P22" s="76">
        <f>分析係数表!C25</f>
        <v>9.2155281649579646E-3</v>
      </c>
      <c r="Q22" s="82">
        <f t="shared" si="5"/>
        <v>6.8482772986383505E-5</v>
      </c>
      <c r="R22" s="83">
        <v>6.7259376525776555E-4</v>
      </c>
      <c r="S22" s="84">
        <f t="shared" si="6"/>
        <v>6.561614409571077E-3</v>
      </c>
      <c r="T22" s="85">
        <f>分析係数表!F25</f>
        <v>0.3508102955195424</v>
      </c>
      <c r="U22" s="86">
        <f t="shared" si="7"/>
        <v>2.3018818901069174E-3</v>
      </c>
      <c r="V22" s="87">
        <f>分析係数表!D25</f>
        <v>0.24499523355576741</v>
      </c>
      <c r="W22" s="88">
        <f t="shared" si="8"/>
        <v>0</v>
      </c>
      <c r="X22" s="76">
        <f>分析係数表!E25</f>
        <v>0.2330791229742612</v>
      </c>
      <c r="Y22" s="89">
        <f t="shared" si="9"/>
        <v>0</v>
      </c>
    </row>
    <row r="23" spans="1:25" x14ac:dyDescent="0.2">
      <c r="A23" s="6" t="s">
        <v>11</v>
      </c>
      <c r="B23" s="5" t="s">
        <v>35</v>
      </c>
      <c r="C23" s="90"/>
      <c r="D23" s="76">
        <f>投入係数表!AG23</f>
        <v>4.7223643304080911E-4</v>
      </c>
      <c r="E23" s="77">
        <f t="shared" si="0"/>
        <v>4.7223643304080909E-2</v>
      </c>
      <c r="F23" s="76">
        <f>分析係数表!C26</f>
        <v>0.13136940169326161</v>
      </c>
      <c r="G23" s="77">
        <f t="shared" si="1"/>
        <v>6.203741766633109E-3</v>
      </c>
      <c r="H23" s="77">
        <v>4.8285865519702063E-2</v>
      </c>
      <c r="I23" s="77">
        <f t="shared" si="2"/>
        <v>4.8285865519702063E-2</v>
      </c>
      <c r="J23" s="76">
        <f>分析係数表!G26</f>
        <v>0.19642020029831664</v>
      </c>
      <c r="K23" s="78">
        <f t="shared" si="3"/>
        <v>9.4843193769574598E-3</v>
      </c>
      <c r="L23" s="79"/>
      <c r="M23" s="80"/>
      <c r="N23" s="81">
        <f>分析係数表!H26</f>
        <v>1.0429741531662163E-2</v>
      </c>
      <c r="O23" s="82">
        <f t="shared" si="4"/>
        <v>0.15053275835977992</v>
      </c>
      <c r="P23" s="76">
        <f>分析係数表!C26</f>
        <v>0.13136940169326161</v>
      </c>
      <c r="Q23" s="82">
        <f t="shared" si="5"/>
        <v>1.9775398400960612E-2</v>
      </c>
      <c r="R23" s="83">
        <v>2.6082746280256409E-2</v>
      </c>
      <c r="S23" s="84">
        <f t="shared" si="6"/>
        <v>7.4368611799958476E-2</v>
      </c>
      <c r="T23" s="85">
        <f>分析係数表!F26</f>
        <v>0.33488173875985511</v>
      </c>
      <c r="U23" s="86">
        <f t="shared" si="7"/>
        <v>2.4904690028726771E-2</v>
      </c>
      <c r="V23" s="87">
        <f>分析係数表!D26</f>
        <v>5.817174515235457E-2</v>
      </c>
      <c r="W23" s="88">
        <f t="shared" si="8"/>
        <v>0</v>
      </c>
      <c r="X23" s="76">
        <f>分析係数表!E26</f>
        <v>6.1453228212230981E-2</v>
      </c>
      <c r="Y23" s="89">
        <f t="shared" si="9"/>
        <v>0</v>
      </c>
    </row>
    <row r="24" spans="1:25" x14ac:dyDescent="0.2">
      <c r="A24" s="6" t="s">
        <v>12</v>
      </c>
      <c r="B24" s="5" t="s">
        <v>366</v>
      </c>
      <c r="C24" s="90"/>
      <c r="D24" s="76">
        <f>投入係数表!AG24</f>
        <v>2.7547125260713866E-4</v>
      </c>
      <c r="E24" s="77">
        <f t="shared" si="0"/>
        <v>2.7547125260713866E-2</v>
      </c>
      <c r="F24" s="76">
        <f>分析係数表!C27</f>
        <v>0.16712141882673948</v>
      </c>
      <c r="G24" s="77">
        <f t="shared" si="1"/>
        <v>4.6037146581684165E-3</v>
      </c>
      <c r="H24" s="77">
        <v>1.8782459420095664E-2</v>
      </c>
      <c r="I24" s="77">
        <f t="shared" si="2"/>
        <v>1.8782459420095664E-2</v>
      </c>
      <c r="J24" s="76">
        <f>分析係数表!G27</f>
        <v>0.17095740894530786</v>
      </c>
      <c r="K24" s="78">
        <f t="shared" si="3"/>
        <v>3.2110005960799444E-3</v>
      </c>
      <c r="L24" s="79"/>
      <c r="M24" s="80"/>
      <c r="N24" s="81">
        <f>分析係数表!H27</f>
        <v>1.1119955247433267E-2</v>
      </c>
      <c r="O24" s="82">
        <f t="shared" si="4"/>
        <v>0.16049463269553049</v>
      </c>
      <c r="P24" s="76">
        <f>分析係数表!C27</f>
        <v>0.16712141882673948</v>
      </c>
      <c r="Q24" s="82">
        <f t="shared" si="5"/>
        <v>2.6822090730153465E-2</v>
      </c>
      <c r="R24" s="83">
        <v>3.0020784617189277E-2</v>
      </c>
      <c r="S24" s="84">
        <f t="shared" si="6"/>
        <v>4.8803244037284942E-2</v>
      </c>
      <c r="T24" s="85">
        <f>分析係数表!F27</f>
        <v>0.3222209040218294</v>
      </c>
      <c r="U24" s="86">
        <f t="shared" si="7"/>
        <v>1.5725425412891909E-2</v>
      </c>
      <c r="V24" s="87">
        <f>分析係数表!D27</f>
        <v>6.0268121959900341E-2</v>
      </c>
      <c r="W24" s="88">
        <f t="shared" si="8"/>
        <v>0</v>
      </c>
      <c r="X24" s="76">
        <f>分析係数表!E27</f>
        <v>7.1420097283188988E-2</v>
      </c>
      <c r="Y24" s="89">
        <f t="shared" si="9"/>
        <v>0</v>
      </c>
    </row>
    <row r="25" spans="1:25" x14ac:dyDescent="0.2">
      <c r="A25" s="6" t="s">
        <v>13</v>
      </c>
      <c r="B25" s="5" t="s">
        <v>192</v>
      </c>
      <c r="C25" s="90"/>
      <c r="D25" s="76">
        <f>投入係数表!AG25</f>
        <v>0</v>
      </c>
      <c r="E25" s="77">
        <f t="shared" si="0"/>
        <v>0</v>
      </c>
      <c r="F25" s="76">
        <f>分析係数表!C28</f>
        <v>0.25171335744498258</v>
      </c>
      <c r="G25" s="77">
        <f t="shared" si="1"/>
        <v>0</v>
      </c>
      <c r="H25" s="77">
        <v>5.4622589795518435E-2</v>
      </c>
      <c r="I25" s="77">
        <f t="shared" si="2"/>
        <v>5.4622589795518435E-2</v>
      </c>
      <c r="J25" s="76">
        <f>分析係数表!G28</f>
        <v>0.12482787671548065</v>
      </c>
      <c r="K25" s="78">
        <f t="shared" si="3"/>
        <v>6.8184219048752466E-3</v>
      </c>
      <c r="L25" s="79"/>
      <c r="M25" s="80"/>
      <c r="N25" s="81">
        <f>分析係数表!H28</f>
        <v>2.0288943499884502E-2</v>
      </c>
      <c r="O25" s="82">
        <f t="shared" si="4"/>
        <v>0.29283090285331437</v>
      </c>
      <c r="P25" s="76">
        <f>分析係数表!C28</f>
        <v>0.25171335744498258</v>
      </c>
      <c r="Q25" s="82">
        <f t="shared" si="5"/>
        <v>7.370944972085329E-2</v>
      </c>
      <c r="R25" s="83">
        <v>8.4417780944014711E-2</v>
      </c>
      <c r="S25" s="84">
        <f t="shared" si="6"/>
        <v>0.13904037073953315</v>
      </c>
      <c r="T25" s="85">
        <f>分析係数表!F28</f>
        <v>0.21349304958212537</v>
      </c>
      <c r="U25" s="86">
        <f t="shared" si="7"/>
        <v>2.9684152764212244E-2</v>
      </c>
      <c r="V25" s="87">
        <f>分析係数表!D28</f>
        <v>2.3582217408079972E-2</v>
      </c>
      <c r="W25" s="88">
        <f t="shared" si="8"/>
        <v>0</v>
      </c>
      <c r="X25" s="76">
        <f>分析係数表!E28</f>
        <v>2.4555665289680392E-2</v>
      </c>
      <c r="Y25" s="89">
        <f t="shared" si="9"/>
        <v>0</v>
      </c>
    </row>
    <row r="26" spans="1:25" x14ac:dyDescent="0.2">
      <c r="A26" s="6" t="s">
        <v>14</v>
      </c>
      <c r="B26" s="5" t="s">
        <v>50</v>
      </c>
      <c r="C26" s="90"/>
      <c r="D26" s="76">
        <f>投入係数表!AG26</f>
        <v>3.6834441777183112E-2</v>
      </c>
      <c r="E26" s="77">
        <f t="shared" si="0"/>
        <v>3.6834441777183113</v>
      </c>
      <c r="F26" s="76">
        <f>分析係数表!C29</f>
        <v>0.56088407005838192</v>
      </c>
      <c r="G26" s="77">
        <f t="shared" si="1"/>
        <v>2.0659851622314962</v>
      </c>
      <c r="H26" s="77">
        <v>2.1175592543046888</v>
      </c>
      <c r="I26" s="77">
        <f t="shared" si="2"/>
        <v>2.1175592543046888</v>
      </c>
      <c r="J26" s="76">
        <f>分析係数表!G29</f>
        <v>0.25897778967085899</v>
      </c>
      <c r="K26" s="78">
        <f t="shared" si="3"/>
        <v>0.54840081517690076</v>
      </c>
      <c r="L26" s="79"/>
      <c r="M26" s="80"/>
      <c r="N26" s="81">
        <f>分析係数表!H29</f>
        <v>1.0175086067980484E-2</v>
      </c>
      <c r="O26" s="82">
        <f t="shared" si="4"/>
        <v>0.14685730875606545</v>
      </c>
      <c r="P26" s="76">
        <f>分析係数表!C29</f>
        <v>0.56088407005838192</v>
      </c>
      <c r="Q26" s="82">
        <f t="shared" si="5"/>
        <v>8.2369925052922441E-2</v>
      </c>
      <c r="R26" s="83">
        <v>9.4290868346359441E-2</v>
      </c>
      <c r="S26" s="84">
        <f t="shared" si="6"/>
        <v>2.2118501226510481</v>
      </c>
      <c r="T26" s="85">
        <f>分析係数表!F29</f>
        <v>0.37605030773347603</v>
      </c>
      <c r="U26" s="86">
        <f t="shared" si="7"/>
        <v>0.8317669192832533</v>
      </c>
      <c r="V26" s="87">
        <f>分析係数表!D29</f>
        <v>1.7393631255017392E-2</v>
      </c>
      <c r="W26" s="88">
        <f t="shared" si="8"/>
        <v>0</v>
      </c>
      <c r="X26" s="76">
        <f>分析係数表!E29</f>
        <v>1.2898046561412899E-2</v>
      </c>
      <c r="Y26" s="89">
        <f t="shared" si="9"/>
        <v>0</v>
      </c>
    </row>
    <row r="27" spans="1:25" x14ac:dyDescent="0.2">
      <c r="A27" s="6" t="s">
        <v>15</v>
      </c>
      <c r="B27" s="5" t="s">
        <v>36</v>
      </c>
      <c r="C27" s="90"/>
      <c r="D27" s="76">
        <f>投入係数表!AG27</f>
        <v>4.7223643304080912E-3</v>
      </c>
      <c r="E27" s="77">
        <f t="shared" si="0"/>
        <v>0.47223643304080914</v>
      </c>
      <c r="F27" s="76">
        <f>分析係数表!C30</f>
        <v>1</v>
      </c>
      <c r="G27" s="77">
        <f t="shared" si="1"/>
        <v>0.47223643304080914</v>
      </c>
      <c r="H27" s="77">
        <v>0.53758324999366025</v>
      </c>
      <c r="I27" s="77">
        <f t="shared" si="2"/>
        <v>0.53758324999366025</v>
      </c>
      <c r="J27" s="76">
        <f>分析係数表!G30</f>
        <v>0.3445256772071732</v>
      </c>
      <c r="K27" s="78">
        <f t="shared" si="3"/>
        <v>0.18521123325929889</v>
      </c>
      <c r="L27" s="79"/>
      <c r="M27" s="80"/>
      <c r="N27" s="81">
        <f>分析係数表!H30</f>
        <v>0</v>
      </c>
      <c r="O27" s="82">
        <f t="shared" si="4"/>
        <v>0</v>
      </c>
      <c r="P27" s="76">
        <f>分析係数表!C30</f>
        <v>1</v>
      </c>
      <c r="Q27" s="82">
        <f t="shared" si="5"/>
        <v>0</v>
      </c>
      <c r="R27" s="83">
        <v>4.2141933005985198E-2</v>
      </c>
      <c r="S27" s="84">
        <f t="shared" si="6"/>
        <v>0.57972518299964548</v>
      </c>
      <c r="T27" s="85">
        <f>分析係数表!F30</f>
        <v>0.44052354392124621</v>
      </c>
      <c r="U27" s="86">
        <f t="shared" si="7"/>
        <v>0.25538259211539682</v>
      </c>
      <c r="V27" s="87">
        <f>分析係数表!D30</f>
        <v>0.11890846870069555</v>
      </c>
      <c r="W27" s="88">
        <f t="shared" si="8"/>
        <v>0</v>
      </c>
      <c r="X27" s="76">
        <f>分析係数表!E30</f>
        <v>8.6331414857447608E-2</v>
      </c>
      <c r="Y27" s="89">
        <f t="shared" si="9"/>
        <v>0</v>
      </c>
    </row>
    <row r="28" spans="1:25" x14ac:dyDescent="0.2">
      <c r="A28" s="6" t="s">
        <v>16</v>
      </c>
      <c r="B28" s="5" t="s">
        <v>193</v>
      </c>
      <c r="C28" s="90"/>
      <c r="D28" s="76">
        <f>投入係数表!AG28</f>
        <v>4.5649521860611549E-3</v>
      </c>
      <c r="E28" s="77">
        <f t="shared" si="0"/>
        <v>0.45649521860611547</v>
      </c>
      <c r="F28" s="76">
        <f>分析係数表!C31</f>
        <v>4.9143958408031541E-2</v>
      </c>
      <c r="G28" s="77">
        <f t="shared" si="1"/>
        <v>2.2433982036644203E-2</v>
      </c>
      <c r="H28" s="77">
        <v>7.1514249150144246E-2</v>
      </c>
      <c r="I28" s="77">
        <f t="shared" si="2"/>
        <v>7.1514249150144246E-2</v>
      </c>
      <c r="J28" s="76">
        <f>分析係数表!G31</f>
        <v>7.032875572201415E-2</v>
      </c>
      <c r="K28" s="78">
        <f t="shared" si="3"/>
        <v>5.0295081591237526E-3</v>
      </c>
      <c r="L28" s="79"/>
      <c r="M28" s="80"/>
      <c r="N28" s="81">
        <f>分析係数表!H31</f>
        <v>2.2706083064994196E-2</v>
      </c>
      <c r="O28" s="82">
        <f t="shared" si="4"/>
        <v>0.32771754745250548</v>
      </c>
      <c r="P28" s="76">
        <f>分析係数表!C31</f>
        <v>4.9143958408031541E-2</v>
      </c>
      <c r="Q28" s="82">
        <f t="shared" si="5"/>
        <v>1.6105337521588031E-2</v>
      </c>
      <c r="R28" s="83">
        <v>3.7237493043478342E-2</v>
      </c>
      <c r="S28" s="84">
        <f t="shared" si="6"/>
        <v>0.10875174219362259</v>
      </c>
      <c r="T28" s="85">
        <f>分析係数表!F31</f>
        <v>0.30087390761548066</v>
      </c>
      <c r="U28" s="86">
        <f t="shared" si="7"/>
        <v>3.2720561633786574E-2</v>
      </c>
      <c r="V28" s="87">
        <f>分析係数表!D31</f>
        <v>7.4490220557636294E-2</v>
      </c>
      <c r="W28" s="88">
        <f t="shared" si="8"/>
        <v>0</v>
      </c>
      <c r="X28" s="76">
        <f>分析係数表!E31</f>
        <v>6.450270495214315E-2</v>
      </c>
      <c r="Y28" s="89">
        <f t="shared" si="9"/>
        <v>0</v>
      </c>
    </row>
    <row r="29" spans="1:25" x14ac:dyDescent="0.2">
      <c r="A29" s="6" t="s">
        <v>17</v>
      </c>
      <c r="B29" s="5" t="s">
        <v>273</v>
      </c>
      <c r="C29" s="90"/>
      <c r="D29" s="76">
        <f>投入係数表!AG29</f>
        <v>1.0231789382550863E-3</v>
      </c>
      <c r="E29" s="77">
        <f t="shared" si="0"/>
        <v>0.10231789382550863</v>
      </c>
      <c r="F29" s="76">
        <f>分析係数表!C32</f>
        <v>0.85369684730169415</v>
      </c>
      <c r="G29" s="77">
        <f t="shared" si="1"/>
        <v>8.7348463381386188E-2</v>
      </c>
      <c r="H29" s="77">
        <v>0.13363662523867337</v>
      </c>
      <c r="I29" s="77">
        <f t="shared" si="2"/>
        <v>0.13363662523867337</v>
      </c>
      <c r="J29" s="76">
        <f>分析係数表!G32</f>
        <v>0.14032110690510377</v>
      </c>
      <c r="K29" s="78">
        <f t="shared" si="3"/>
        <v>1.8752039176553173E-2</v>
      </c>
      <c r="L29" s="79"/>
      <c r="M29" s="80"/>
      <c r="N29" s="81">
        <f>分析係数表!H32</f>
        <v>6.3455131933795143E-3</v>
      </c>
      <c r="O29" s="82">
        <f t="shared" si="4"/>
        <v>9.1584973731900776E-2</v>
      </c>
      <c r="P29" s="76">
        <f>分析係数表!C32</f>
        <v>0.85369684730169415</v>
      </c>
      <c r="Q29" s="82">
        <f t="shared" si="5"/>
        <v>7.818580333513217E-2</v>
      </c>
      <c r="R29" s="83">
        <v>0.10949389755107357</v>
      </c>
      <c r="S29" s="84">
        <f t="shared" si="6"/>
        <v>0.24313052278974695</v>
      </c>
      <c r="T29" s="85">
        <f>分析係数表!F32</f>
        <v>0.48296567027803161</v>
      </c>
      <c r="U29" s="86">
        <f t="shared" si="7"/>
        <v>0.11742369590419838</v>
      </c>
      <c r="V29" s="87">
        <f>分析係数表!D32</f>
        <v>1.657747030413784E-2</v>
      </c>
      <c r="W29" s="88">
        <f t="shared" si="8"/>
        <v>0</v>
      </c>
      <c r="X29" s="76">
        <f>分析係数表!E32</f>
        <v>2.4931471087325414E-2</v>
      </c>
      <c r="Y29" s="89">
        <f t="shared" si="9"/>
        <v>0</v>
      </c>
    </row>
    <row r="30" spans="1:25" x14ac:dyDescent="0.2">
      <c r="A30" s="6" t="s">
        <v>18</v>
      </c>
      <c r="B30" s="5" t="s">
        <v>274</v>
      </c>
      <c r="C30" s="90"/>
      <c r="D30" s="76">
        <f>投入係数表!AG30</f>
        <v>3.030183778678525E-3</v>
      </c>
      <c r="E30" s="77">
        <f t="shared" si="0"/>
        <v>0.30301837786785252</v>
      </c>
      <c r="F30" s="76">
        <f>分析係数表!C33</f>
        <v>0.68456011928968419</v>
      </c>
      <c r="G30" s="77">
        <f t="shared" si="1"/>
        <v>0.20743429690018372</v>
      </c>
      <c r="H30" s="77">
        <v>0.25180950693791659</v>
      </c>
      <c r="I30" s="77">
        <f t="shared" si="2"/>
        <v>0.25180950693791659</v>
      </c>
      <c r="J30" s="76">
        <f>分析係数表!G33</f>
        <v>0.50750988142292486</v>
      </c>
      <c r="K30" s="78">
        <f t="shared" si="3"/>
        <v>0.12779581300722723</v>
      </c>
      <c r="L30" s="79"/>
      <c r="M30" s="80"/>
      <c r="N30" s="81">
        <f>分析係数表!H33</f>
        <v>9.6295945829355794E-4</v>
      </c>
      <c r="O30" s="82">
        <f t="shared" si="4"/>
        <v>1.3898421452297223E-2</v>
      </c>
      <c r="P30" s="76">
        <f>分析係数表!C33</f>
        <v>0.68456011928968419</v>
      </c>
      <c r="Q30" s="82">
        <f t="shared" si="5"/>
        <v>9.5143050473228928E-3</v>
      </c>
      <c r="R30" s="83">
        <v>3.6956281880917048E-2</v>
      </c>
      <c r="S30" s="84">
        <f t="shared" si="6"/>
        <v>0.28876578881883364</v>
      </c>
      <c r="T30" s="85">
        <f>分析係数表!F33</f>
        <v>0.6454545454545455</v>
      </c>
      <c r="U30" s="86">
        <f t="shared" si="7"/>
        <v>0.18638519096488354</v>
      </c>
      <c r="V30" s="87">
        <f>分析係数表!D33</f>
        <v>8.1027667984189727E-2</v>
      </c>
      <c r="W30" s="88">
        <f t="shared" si="8"/>
        <v>0</v>
      </c>
      <c r="X30" s="76">
        <f>分析係数表!E33</f>
        <v>8.1620553359683795E-2</v>
      </c>
      <c r="Y30" s="89">
        <f t="shared" si="9"/>
        <v>0</v>
      </c>
    </row>
    <row r="31" spans="1:25" x14ac:dyDescent="0.2">
      <c r="A31" s="6" t="s">
        <v>19</v>
      </c>
      <c r="B31" s="5" t="s">
        <v>275</v>
      </c>
      <c r="C31" s="90"/>
      <c r="D31" s="76">
        <f>投入係数表!AG31</f>
        <v>1.6764393372948723E-2</v>
      </c>
      <c r="E31" s="77">
        <f t="shared" si="0"/>
        <v>1.6764393372948723</v>
      </c>
      <c r="F31" s="76">
        <f>分析係数表!C34</f>
        <v>0.36407371382002685</v>
      </c>
      <c r="G31" s="77">
        <f t="shared" si="1"/>
        <v>0.61034749552292877</v>
      </c>
      <c r="H31" s="77">
        <v>0.88260948669769423</v>
      </c>
      <c r="I31" s="77">
        <f t="shared" si="2"/>
        <v>0.88260948669769423</v>
      </c>
      <c r="J31" s="76">
        <f>分析係数表!G34</f>
        <v>0.42480723749571397</v>
      </c>
      <c r="K31" s="78">
        <f t="shared" si="3"/>
        <v>0.37493889783155759</v>
      </c>
      <c r="L31" s="79"/>
      <c r="M31" s="80"/>
      <c r="N31" s="81">
        <f>分析係数表!H34</f>
        <v>0.15914714076185121</v>
      </c>
      <c r="O31" s="82">
        <f t="shared" si="4"/>
        <v>2.2969752425049483</v>
      </c>
      <c r="P31" s="76">
        <f>分析係数表!C34</f>
        <v>0.36407371382002685</v>
      </c>
      <c r="Q31" s="82">
        <f t="shared" si="5"/>
        <v>0.83626830709143329</v>
      </c>
      <c r="R31" s="83">
        <v>0.91801602922522552</v>
      </c>
      <c r="S31" s="84">
        <f t="shared" si="6"/>
        <v>1.8006255159229196</v>
      </c>
      <c r="T31" s="85">
        <f>分析係数表!F34</f>
        <v>0.69957183425501801</v>
      </c>
      <c r="U31" s="86">
        <f t="shared" si="7"/>
        <v>1.2596668949805849</v>
      </c>
      <c r="V31" s="87">
        <f>分析係数表!D34</f>
        <v>0.16978925805118647</v>
      </c>
      <c r="W31" s="88">
        <f t="shared" si="8"/>
        <v>0</v>
      </c>
      <c r="X31" s="76">
        <f>分析係数表!E34</f>
        <v>0.12666496689847989</v>
      </c>
      <c r="Y31" s="89">
        <f t="shared" si="9"/>
        <v>0</v>
      </c>
    </row>
    <row r="32" spans="1:25" x14ac:dyDescent="0.2">
      <c r="A32" s="6" t="s">
        <v>20</v>
      </c>
      <c r="B32" s="5" t="s">
        <v>37</v>
      </c>
      <c r="C32" s="90"/>
      <c r="D32" s="76">
        <f>投入係数表!AG32</f>
        <v>4.5649521860611549E-3</v>
      </c>
      <c r="E32" s="77">
        <f t="shared" si="0"/>
        <v>0.45649521860611547</v>
      </c>
      <c r="F32" s="76">
        <f>分析係数表!C35</f>
        <v>0.73929442777419441</v>
      </c>
      <c r="G32" s="77">
        <f t="shared" si="1"/>
        <v>0.33748437142106391</v>
      </c>
      <c r="H32" s="77">
        <v>0.5392469896754386</v>
      </c>
      <c r="I32" s="77">
        <f t="shared" si="2"/>
        <v>0.5392469896754386</v>
      </c>
      <c r="J32" s="76">
        <f>分析係数表!G35</f>
        <v>0.31372688477951638</v>
      </c>
      <c r="K32" s="78">
        <f t="shared" si="3"/>
        <v>0.16917627819760739</v>
      </c>
      <c r="L32" s="79"/>
      <c r="M32" s="80"/>
      <c r="N32" s="81">
        <f>分析係数表!H35</f>
        <v>5.9491969307754605E-2</v>
      </c>
      <c r="O32" s="82">
        <f t="shared" si="4"/>
        <v>0.85864929758469777</v>
      </c>
      <c r="P32" s="76">
        <f>分析係数表!C35</f>
        <v>0.73929442777419441</v>
      </c>
      <c r="Q32" s="82">
        <f t="shared" si="5"/>
        <v>0.63479464111659312</v>
      </c>
      <c r="R32" s="83">
        <v>0.79357059980155986</v>
      </c>
      <c r="S32" s="84">
        <f t="shared" si="6"/>
        <v>1.3328175894769985</v>
      </c>
      <c r="T32" s="85">
        <f>分析係数表!F35</f>
        <v>0.64366998577524892</v>
      </c>
      <c r="U32" s="86">
        <f t="shared" si="7"/>
        <v>0.8578946788596612</v>
      </c>
      <c r="V32" s="87">
        <f>分析係数表!D35</f>
        <v>5.245376955903272E-2</v>
      </c>
      <c r="W32" s="88">
        <f t="shared" si="8"/>
        <v>0</v>
      </c>
      <c r="X32" s="76">
        <f>分析係数表!E35</f>
        <v>4.7030583214793739E-2</v>
      </c>
      <c r="Y32" s="89">
        <f t="shared" si="9"/>
        <v>0</v>
      </c>
    </row>
    <row r="33" spans="1:25" x14ac:dyDescent="0.2">
      <c r="A33" s="6" t="s">
        <v>21</v>
      </c>
      <c r="B33" s="5" t="s">
        <v>38</v>
      </c>
      <c r="C33" s="90"/>
      <c r="D33" s="76">
        <f>投入係数表!AG33</f>
        <v>2.117193341466294E-2</v>
      </c>
      <c r="E33" s="77">
        <f t="shared" si="0"/>
        <v>2.1171933414662938</v>
      </c>
      <c r="F33" s="76">
        <f>分析係数表!C36</f>
        <v>0.90530305621882723</v>
      </c>
      <c r="G33" s="77">
        <f t="shared" si="1"/>
        <v>1.9167016026355868</v>
      </c>
      <c r="H33" s="77">
        <v>2.1584684491079518</v>
      </c>
      <c r="I33" s="77">
        <f t="shared" si="2"/>
        <v>2.1584684491079518</v>
      </c>
      <c r="J33" s="76">
        <f>分析係数表!G36</f>
        <v>4.4048921884705258E-2</v>
      </c>
      <c r="K33" s="78">
        <f t="shared" si="3"/>
        <v>9.5078208105357082E-2</v>
      </c>
      <c r="L33" s="79"/>
      <c r="M33" s="80"/>
      <c r="N33" s="81">
        <f>分析係数表!H36</f>
        <v>0.18238619127269287</v>
      </c>
      <c r="O33" s="82">
        <f t="shared" si="4"/>
        <v>2.6323851243739709</v>
      </c>
      <c r="P33" s="76">
        <f>分析係数表!C36</f>
        <v>0.90530305621882723</v>
      </c>
      <c r="Q33" s="82">
        <f t="shared" si="5"/>
        <v>2.3831062982407336</v>
      </c>
      <c r="R33" s="83">
        <v>2.5568648303419121</v>
      </c>
      <c r="S33" s="84">
        <f t="shared" si="6"/>
        <v>4.7153332794498635</v>
      </c>
      <c r="T33" s="85">
        <f>分析係数表!F36</f>
        <v>0.85493507645893108</v>
      </c>
      <c r="U33" s="86">
        <f t="shared" si="7"/>
        <v>4.0313038177958109</v>
      </c>
      <c r="V33" s="87">
        <f>分析係数表!D36</f>
        <v>1.6260463190274778E-2</v>
      </c>
      <c r="W33" s="88">
        <f t="shared" si="8"/>
        <v>0</v>
      </c>
      <c r="X33" s="76">
        <f>分析係数表!E36</f>
        <v>7.9638557780472661E-3</v>
      </c>
      <c r="Y33" s="89">
        <f t="shared" si="9"/>
        <v>0</v>
      </c>
    </row>
    <row r="34" spans="1:25" x14ac:dyDescent="0.2">
      <c r="A34" s="6" t="s">
        <v>22</v>
      </c>
      <c r="B34" s="5" t="s">
        <v>378</v>
      </c>
      <c r="C34" s="90"/>
      <c r="D34" s="76">
        <f>投入係数表!AG34</f>
        <v>2.1683522883790485E-2</v>
      </c>
      <c r="E34" s="77">
        <f t="shared" si="0"/>
        <v>2.1683522883790487</v>
      </c>
      <c r="F34" s="76">
        <f>分析係数表!C37</f>
        <v>0.39043485315593052</v>
      </c>
      <c r="G34" s="77">
        <f t="shared" si="1"/>
        <v>0.84660030730359981</v>
      </c>
      <c r="H34" s="77">
        <v>1.2226495800096842</v>
      </c>
      <c r="I34" s="77">
        <f t="shared" si="2"/>
        <v>1.2226495800096842</v>
      </c>
      <c r="J34" s="76">
        <f>分析係数表!G37</f>
        <v>0.31799768518518517</v>
      </c>
      <c r="K34" s="78">
        <f t="shared" si="3"/>
        <v>0.3887997362357184</v>
      </c>
      <c r="L34" s="79"/>
      <c r="M34" s="80"/>
      <c r="N34" s="81">
        <f>分析係数表!H37</f>
        <v>4.8270430186830832E-2</v>
      </c>
      <c r="O34" s="82">
        <f t="shared" si="4"/>
        <v>0.69668850193249432</v>
      </c>
      <c r="P34" s="76">
        <f>分析係数表!C37</f>
        <v>0.39043485315593052</v>
      </c>
      <c r="Q34" s="82">
        <f t="shared" si="5"/>
        <v>0.27201147294743866</v>
      </c>
      <c r="R34" s="83">
        <v>0.376573843116498</v>
      </c>
      <c r="S34" s="84">
        <f t="shared" si="6"/>
        <v>1.5992234231261822</v>
      </c>
      <c r="T34" s="85">
        <f>分析係数表!F37</f>
        <v>0.6715988005050505</v>
      </c>
      <c r="U34" s="86">
        <f t="shared" si="7"/>
        <v>1.0740365327111248</v>
      </c>
      <c r="V34" s="87">
        <f>分析係数表!D37</f>
        <v>6.2920875420875419E-2</v>
      </c>
      <c r="W34" s="88">
        <f t="shared" si="8"/>
        <v>0</v>
      </c>
      <c r="X34" s="76">
        <f>分析係数表!E37</f>
        <v>6.0316708754208755E-2</v>
      </c>
      <c r="Y34" s="89">
        <f t="shared" si="9"/>
        <v>0</v>
      </c>
    </row>
    <row r="35" spans="1:25" x14ac:dyDescent="0.2">
      <c r="A35" s="6" t="s">
        <v>23</v>
      </c>
      <c r="B35" s="5" t="s">
        <v>194</v>
      </c>
      <c r="C35" s="75">
        <f>最終需要_まとめ!C36</f>
        <v>100</v>
      </c>
      <c r="D35" s="76">
        <f>投入係数表!AG35</f>
        <v>0.18432962103026249</v>
      </c>
      <c r="E35" s="77">
        <f t="shared" si="0"/>
        <v>18.432962103026249</v>
      </c>
      <c r="F35" s="76">
        <f>分析係数表!C38</f>
        <v>9.9890182932115712E-2</v>
      </c>
      <c r="G35" s="77">
        <f t="shared" si="1"/>
        <v>1.8412719564520483</v>
      </c>
      <c r="H35" s="77">
        <v>1.9598938587769881</v>
      </c>
      <c r="I35" s="77">
        <f t="shared" si="2"/>
        <v>101.95989385877699</v>
      </c>
      <c r="J35" s="76">
        <f>分析係数表!G38</f>
        <v>0.1768186564566655</v>
      </c>
      <c r="K35" s="78">
        <f t="shared" si="3"/>
        <v>18.02841144457317</v>
      </c>
      <c r="L35" s="79"/>
      <c r="M35" s="80"/>
      <c r="N35" s="81">
        <f>分析係数表!H38</f>
        <v>4.3813263792446058E-2</v>
      </c>
      <c r="O35" s="82">
        <f t="shared" si="4"/>
        <v>0.63235809165545964</v>
      </c>
      <c r="P35" s="76">
        <f>分析係数表!C38</f>
        <v>9.9890182932115712E-2</v>
      </c>
      <c r="Q35" s="82">
        <f t="shared" si="5"/>
        <v>6.3166365454067452E-2</v>
      </c>
      <c r="R35" s="83">
        <v>9.5813864632792886E-2</v>
      </c>
      <c r="S35" s="84">
        <f t="shared" si="6"/>
        <v>102.05570772340978</v>
      </c>
      <c r="T35" s="85">
        <f>分析係数表!F38</f>
        <v>0.48230653208028773</v>
      </c>
      <c r="U35" s="86">
        <f t="shared" si="7"/>
        <v>49.222134471077212</v>
      </c>
      <c r="V35" s="87">
        <f>分析係数表!D38</f>
        <v>0.17391808794523728</v>
      </c>
      <c r="W35" s="88">
        <f t="shared" si="8"/>
        <v>18</v>
      </c>
      <c r="X35" s="76">
        <f>分析係数表!E38</f>
        <v>0.19259774915883512</v>
      </c>
      <c r="Y35" s="89">
        <f t="shared" si="9"/>
        <v>20</v>
      </c>
    </row>
    <row r="36" spans="1:25" x14ac:dyDescent="0.2">
      <c r="A36" s="6" t="s">
        <v>24</v>
      </c>
      <c r="B36" s="5" t="s">
        <v>39</v>
      </c>
      <c r="C36" s="90"/>
      <c r="D36" s="76">
        <f>投入係数表!AG36</f>
        <v>0</v>
      </c>
      <c r="E36" s="77">
        <f t="shared" si="0"/>
        <v>0</v>
      </c>
      <c r="F36" s="76">
        <f>分析係数表!C39</f>
        <v>1</v>
      </c>
      <c r="G36" s="77">
        <f t="shared" si="1"/>
        <v>0</v>
      </c>
      <c r="H36" s="77">
        <v>8.5104743507446678E-2</v>
      </c>
      <c r="I36" s="77">
        <f t="shared" si="2"/>
        <v>8.5104743507446678E-2</v>
      </c>
      <c r="J36" s="76">
        <f>分析係数表!G39</f>
        <v>0.35294936281039385</v>
      </c>
      <c r="K36" s="78">
        <f t="shared" si="3"/>
        <v>3.0037664993095309E-2</v>
      </c>
      <c r="L36" s="79"/>
      <c r="M36" s="80"/>
      <c r="N36" s="81">
        <f>分析係数表!H39</f>
        <v>3.8393137939767719E-3</v>
      </c>
      <c r="O36" s="82">
        <f t="shared" si="4"/>
        <v>5.5412925992612772E-2</v>
      </c>
      <c r="P36" s="76">
        <f>分析係数表!C39</f>
        <v>1</v>
      </c>
      <c r="Q36" s="82">
        <f t="shared" si="5"/>
        <v>5.5412925992612772E-2</v>
      </c>
      <c r="R36" s="83">
        <v>0.1020284382092379</v>
      </c>
      <c r="S36" s="84">
        <f t="shared" si="6"/>
        <v>0.18713318171668458</v>
      </c>
      <c r="T36" s="85">
        <f>分析係数表!F39</f>
        <v>0.70369192230461841</v>
      </c>
      <c r="U36" s="86">
        <f t="shared" si="7"/>
        <v>0.13168410836919325</v>
      </c>
      <c r="V36" s="87">
        <f>分析係数表!D39</f>
        <v>6.3102646175868304E-2</v>
      </c>
      <c r="W36" s="88">
        <f t="shared" si="8"/>
        <v>0</v>
      </c>
      <c r="X36" s="76">
        <f>分析係数表!E39</f>
        <v>7.9922066045050602E-2</v>
      </c>
      <c r="Y36" s="89">
        <f t="shared" si="9"/>
        <v>0</v>
      </c>
    </row>
    <row r="37" spans="1:25" x14ac:dyDescent="0.2">
      <c r="A37" s="6" t="s">
        <v>25</v>
      </c>
      <c r="B37" s="5" t="s">
        <v>40</v>
      </c>
      <c r="C37" s="90"/>
      <c r="D37" s="76">
        <f>投入係数表!AG37</f>
        <v>2.8334185982448546E-3</v>
      </c>
      <c r="E37" s="77">
        <f t="shared" si="0"/>
        <v>0.28334185982448545</v>
      </c>
      <c r="F37" s="76">
        <f>分析係数表!C40</f>
        <v>0.8889202180509681</v>
      </c>
      <c r="G37" s="77">
        <f t="shared" si="1"/>
        <v>0.25186830781814845</v>
      </c>
      <c r="H37" s="77">
        <v>0.26113901682751856</v>
      </c>
      <c r="I37" s="77">
        <f t="shared" si="2"/>
        <v>0.26113901682751856</v>
      </c>
      <c r="J37" s="76">
        <f>分析係数表!G40</f>
        <v>0.50284888634442904</v>
      </c>
      <c r="K37" s="78">
        <f t="shared" si="3"/>
        <v>0.13131346379279682</v>
      </c>
      <c r="L37" s="79"/>
      <c r="M37" s="80"/>
      <c r="N37" s="81">
        <f>分析係数表!H40</f>
        <v>3.2672435146350355E-2</v>
      </c>
      <c r="O37" s="82">
        <f t="shared" si="4"/>
        <v>0.47156219259896892</v>
      </c>
      <c r="P37" s="76">
        <f>分析係数表!C40</f>
        <v>0.8889202180509681</v>
      </c>
      <c r="Q37" s="82">
        <f t="shared" si="5"/>
        <v>0.41918116706966807</v>
      </c>
      <c r="R37" s="83">
        <v>0.42062272617012347</v>
      </c>
      <c r="S37" s="84">
        <f t="shared" si="6"/>
        <v>0.68176174299764203</v>
      </c>
      <c r="T37" s="85">
        <f>分析係数表!F40</f>
        <v>0.69927210272348084</v>
      </c>
      <c r="U37" s="86">
        <f t="shared" si="7"/>
        <v>0.47673696758238648</v>
      </c>
      <c r="V37" s="87">
        <f>分析係数表!D40</f>
        <v>7.2544369019383326E-2</v>
      </c>
      <c r="W37" s="88">
        <f t="shared" si="8"/>
        <v>0</v>
      </c>
      <c r="X37" s="76">
        <f>分析係数表!E40</f>
        <v>4.5282298737766145E-2</v>
      </c>
      <c r="Y37" s="89">
        <f t="shared" si="9"/>
        <v>0</v>
      </c>
    </row>
    <row r="38" spans="1:25" x14ac:dyDescent="0.2">
      <c r="A38" s="6" t="s">
        <v>26</v>
      </c>
      <c r="B38" s="5" t="s">
        <v>277</v>
      </c>
      <c r="C38" s="90"/>
      <c r="D38" s="76">
        <f>投入係数表!AG38</f>
        <v>4.3288339695407503E-4</v>
      </c>
      <c r="E38" s="77">
        <f t="shared" si="0"/>
        <v>4.3288339695407504E-2</v>
      </c>
      <c r="F38" s="76">
        <f>分析係数表!C41</f>
        <v>0.75714913369882897</v>
      </c>
      <c r="G38" s="77">
        <f t="shared" si="1"/>
        <v>3.2775728899638423E-2</v>
      </c>
      <c r="H38" s="77">
        <v>3.6580542518155665E-2</v>
      </c>
      <c r="I38" s="77">
        <f t="shared" si="2"/>
        <v>3.6580542518155665E-2</v>
      </c>
      <c r="J38" s="76">
        <f>分析係数表!G41</f>
        <v>0.44130306930439894</v>
      </c>
      <c r="K38" s="78">
        <f t="shared" si="3"/>
        <v>1.6143105690082163E-2</v>
      </c>
      <c r="L38" s="79"/>
      <c r="M38" s="80"/>
      <c r="N38" s="81">
        <f>分析係数表!H41</f>
        <v>5.4373811955726131E-2</v>
      </c>
      <c r="O38" s="82">
        <f t="shared" si="4"/>
        <v>0.7847787858772568</v>
      </c>
      <c r="P38" s="76">
        <f>分析係数表!C41</f>
        <v>0.75714913369882897</v>
      </c>
      <c r="Q38" s="82">
        <f t="shared" si="5"/>
        <v>0.59419457787218377</v>
      </c>
      <c r="R38" s="83">
        <v>0.60537356620074201</v>
      </c>
      <c r="S38" s="84">
        <f t="shared" si="6"/>
        <v>0.64195410871889769</v>
      </c>
      <c r="T38" s="85">
        <f>分析係数表!F41</f>
        <v>0.54632084075586207</v>
      </c>
      <c r="U38" s="86">
        <f t="shared" si="7"/>
        <v>0.35071290840198827</v>
      </c>
      <c r="V38" s="87">
        <f>分析係数表!D41</f>
        <v>0.13514826589841719</v>
      </c>
      <c r="W38" s="88">
        <f t="shared" si="8"/>
        <v>0</v>
      </c>
      <c r="X38" s="76">
        <f>分析係数表!E41</f>
        <v>0.12757089402759902</v>
      </c>
      <c r="Y38" s="89">
        <f t="shared" si="9"/>
        <v>0</v>
      </c>
    </row>
    <row r="39" spans="1:25" x14ac:dyDescent="0.2">
      <c r="A39" s="6" t="s">
        <v>51</v>
      </c>
      <c r="B39" s="5" t="s">
        <v>368</v>
      </c>
      <c r="C39" s="90"/>
      <c r="D39" s="76">
        <f>投入係数表!AG39</f>
        <v>1.3773562630356932E-3</v>
      </c>
      <c r="E39" s="77">
        <f>$C$35*D39</f>
        <v>0.13773562630356931</v>
      </c>
      <c r="F39" s="76">
        <f>分析係数表!C42</f>
        <v>1</v>
      </c>
      <c r="G39" s="77">
        <f>E39*F39</f>
        <v>0.13773562630356931</v>
      </c>
      <c r="H39" s="77">
        <v>0.14998700511125795</v>
      </c>
      <c r="I39" s="77">
        <f>C39+H39</f>
        <v>0.14998700511125795</v>
      </c>
      <c r="J39" s="76">
        <f>分析係数表!G42</f>
        <v>0.48521641371557056</v>
      </c>
      <c r="K39" s="78">
        <f>I39*J39</f>
        <v>7.277615672402353E-2</v>
      </c>
      <c r="L39" s="79"/>
      <c r="M39" s="80"/>
      <c r="N39" s="81">
        <f>分析係数表!H42</f>
        <v>1.2455852761828956E-2</v>
      </c>
      <c r="O39" s="82">
        <f t="shared" si="4"/>
        <v>0.17977567979698331</v>
      </c>
      <c r="P39" s="76">
        <f>分析係数表!C42</f>
        <v>1</v>
      </c>
      <c r="Q39" s="82">
        <f>O39*P39</f>
        <v>0.17977567979698331</v>
      </c>
      <c r="R39" s="83">
        <v>0.1843520485179444</v>
      </c>
      <c r="S39" s="84">
        <f>I39+R39</f>
        <v>0.33433905362920235</v>
      </c>
      <c r="T39" s="85">
        <f>分析係数表!F42</f>
        <v>0.55716694772344011</v>
      </c>
      <c r="U39" s="86">
        <f>S39*T39</f>
        <v>0.18628267001532622</v>
      </c>
      <c r="V39" s="87">
        <f>分析係数表!D42</f>
        <v>5.0590219224283306E-2</v>
      </c>
      <c r="W39" s="88">
        <f>ROUND(S39*V39,0)</f>
        <v>0</v>
      </c>
      <c r="X39" s="76">
        <f>分析係数表!E42</f>
        <v>4.4912872400224846E-2</v>
      </c>
      <c r="Y39" s="89">
        <f>ROUND(S39*X39,0)</f>
        <v>0</v>
      </c>
    </row>
    <row r="40" spans="1:25" x14ac:dyDescent="0.2">
      <c r="A40" s="6" t="s">
        <v>195</v>
      </c>
      <c r="B40" s="5" t="s">
        <v>41</v>
      </c>
      <c r="C40" s="90"/>
      <c r="D40" s="76">
        <f>投入係数表!AG40</f>
        <v>0.15194207233088033</v>
      </c>
      <c r="E40" s="77">
        <f>$C$35*D40</f>
        <v>15.194207233088033</v>
      </c>
      <c r="F40" s="76">
        <f>分析係数表!C43</f>
        <v>0.37563090462016302</v>
      </c>
      <c r="G40" s="77">
        <f>E40*F40</f>
        <v>5.7074138079510819</v>
      </c>
      <c r="H40" s="77">
        <v>6.7446449996534144</v>
      </c>
      <c r="I40" s="77">
        <f>C40+H40</f>
        <v>6.7446449996534144</v>
      </c>
      <c r="J40" s="76">
        <f>分析係数表!G43</f>
        <v>0.35396646305878693</v>
      </c>
      <c r="K40" s="78">
        <f>I40*J40</f>
        <v>2.3873781351144521</v>
      </c>
      <c r="L40" s="79"/>
      <c r="M40" s="80"/>
      <c r="N40" s="81">
        <f>分析係数表!H43</f>
        <v>3.4431366873638014E-2</v>
      </c>
      <c r="O40" s="82">
        <f t="shared" si="4"/>
        <v>0.49694890461588181</v>
      </c>
      <c r="P40" s="76">
        <f>分析係数表!C43</f>
        <v>0.37563090462016302</v>
      </c>
      <c r="Q40" s="82">
        <f>O40*P40</f>
        <v>0.18666936659086278</v>
      </c>
      <c r="R40" s="83">
        <v>0.48090782053328979</v>
      </c>
      <c r="S40" s="84">
        <f>I40+R40</f>
        <v>7.2255528201867039</v>
      </c>
      <c r="T40" s="85">
        <f>分析係数表!F43</f>
        <v>0.58646850562191188</v>
      </c>
      <c r="U40" s="86">
        <f>S40*T40</f>
        <v>4.2375591647470872</v>
      </c>
      <c r="V40" s="87">
        <f>分析係数表!D43</f>
        <v>0.19606660701085477</v>
      </c>
      <c r="W40" s="88">
        <f>ROUND(S40*V40,0)</f>
        <v>1</v>
      </c>
      <c r="X40" s="76">
        <f>分析係数表!E43</f>
        <v>0.16095397424425165</v>
      </c>
      <c r="Y40" s="89">
        <f>ROUND(S40*X40,0)</f>
        <v>1</v>
      </c>
    </row>
    <row r="41" spans="1:25" x14ac:dyDescent="0.2">
      <c r="A41" s="6" t="s">
        <v>341</v>
      </c>
      <c r="B41" s="5" t="s">
        <v>42</v>
      </c>
      <c r="C41" s="90"/>
      <c r="D41" s="76">
        <f>投入係数表!AG41</f>
        <v>2.258864271378537E-2</v>
      </c>
      <c r="E41" s="77">
        <f>$C$35*D41</f>
        <v>2.258864271378537</v>
      </c>
      <c r="F41" s="76">
        <f>分析係数表!C44</f>
        <v>0.44504076889746724</v>
      </c>
      <c r="G41" s="77">
        <f>E41*F41</f>
        <v>1.0052866921693211</v>
      </c>
      <c r="H41" s="77">
        <v>1.0418054499453664</v>
      </c>
      <c r="I41" s="77">
        <f>C41+H41</f>
        <v>1.0418054499453664</v>
      </c>
      <c r="J41" s="76">
        <f>分析係数表!G44</f>
        <v>0.26866955824807881</v>
      </c>
      <c r="K41" s="78">
        <f>I41*J41</f>
        <v>0.27990141001726254</v>
      </c>
      <c r="L41" s="79"/>
      <c r="M41" s="80"/>
      <c r="N41" s="81">
        <f>分析係数表!H44</f>
        <v>0.11433334539351923</v>
      </c>
      <c r="O41" s="82">
        <f t="shared" si="4"/>
        <v>1.6501764499474632</v>
      </c>
      <c r="P41" s="76">
        <f>分析係数表!C44</f>
        <v>0.44504076889746724</v>
      </c>
      <c r="Q41" s="82">
        <f>O41*P41</f>
        <v>0.73439579610111183</v>
      </c>
      <c r="R41" s="83">
        <v>0.74800382418690192</v>
      </c>
      <c r="S41" s="84">
        <f>I41+R41</f>
        <v>1.7898092741322684</v>
      </c>
      <c r="T41" s="85">
        <f>分析係数表!F44</f>
        <v>0.50678893027202865</v>
      </c>
      <c r="U41" s="86">
        <f>S41*T41</f>
        <v>0.90705552742844842</v>
      </c>
      <c r="V41" s="87">
        <f>分析係数表!D44</f>
        <v>0.1775140257413606</v>
      </c>
      <c r="W41" s="88">
        <f>ROUND(S41*V41,0)</f>
        <v>0</v>
      </c>
      <c r="X41" s="76">
        <f>分析係数表!E44</f>
        <v>0.13360991938145303</v>
      </c>
      <c r="Y41" s="89">
        <f>ROUND(S41*X41,0)</f>
        <v>0</v>
      </c>
    </row>
    <row r="42" spans="1:25" x14ac:dyDescent="0.2">
      <c r="A42" s="6" t="s">
        <v>342</v>
      </c>
      <c r="B42" s="5" t="s">
        <v>279</v>
      </c>
      <c r="C42" s="90"/>
      <c r="D42" s="76">
        <f>投入係数表!AG42</f>
        <v>3.6598323560662707E-3</v>
      </c>
      <c r="E42" s="77">
        <f>$C$35*D42</f>
        <v>0.36598323560662704</v>
      </c>
      <c r="F42" s="76">
        <f>分析係数表!C45</f>
        <v>1</v>
      </c>
      <c r="G42" s="77">
        <f>E42*F42</f>
        <v>0.36598323560662704</v>
      </c>
      <c r="H42" s="77">
        <v>0.41873882104808219</v>
      </c>
      <c r="I42" s="77">
        <f>C42+H42</f>
        <v>0.41873882104808219</v>
      </c>
      <c r="J42" s="76">
        <f>分析係数表!G45</f>
        <v>0</v>
      </c>
      <c r="K42" s="78">
        <f>I42*J42</f>
        <v>0</v>
      </c>
      <c r="L42" s="79"/>
      <c r="M42" s="80"/>
      <c r="N42" s="81">
        <f>分析係数表!H45</f>
        <v>0</v>
      </c>
      <c r="O42" s="82">
        <f t="shared" si="4"/>
        <v>0</v>
      </c>
      <c r="P42" s="76">
        <f>分析係数表!C45</f>
        <v>1</v>
      </c>
      <c r="Q42" s="82">
        <f>O42*P42</f>
        <v>0</v>
      </c>
      <c r="R42" s="83">
        <v>2.3595924421222877E-2</v>
      </c>
      <c r="S42" s="84">
        <f>I42+R42</f>
        <v>0.44233474546930507</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投入係数表!AG43</f>
        <v>5.7848963047499114E-3</v>
      </c>
      <c r="E43" s="77">
        <f>$C$35*D43</f>
        <v>0.57848963047499113</v>
      </c>
      <c r="F43" s="76">
        <f>分析係数表!C46</f>
        <v>0.71666280596092968</v>
      </c>
      <c r="G43" s="77">
        <f>E43*F43</f>
        <v>0.41458200179550847</v>
      </c>
      <c r="H43" s="77">
        <v>0.44875574783922617</v>
      </c>
      <c r="I43" s="77">
        <f>C43+H43</f>
        <v>0.44875574783922617</v>
      </c>
      <c r="J43" s="76">
        <f>分析係数表!G46</f>
        <v>9.2985756517065307E-3</v>
      </c>
      <c r="K43" s="78">
        <f>I43*J43</f>
        <v>4.1727892704211842E-3</v>
      </c>
      <c r="L43" s="79"/>
      <c r="M43" s="80"/>
      <c r="N43" s="81">
        <f>分析係数表!H46</f>
        <v>2.2386024285503563E-2</v>
      </c>
      <c r="O43" s="82">
        <f t="shared" si="4"/>
        <v>0.32309812991778242</v>
      </c>
      <c r="P43" s="76">
        <f>分析係数表!C46</f>
        <v>0.71666280596092968</v>
      </c>
      <c r="Q43" s="82">
        <f>O43*P43</f>
        <v>0.23155241238760696</v>
      </c>
      <c r="R43" s="83">
        <v>0.24580273887847134</v>
      </c>
      <c r="S43" s="84">
        <f>I43+R43</f>
        <v>0.69455848671769749</v>
      </c>
      <c r="T43" s="85">
        <f>分析係数表!F46</f>
        <v>0.31357162053211501</v>
      </c>
      <c r="U43" s="86">
        <f>S43*T43</f>
        <v>0.21779383023440188</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92">
        <f>投入係数表!AG44</f>
        <v>0.52327732084530321</v>
      </c>
      <c r="E44" s="91">
        <f>SUM(E5:E43)</f>
        <v>52.327732084530325</v>
      </c>
      <c r="F44" s="92">
        <f>分析係数表!C47</f>
        <v>0.41481989128497887</v>
      </c>
      <c r="G44" s="91">
        <f>SUM(G5:G43)</f>
        <v>16.742725033927645</v>
      </c>
      <c r="H44" s="91">
        <f>SUM(H5:H43)</f>
        <v>19.902896331882832</v>
      </c>
      <c r="I44" s="91">
        <f>SUM(I5:I43)</f>
        <v>119.90289633188283</v>
      </c>
      <c r="J44" s="92">
        <f>分析係数表!G47</f>
        <v>0.25026351860519069</v>
      </c>
      <c r="K44" s="93">
        <f>SUM(K5:K43)</f>
        <v>23.006953217906155</v>
      </c>
      <c r="L44" s="94">
        <f>最終需要_まとめ!$L$33</f>
        <v>0.62733333333333341</v>
      </c>
      <c r="M44" s="91">
        <f>K44*L44</f>
        <v>14.43302865203313</v>
      </c>
      <c r="N44" s="95">
        <f>分析係数表!H47</f>
        <v>1</v>
      </c>
      <c r="O44" s="96">
        <f>SUM(O5:O43)</f>
        <v>14.43302865203313</v>
      </c>
      <c r="P44" s="92">
        <f>分析係数表!C47</f>
        <v>0.41481989128497887</v>
      </c>
      <c r="Q44" s="96">
        <f>SUM(Q5:Q43)</f>
        <v>6.984846447804145</v>
      </c>
      <c r="R44" s="91">
        <f>SUM(R5:R43)</f>
        <v>8.1515970727772018</v>
      </c>
      <c r="S44" s="97">
        <f>SUM(S5:S43)</f>
        <v>128.05449340466004</v>
      </c>
      <c r="T44" s="98">
        <f>分析係数表!F47</f>
        <v>0.49143989098878627</v>
      </c>
      <c r="U44" s="99">
        <f>SUM(U5:U43)</f>
        <v>64.735243048096308</v>
      </c>
      <c r="V44" s="100">
        <f>分析係数表!D47</f>
        <v>6.5635274131309693E-2</v>
      </c>
      <c r="W44" s="101">
        <f>SUM(W5:W43)</f>
        <v>19</v>
      </c>
      <c r="X44" s="92">
        <f>分析係数表!E47</f>
        <v>5.6703562149805216E-2</v>
      </c>
      <c r="Y44" s="102">
        <f>SUM(Y5:Y43)</f>
        <v>21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289</v>
      </c>
      <c r="S2" s="3" t="s">
        <v>153</v>
      </c>
      <c r="U2" s="64" t="s">
        <v>210</v>
      </c>
      <c r="W2" s="3" t="s">
        <v>130</v>
      </c>
      <c r="Y2" s="3" t="s">
        <v>154</v>
      </c>
    </row>
    <row r="3" spans="1:25" ht="44" x14ac:dyDescent="0.2">
      <c r="B3" s="65"/>
      <c r="C3" s="66" t="s">
        <v>228</v>
      </c>
      <c r="D3" s="66" t="s">
        <v>231</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投入係数表!AH5</f>
        <v>3.664614482556435E-5</v>
      </c>
      <c r="E5" s="77">
        <f t="shared" ref="E5:E38" si="0">$C$36*D5</f>
        <v>3.664614482556435E-3</v>
      </c>
      <c r="F5" s="76">
        <f>分析係数表!C8</f>
        <v>4.9243777539597522E-2</v>
      </c>
      <c r="G5" s="77">
        <f t="shared" ref="G5:G38" si="1">E5*F5</f>
        <v>1.8045946034739638E-4</v>
      </c>
      <c r="H5" s="77">
        <f t="array" ref="H5:H43">MMULT(逆行列係数!C5:AO43,'32'!G5:G43)</f>
        <v>2.1918941816147575E-4</v>
      </c>
      <c r="I5" s="77">
        <f t="shared" ref="I5:I38" si="2">C5+H5</f>
        <v>2.1918941816147575E-4</v>
      </c>
      <c r="J5" s="76">
        <f>分析係数表!G8</f>
        <v>0.12057971014492753</v>
      </c>
      <c r="K5" s="78">
        <f t="shared" ref="K5:K38" si="3">I5*J5</f>
        <v>2.6429796508746062E-5</v>
      </c>
      <c r="L5" s="79" t="s">
        <v>188</v>
      </c>
      <c r="M5" s="80" t="s">
        <v>188</v>
      </c>
      <c r="N5" s="81">
        <f>分析係数表!H8</f>
        <v>1.1023937613586077E-2</v>
      </c>
      <c r="O5" s="82">
        <f t="shared" ref="O5:O43" si="4">$M$44*N5</f>
        <v>0.27494828194050641</v>
      </c>
      <c r="P5" s="76">
        <f>分析係数表!C8</f>
        <v>4.9243777539597522E-2</v>
      </c>
      <c r="Q5" s="82">
        <f t="shared" ref="Q5:Q38" si="5">O5*P5</f>
        <v>1.3539492030772836E-2</v>
      </c>
      <c r="R5" s="83">
        <f t="array" ref="R5:R43">MMULT(逆行列係数!C5:AO43,'32'!Q5:Q43)</f>
        <v>1.4157312585502064E-2</v>
      </c>
      <c r="S5" s="84">
        <f t="shared" ref="S5:S38" si="6">I5+R5</f>
        <v>1.4376502003663539E-2</v>
      </c>
      <c r="T5" s="85">
        <f>分析係数表!F8</f>
        <v>0.45391304347826089</v>
      </c>
      <c r="U5" s="86">
        <f t="shared" ref="U5:U38" si="7">S5*T5</f>
        <v>6.5256817790542328E-3</v>
      </c>
      <c r="V5" s="87">
        <f>分析係数表!D8</f>
        <v>0.46202898550724636</v>
      </c>
      <c r="W5" s="88">
        <f t="shared" ref="W5:W38" si="8">ROUND(S5*V5,0)</f>
        <v>0</v>
      </c>
      <c r="X5" s="76">
        <f>分析係数表!E8</f>
        <v>0.31362318840579712</v>
      </c>
      <c r="Y5" s="89">
        <f t="shared" ref="Y5:Y38" si="9">ROUND(S5*X5,0)</f>
        <v>0</v>
      </c>
    </row>
    <row r="6" spans="1:25" x14ac:dyDescent="0.2">
      <c r="A6" s="6" t="s">
        <v>220</v>
      </c>
      <c r="B6" s="5" t="s">
        <v>266</v>
      </c>
      <c r="C6" s="90"/>
      <c r="D6" s="76">
        <f>投入係数表!AH6</f>
        <v>0</v>
      </c>
      <c r="E6" s="77">
        <f t="shared" si="0"/>
        <v>0</v>
      </c>
      <c r="F6" s="76">
        <f>分析係数表!C9</f>
        <v>0.18610421836228286</v>
      </c>
      <c r="G6" s="77">
        <f t="shared" si="1"/>
        <v>0</v>
      </c>
      <c r="H6" s="77">
        <v>1.5905907199805727E-5</v>
      </c>
      <c r="I6" s="77">
        <f t="shared" si="2"/>
        <v>1.5905907199805727E-5</v>
      </c>
      <c r="J6" s="76">
        <f>分析係数表!G9</f>
        <v>0.24223602484472051</v>
      </c>
      <c r="K6" s="78">
        <f t="shared" si="3"/>
        <v>3.8529837316299585E-6</v>
      </c>
      <c r="L6" s="79"/>
      <c r="M6" s="80"/>
      <c r="N6" s="81">
        <f>分析係数表!H9</f>
        <v>5.8167204272645549E-4</v>
      </c>
      <c r="O6" s="82">
        <f t="shared" si="4"/>
        <v>1.4507495815593498E-2</v>
      </c>
      <c r="P6" s="76">
        <f>分析係数表!C9</f>
        <v>0.18610421836228286</v>
      </c>
      <c r="Q6" s="82">
        <f t="shared" si="5"/>
        <v>2.6999061691551172E-3</v>
      </c>
      <c r="R6" s="83">
        <v>2.7631280997555733E-3</v>
      </c>
      <c r="S6" s="84">
        <f t="shared" si="6"/>
        <v>2.7790340069553791E-3</v>
      </c>
      <c r="T6" s="85">
        <f>分析係数表!F9</f>
        <v>0.65217391304347827</v>
      </c>
      <c r="U6" s="86">
        <f t="shared" si="7"/>
        <v>1.8124134827969863E-3</v>
      </c>
      <c r="V6" s="87">
        <f>分析係数表!D9</f>
        <v>0.15527950310559005</v>
      </c>
      <c r="W6" s="88">
        <f t="shared" si="8"/>
        <v>0</v>
      </c>
      <c r="X6" s="76">
        <f>分析係数表!E9</f>
        <v>0</v>
      </c>
      <c r="Y6" s="89">
        <f t="shared" si="9"/>
        <v>0</v>
      </c>
    </row>
    <row r="7" spans="1:25" x14ac:dyDescent="0.2">
      <c r="A7" s="6" t="s">
        <v>221</v>
      </c>
      <c r="B7" s="5" t="s">
        <v>267</v>
      </c>
      <c r="C7" s="90"/>
      <c r="D7" s="76">
        <f>投入係数表!AH7</f>
        <v>1.2215381608521451E-5</v>
      </c>
      <c r="E7" s="77">
        <f t="shared" si="0"/>
        <v>1.2215381608521451E-3</v>
      </c>
      <c r="F7" s="76">
        <f>分析係数表!C10</f>
        <v>1</v>
      </c>
      <c r="G7" s="77">
        <f t="shared" si="1"/>
        <v>1.2215381608521451E-3</v>
      </c>
      <c r="H7" s="77">
        <v>1.2454334198203608E-3</v>
      </c>
      <c r="I7" s="77">
        <f t="shared" si="2"/>
        <v>1.2454334198203608E-3</v>
      </c>
      <c r="J7" s="76">
        <f>分析係数表!G10</f>
        <v>0.17902522283330172</v>
      </c>
      <c r="K7" s="78">
        <f t="shared" si="3"/>
        <v>2.2296399550738111E-4</v>
      </c>
      <c r="L7" s="79"/>
      <c r="M7" s="80"/>
      <c r="N7" s="81">
        <f>分析係数表!H10</f>
        <v>1.093766089911469E-3</v>
      </c>
      <c r="O7" s="82">
        <f t="shared" si="4"/>
        <v>2.7279645241761935E-2</v>
      </c>
      <c r="P7" s="76">
        <f>分析係数表!C10</f>
        <v>1</v>
      </c>
      <c r="Q7" s="82">
        <f t="shared" si="5"/>
        <v>2.7279645241761935E-2</v>
      </c>
      <c r="R7" s="83">
        <v>2.7358035646710389E-2</v>
      </c>
      <c r="S7" s="84">
        <f t="shared" si="6"/>
        <v>2.8603469066530749E-2</v>
      </c>
      <c r="T7" s="85">
        <f>分析係数表!F10</f>
        <v>0.51792148681964723</v>
      </c>
      <c r="U7" s="86">
        <f t="shared" si="7"/>
        <v>1.4814351227137392E-2</v>
      </c>
      <c r="V7" s="87">
        <f>分析係数表!D10</f>
        <v>0.10677033946520008</v>
      </c>
      <c r="W7" s="88">
        <f t="shared" si="8"/>
        <v>0</v>
      </c>
      <c r="X7" s="76">
        <f>分析係数表!E10</f>
        <v>8.173715152664518E-2</v>
      </c>
      <c r="Y7" s="89">
        <f t="shared" si="9"/>
        <v>0</v>
      </c>
    </row>
    <row r="8" spans="1:25" x14ac:dyDescent="0.2">
      <c r="A8" s="6" t="s">
        <v>222</v>
      </c>
      <c r="B8" s="5" t="s">
        <v>27</v>
      </c>
      <c r="C8" s="90"/>
      <c r="D8" s="76">
        <f>投入係数表!AH8</f>
        <v>1.2215381608521451E-5</v>
      </c>
      <c r="E8" s="77">
        <f t="shared" si="0"/>
        <v>1.2215381608521451E-3</v>
      </c>
      <c r="F8" s="76">
        <f>分析係数表!C11</f>
        <v>6.160954948016939E-3</v>
      </c>
      <c r="G8" s="77">
        <f t="shared" si="1"/>
        <v>7.5258415762935351E-6</v>
      </c>
      <c r="H8" s="77">
        <v>7.7258583489321999E-4</v>
      </c>
      <c r="I8" s="77">
        <f t="shared" si="2"/>
        <v>7.7258583489321999E-4</v>
      </c>
      <c r="J8" s="76">
        <f>分析係数表!G11</f>
        <v>0.34042553191489361</v>
      </c>
      <c r="K8" s="78">
        <f t="shared" si="3"/>
        <v>2.6300794379343658E-4</v>
      </c>
      <c r="L8" s="79"/>
      <c r="M8" s="80"/>
      <c r="N8" s="81">
        <f>分析係数表!H11</f>
        <v>-1.9481838751603774E-5</v>
      </c>
      <c r="O8" s="82">
        <f t="shared" si="4"/>
        <v>-4.8589698903901669E-4</v>
      </c>
      <c r="P8" s="76">
        <f>分析係数表!C11</f>
        <v>6.160954948016939E-3</v>
      </c>
      <c r="Q8" s="82">
        <f t="shared" si="5"/>
        <v>-2.9935894588464622E-6</v>
      </c>
      <c r="R8" s="83">
        <v>3.4232560418270765E-4</v>
      </c>
      <c r="S8" s="84">
        <f t="shared" si="6"/>
        <v>1.1149114390759276E-3</v>
      </c>
      <c r="T8" s="85">
        <f>分析係数表!F11</f>
        <v>0.5957446808510638</v>
      </c>
      <c r="U8" s="86">
        <f t="shared" si="7"/>
        <v>6.6420255944948882E-4</v>
      </c>
      <c r="V8" s="87">
        <f>分析係数表!D11</f>
        <v>0.10638297872340426</v>
      </c>
      <c r="W8" s="88">
        <f t="shared" si="8"/>
        <v>0</v>
      </c>
      <c r="X8" s="76">
        <f>分析係数表!E11</f>
        <v>0</v>
      </c>
      <c r="Y8" s="89">
        <f t="shared" si="9"/>
        <v>0</v>
      </c>
    </row>
    <row r="9" spans="1:25" x14ac:dyDescent="0.2">
      <c r="A9" s="6" t="s">
        <v>223</v>
      </c>
      <c r="B9" s="5" t="s">
        <v>191</v>
      </c>
      <c r="C9" s="90"/>
      <c r="D9" s="76">
        <f>投入係数表!AH9</f>
        <v>3.2981530343007914E-4</v>
      </c>
      <c r="E9" s="77">
        <f t="shared" si="0"/>
        <v>3.2981530343007916E-2</v>
      </c>
      <c r="F9" s="76">
        <f>分析係数表!C12</f>
        <v>3.0196065121225524E-2</v>
      </c>
      <c r="G9" s="77">
        <f t="shared" si="1"/>
        <v>9.959124380351425E-4</v>
      </c>
      <c r="H9" s="77">
        <v>1.1333434146155691E-3</v>
      </c>
      <c r="I9" s="77">
        <f t="shared" si="2"/>
        <v>1.1333434146155691E-3</v>
      </c>
      <c r="J9" s="76">
        <f>分析係数表!G12</f>
        <v>0.12354134956874682</v>
      </c>
      <c r="K9" s="78">
        <f t="shared" si="3"/>
        <v>1.4001477496645919E-4</v>
      </c>
      <c r="L9" s="79"/>
      <c r="M9" s="80"/>
      <c r="N9" s="81">
        <f>分析係数表!H12</f>
        <v>9.1223709954384669E-2</v>
      </c>
      <c r="O9" s="82">
        <f t="shared" si="4"/>
        <v>2.2752126511751953</v>
      </c>
      <c r="P9" s="76">
        <f>分析係数表!C12</f>
        <v>3.0196065121225524E-2</v>
      </c>
      <c r="Q9" s="82">
        <f t="shared" si="5"/>
        <v>6.8702469379522374E-2</v>
      </c>
      <c r="R9" s="83">
        <v>7.3142409483023585E-2</v>
      </c>
      <c r="S9" s="84">
        <f t="shared" si="6"/>
        <v>7.4275752897639158E-2</v>
      </c>
      <c r="T9" s="85">
        <f>分析係数表!F12</f>
        <v>0.42790922927909231</v>
      </c>
      <c r="U9" s="86">
        <f t="shared" si="7"/>
        <v>3.1783280176553082E-2</v>
      </c>
      <c r="V9" s="87">
        <f>分析係数表!D12</f>
        <v>5.0712605507126057E-2</v>
      </c>
      <c r="W9" s="88">
        <f t="shared" si="8"/>
        <v>0</v>
      </c>
      <c r="X9" s="76">
        <f>分析係数表!E12</f>
        <v>5.3041833863751671E-2</v>
      </c>
      <c r="Y9" s="89">
        <f t="shared" si="9"/>
        <v>0</v>
      </c>
    </row>
    <row r="10" spans="1:25" x14ac:dyDescent="0.2">
      <c r="A10" s="6" t="s">
        <v>224</v>
      </c>
      <c r="B10" s="5" t="s">
        <v>28</v>
      </c>
      <c r="C10" s="90"/>
      <c r="D10" s="76">
        <f>投入係数表!AH10</f>
        <v>3.3225837975178344E-3</v>
      </c>
      <c r="E10" s="77">
        <f t="shared" si="0"/>
        <v>0.33225837975178346</v>
      </c>
      <c r="F10" s="76">
        <f>分析係数表!C13</f>
        <v>0</v>
      </c>
      <c r="G10" s="77">
        <f t="shared" si="1"/>
        <v>0</v>
      </c>
      <c r="H10" s="77">
        <v>0</v>
      </c>
      <c r="I10" s="77">
        <f t="shared" si="2"/>
        <v>0</v>
      </c>
      <c r="J10" s="76">
        <f>分析係数表!G13</f>
        <v>0.24349881796690306</v>
      </c>
      <c r="K10" s="78">
        <f t="shared" si="3"/>
        <v>0</v>
      </c>
      <c r="L10" s="79"/>
      <c r="M10" s="80"/>
      <c r="N10" s="81">
        <f>分析係数表!H13</f>
        <v>1.4342808000912864E-2</v>
      </c>
      <c r="O10" s="82">
        <f t="shared" si="4"/>
        <v>0.3577243047160818</v>
      </c>
      <c r="P10" s="76">
        <f>分析係数表!C13</f>
        <v>0</v>
      </c>
      <c r="Q10" s="82">
        <f t="shared" si="5"/>
        <v>0</v>
      </c>
      <c r="R10" s="83">
        <v>0</v>
      </c>
      <c r="S10" s="84">
        <f t="shared" si="6"/>
        <v>0</v>
      </c>
      <c r="T10" s="85">
        <f>分析係数表!F13</f>
        <v>0.38061465721040189</v>
      </c>
      <c r="U10" s="86">
        <f t="shared" si="7"/>
        <v>0</v>
      </c>
      <c r="V10" s="87">
        <f>分析係数表!D13</f>
        <v>0.21040189125295508</v>
      </c>
      <c r="W10" s="88">
        <f t="shared" si="8"/>
        <v>0</v>
      </c>
      <c r="X10" s="76">
        <f>分析係数表!E13</f>
        <v>0.14893617021276595</v>
      </c>
      <c r="Y10" s="89">
        <f t="shared" si="9"/>
        <v>0</v>
      </c>
    </row>
    <row r="11" spans="1:25" x14ac:dyDescent="0.2">
      <c r="A11" s="6" t="s">
        <v>225</v>
      </c>
      <c r="B11" s="5" t="s">
        <v>268</v>
      </c>
      <c r="C11" s="90"/>
      <c r="D11" s="76">
        <f>投入係数表!AH11</f>
        <v>1.2703996872862309E-3</v>
      </c>
      <c r="E11" s="77">
        <f t="shared" si="0"/>
        <v>0.12703996872862308</v>
      </c>
      <c r="F11" s="76">
        <f>分析係数表!C14</f>
        <v>0.14745822605886216</v>
      </c>
      <c r="G11" s="77">
        <f t="shared" si="1"/>
        <v>1.8733088427296082E-2</v>
      </c>
      <c r="H11" s="77">
        <v>0.12615141504546684</v>
      </c>
      <c r="I11" s="77">
        <f t="shared" si="2"/>
        <v>0.12615141504546684</v>
      </c>
      <c r="J11" s="76">
        <f>分析係数表!G14</f>
        <v>0.16000812567713976</v>
      </c>
      <c r="K11" s="78">
        <f t="shared" si="3"/>
        <v>2.0185251472944078E-2</v>
      </c>
      <c r="L11" s="79"/>
      <c r="M11" s="80"/>
      <c r="N11" s="81">
        <f>分析係数表!H14</f>
        <v>1.1744765647395416E-3</v>
      </c>
      <c r="O11" s="82">
        <f t="shared" si="4"/>
        <v>2.9292647053495002E-2</v>
      </c>
      <c r="P11" s="76">
        <f>分析係数表!C14</f>
        <v>0.14745822605886216</v>
      </c>
      <c r="Q11" s="82">
        <f t="shared" si="5"/>
        <v>4.3194417710767288E-3</v>
      </c>
      <c r="R11" s="83">
        <v>3.3324940539428222E-2</v>
      </c>
      <c r="S11" s="84">
        <f t="shared" si="6"/>
        <v>0.15947635558489506</v>
      </c>
      <c r="T11" s="85">
        <f>分析係数表!F14</f>
        <v>0.30031148429035753</v>
      </c>
      <c r="U11" s="86">
        <f t="shared" si="7"/>
        <v>4.7892581054916686E-2</v>
      </c>
      <c r="V11" s="87">
        <f>分析係数表!D14</f>
        <v>4.401408450704225E-2</v>
      </c>
      <c r="W11" s="88">
        <f t="shared" si="8"/>
        <v>0</v>
      </c>
      <c r="X11" s="76">
        <f>分析係数表!E14</f>
        <v>4.2998374864572045E-2</v>
      </c>
      <c r="Y11" s="89">
        <f t="shared" si="9"/>
        <v>0</v>
      </c>
    </row>
    <row r="12" spans="1:25" x14ac:dyDescent="0.2">
      <c r="A12" s="6" t="s">
        <v>226</v>
      </c>
      <c r="B12" s="5" t="s">
        <v>29</v>
      </c>
      <c r="C12" s="90"/>
      <c r="D12" s="76">
        <f>投入係数表!AH12</f>
        <v>9.1615362063910875E-4</v>
      </c>
      <c r="E12" s="77">
        <f t="shared" si="0"/>
        <v>9.1615362063910868E-2</v>
      </c>
      <c r="F12" s="76">
        <f>分析係数表!C15</f>
        <v>0</v>
      </c>
      <c r="G12" s="77">
        <f t="shared" si="1"/>
        <v>0</v>
      </c>
      <c r="H12" s="77">
        <v>0</v>
      </c>
      <c r="I12" s="77">
        <f t="shared" si="2"/>
        <v>0</v>
      </c>
      <c r="J12" s="76">
        <f>分析係数表!G15</f>
        <v>9.5721711315473815E-2</v>
      </c>
      <c r="K12" s="78">
        <f t="shared" si="3"/>
        <v>0</v>
      </c>
      <c r="L12" s="79"/>
      <c r="M12" s="80"/>
      <c r="N12" s="81">
        <f>分析係数表!H15</f>
        <v>8.3618835041705045E-3</v>
      </c>
      <c r="O12" s="82">
        <f t="shared" si="4"/>
        <v>0.20855392908110362</v>
      </c>
      <c r="P12" s="76">
        <f>分析係数表!C15</f>
        <v>0</v>
      </c>
      <c r="Q12" s="82">
        <f t="shared" si="5"/>
        <v>0</v>
      </c>
      <c r="R12" s="83">
        <v>0</v>
      </c>
      <c r="S12" s="84">
        <f t="shared" si="6"/>
        <v>0</v>
      </c>
      <c r="T12" s="85">
        <f>分析係数表!F15</f>
        <v>0.30411835265893644</v>
      </c>
      <c r="U12" s="86">
        <f t="shared" si="7"/>
        <v>0</v>
      </c>
      <c r="V12" s="87">
        <f>分析係数表!D15</f>
        <v>5.8056777289084364E-2</v>
      </c>
      <c r="W12" s="88">
        <f t="shared" si="8"/>
        <v>0</v>
      </c>
      <c r="X12" s="76">
        <f>分析係数表!E15</f>
        <v>5.2139144342263098E-2</v>
      </c>
      <c r="Y12" s="89">
        <f t="shared" si="9"/>
        <v>0</v>
      </c>
    </row>
    <row r="13" spans="1:25" x14ac:dyDescent="0.2">
      <c r="A13" s="6" t="s">
        <v>227</v>
      </c>
      <c r="B13" s="5" t="s">
        <v>30</v>
      </c>
      <c r="C13" s="90"/>
      <c r="D13" s="76">
        <f>投入係数表!AH13</f>
        <v>1.0835043486758527E-2</v>
      </c>
      <c r="E13" s="77">
        <f t="shared" si="0"/>
        <v>1.0835043486758527</v>
      </c>
      <c r="F13" s="76">
        <f>分析係数表!C16</f>
        <v>2.2508198350392528E-2</v>
      </c>
      <c r="G13" s="77">
        <f t="shared" si="1"/>
        <v>2.4387730793508956E-2</v>
      </c>
      <c r="H13" s="77">
        <v>3.0571777973809274E-2</v>
      </c>
      <c r="I13" s="77">
        <f t="shared" si="2"/>
        <v>3.0571777973809274E-2</v>
      </c>
      <c r="J13" s="76">
        <f>分析係数表!G16</f>
        <v>3.3165829145728645E-2</v>
      </c>
      <c r="K13" s="78">
        <f t="shared" si="3"/>
        <v>1.0139383649605087E-3</v>
      </c>
      <c r="L13" s="79"/>
      <c r="M13" s="80"/>
      <c r="N13" s="81">
        <f>分析係数表!H16</f>
        <v>1.6828134001653172E-2</v>
      </c>
      <c r="O13" s="82">
        <f t="shared" si="4"/>
        <v>0.41971087774634486</v>
      </c>
      <c r="P13" s="76">
        <f>分析係数表!C16</f>
        <v>2.2508198350392528E-2</v>
      </c>
      <c r="Q13" s="82">
        <f t="shared" si="5"/>
        <v>9.4469356861320783E-3</v>
      </c>
      <c r="R13" s="83">
        <v>1.2930510704771069E-2</v>
      </c>
      <c r="S13" s="84">
        <f t="shared" si="6"/>
        <v>4.3502288678580345E-2</v>
      </c>
      <c r="T13" s="85">
        <f>分析係数表!F16</f>
        <v>0.28743718592964823</v>
      </c>
      <c r="U13" s="86">
        <f t="shared" si="7"/>
        <v>1.2504175439270329E-2</v>
      </c>
      <c r="V13" s="87">
        <f>分析係数表!D16</f>
        <v>2.5125628140703519E-2</v>
      </c>
      <c r="W13" s="88">
        <f t="shared" si="8"/>
        <v>0</v>
      </c>
      <c r="X13" s="76">
        <f>分析係数表!E16</f>
        <v>2.3115577889447236E-2</v>
      </c>
      <c r="Y13" s="89">
        <f t="shared" si="9"/>
        <v>0</v>
      </c>
    </row>
    <row r="14" spans="1:25" x14ac:dyDescent="0.2">
      <c r="A14" s="6" t="s">
        <v>2</v>
      </c>
      <c r="B14" s="5" t="s">
        <v>365</v>
      </c>
      <c r="C14" s="90"/>
      <c r="D14" s="76">
        <f>投入係数表!AH14</f>
        <v>1.9178149125378676E-3</v>
      </c>
      <c r="E14" s="77">
        <f t="shared" si="0"/>
        <v>0.19178149125378677</v>
      </c>
      <c r="F14" s="76">
        <f>分析係数表!C17</f>
        <v>3.7433661865049261E-2</v>
      </c>
      <c r="G14" s="77">
        <f t="shared" si="1"/>
        <v>7.1790834955691562E-3</v>
      </c>
      <c r="H14" s="77">
        <v>4.1029570034846592E-2</v>
      </c>
      <c r="I14" s="77">
        <f t="shared" si="2"/>
        <v>4.1029570034846592E-2</v>
      </c>
      <c r="J14" s="76">
        <f>分析係数表!G17</f>
        <v>0.23414289082763498</v>
      </c>
      <c r="K14" s="78">
        <f t="shared" si="3"/>
        <v>9.6067821373738895E-3</v>
      </c>
      <c r="L14" s="79"/>
      <c r="M14" s="80"/>
      <c r="N14" s="81">
        <f>分析係数表!H17</f>
        <v>3.0252512461419003E-3</v>
      </c>
      <c r="O14" s="82">
        <f t="shared" si="4"/>
        <v>7.5452861012201597E-2</v>
      </c>
      <c r="P14" s="76">
        <f>分析係数表!C17</f>
        <v>3.7433661865049261E-2</v>
      </c>
      <c r="Q14" s="82">
        <f t="shared" si="5"/>
        <v>2.824476885881313E-3</v>
      </c>
      <c r="R14" s="83">
        <v>1.5877354980230293E-2</v>
      </c>
      <c r="S14" s="84">
        <f t="shared" si="6"/>
        <v>5.6906925015076881E-2</v>
      </c>
      <c r="T14" s="85">
        <f>分析係数表!F17</f>
        <v>0.39289082763499172</v>
      </c>
      <c r="U14" s="86">
        <f t="shared" si="7"/>
        <v>2.2358208867335971E-2</v>
      </c>
      <c r="V14" s="87">
        <f>分析係数表!D17</f>
        <v>5.6649375147370902E-2</v>
      </c>
      <c r="W14" s="88">
        <f t="shared" si="8"/>
        <v>0</v>
      </c>
      <c r="X14" s="76">
        <f>分析係数表!E17</f>
        <v>5.6885168592313136E-2</v>
      </c>
      <c r="Y14" s="89">
        <f t="shared" si="9"/>
        <v>0</v>
      </c>
    </row>
    <row r="15" spans="1:25" x14ac:dyDescent="0.2">
      <c r="A15" s="6" t="s">
        <v>3</v>
      </c>
      <c r="B15" s="5" t="s">
        <v>31</v>
      </c>
      <c r="C15" s="90"/>
      <c r="D15" s="76">
        <f>投入係数表!AH15</f>
        <v>1.8323072412782174E-4</v>
      </c>
      <c r="E15" s="77">
        <f t="shared" si="0"/>
        <v>1.8323072412782176E-2</v>
      </c>
      <c r="F15" s="76">
        <f>分析係数表!C18</f>
        <v>0.10097309673726385</v>
      </c>
      <c r="G15" s="77">
        <f t="shared" si="1"/>
        <v>1.8501373632597452E-3</v>
      </c>
      <c r="H15" s="77">
        <v>1.6215918327855572E-2</v>
      </c>
      <c r="I15" s="77">
        <f t="shared" si="2"/>
        <v>1.6215918327855572E-2</v>
      </c>
      <c r="J15" s="76">
        <f>分析係数表!G18</f>
        <v>0.21571562207670719</v>
      </c>
      <c r="K15" s="78">
        <f t="shared" si="3"/>
        <v>3.4980269096384423E-3</v>
      </c>
      <c r="L15" s="79"/>
      <c r="M15" s="80"/>
      <c r="N15" s="81">
        <f>分析係数表!H18</f>
        <v>4.4529917146522908E-4</v>
      </c>
      <c r="O15" s="82">
        <f t="shared" si="4"/>
        <v>1.1106216892320381E-2</v>
      </c>
      <c r="P15" s="76">
        <f>分析係数表!C18</f>
        <v>0.10097309673726385</v>
      </c>
      <c r="Q15" s="82">
        <f t="shared" si="5"/>
        <v>1.1214291126532996E-3</v>
      </c>
      <c r="R15" s="83">
        <v>4.3116358451808657E-3</v>
      </c>
      <c r="S15" s="84">
        <f t="shared" si="6"/>
        <v>2.0527554173036436E-2</v>
      </c>
      <c r="T15" s="85">
        <f>分析係数表!F18</f>
        <v>0.45949485500467729</v>
      </c>
      <c r="U15" s="86">
        <f t="shared" si="7"/>
        <v>9.4323055283400351E-3</v>
      </c>
      <c r="V15" s="87">
        <f>分析係数表!D18</f>
        <v>5.5378858746492052E-2</v>
      </c>
      <c r="W15" s="88">
        <f t="shared" si="8"/>
        <v>0</v>
      </c>
      <c r="X15" s="76">
        <f>分析係数表!E18</f>
        <v>5.5378858746492052E-2</v>
      </c>
      <c r="Y15" s="89">
        <f t="shared" si="9"/>
        <v>0</v>
      </c>
    </row>
    <row r="16" spans="1:25" x14ac:dyDescent="0.2">
      <c r="A16" s="6" t="s">
        <v>4</v>
      </c>
      <c r="B16" s="5" t="s">
        <v>32</v>
      </c>
      <c r="C16" s="90"/>
      <c r="D16" s="76">
        <f>投入係数表!AH16</f>
        <v>3.664614482556435E-5</v>
      </c>
      <c r="E16" s="77">
        <f t="shared" si="0"/>
        <v>3.664614482556435E-3</v>
      </c>
      <c r="F16" s="76">
        <f>分析係数表!C19</f>
        <v>3.134831743474864E-2</v>
      </c>
      <c r="G16" s="77">
        <f t="shared" si="1"/>
        <v>1.1487949807515626E-4</v>
      </c>
      <c r="H16" s="77">
        <v>4.9392690944136904E-2</v>
      </c>
      <c r="I16" s="77">
        <f t="shared" si="2"/>
        <v>4.9392690944136904E-2</v>
      </c>
      <c r="J16" s="76">
        <f>分析係数表!G19</f>
        <v>5.7606822099247029E-2</v>
      </c>
      <c r="K16" s="78">
        <f t="shared" si="3"/>
        <v>2.8453559602219843E-3</v>
      </c>
      <c r="L16" s="79"/>
      <c r="M16" s="80"/>
      <c r="N16" s="81">
        <f>分析係数表!H19</f>
        <v>-1.1410791268796496E-4</v>
      </c>
      <c r="O16" s="82">
        <f t="shared" si="4"/>
        <v>-2.8459680786570977E-3</v>
      </c>
      <c r="P16" s="76">
        <f>分析係数表!C19</f>
        <v>3.134831743474864E-2</v>
      </c>
      <c r="Q16" s="82">
        <f t="shared" si="5"/>
        <v>-8.9216310738904383E-5</v>
      </c>
      <c r="R16" s="83">
        <v>8.5592418185918562E-3</v>
      </c>
      <c r="S16" s="84">
        <f t="shared" si="6"/>
        <v>5.795193276272876E-2</v>
      </c>
      <c r="T16" s="85">
        <f>分析係数表!F19</f>
        <v>0.23995282590946204</v>
      </c>
      <c r="U16" s="86">
        <f t="shared" si="7"/>
        <v>1.3905730033331903E-2</v>
      </c>
      <c r="V16" s="87">
        <f>分析係数表!D19</f>
        <v>5.8967613172457587E-3</v>
      </c>
      <c r="W16" s="88">
        <f t="shared" si="8"/>
        <v>0</v>
      </c>
      <c r="X16" s="76">
        <f>分析係数表!E19</f>
        <v>5.1710060782001266E-3</v>
      </c>
      <c r="Y16" s="89">
        <f t="shared" si="9"/>
        <v>0</v>
      </c>
    </row>
    <row r="17" spans="1:25" x14ac:dyDescent="0.2">
      <c r="A17" s="6" t="s">
        <v>5</v>
      </c>
      <c r="B17" s="5" t="s">
        <v>33</v>
      </c>
      <c r="C17" s="90"/>
      <c r="D17" s="76">
        <f>投入係数表!AH17</f>
        <v>2.0766148734486465E-4</v>
      </c>
      <c r="E17" s="77">
        <f t="shared" si="0"/>
        <v>2.0766148734486466E-2</v>
      </c>
      <c r="F17" s="76">
        <f>分析係数表!C20</f>
        <v>9.3978580907996712E-2</v>
      </c>
      <c r="G17" s="77">
        <f t="shared" si="1"/>
        <v>1.95157318899143E-3</v>
      </c>
      <c r="H17" s="77">
        <v>2.0925408610937418E-2</v>
      </c>
      <c r="I17" s="77">
        <f t="shared" si="2"/>
        <v>2.0925408610937418E-2</v>
      </c>
      <c r="J17" s="76">
        <f>分析係数表!G20</f>
        <v>0.1000543404428746</v>
      </c>
      <c r="K17" s="78">
        <f t="shared" si="3"/>
        <v>2.0936779570649923E-3</v>
      </c>
      <c r="L17" s="79"/>
      <c r="M17" s="80"/>
      <c r="N17" s="81">
        <f>分析係数表!H20</f>
        <v>5.5523240442070755E-4</v>
      </c>
      <c r="O17" s="82">
        <f t="shared" si="4"/>
        <v>1.3848064187611975E-2</v>
      </c>
      <c r="P17" s="76">
        <f>分析係数表!C20</f>
        <v>9.3978580907996712E-2</v>
      </c>
      <c r="Q17" s="82">
        <f t="shared" si="5"/>
        <v>1.3014214206746237E-3</v>
      </c>
      <c r="R17" s="83">
        <v>7.0235903827116711E-3</v>
      </c>
      <c r="S17" s="84">
        <f t="shared" si="6"/>
        <v>2.7948998993649089E-2</v>
      </c>
      <c r="T17" s="85">
        <f>分析係数表!F20</f>
        <v>0.22286374133949191</v>
      </c>
      <c r="U17" s="86">
        <f t="shared" si="7"/>
        <v>6.2288184824183307E-3</v>
      </c>
      <c r="V17" s="87">
        <f>分析係数表!D20</f>
        <v>2.7577774758864283E-2</v>
      </c>
      <c r="W17" s="88">
        <f t="shared" si="8"/>
        <v>0</v>
      </c>
      <c r="X17" s="76">
        <f>分析係数表!E20</f>
        <v>2.9955169134628448E-2</v>
      </c>
      <c r="Y17" s="89">
        <f t="shared" si="9"/>
        <v>0</v>
      </c>
    </row>
    <row r="18" spans="1:25" x14ac:dyDescent="0.2">
      <c r="A18" s="6" t="s">
        <v>6</v>
      </c>
      <c r="B18" s="5" t="s">
        <v>34</v>
      </c>
      <c r="C18" s="90"/>
      <c r="D18" s="76">
        <f>投入係数表!AH18</f>
        <v>4.4586142871103291E-3</v>
      </c>
      <c r="E18" s="77">
        <f t="shared" si="0"/>
        <v>0.4458614287110329</v>
      </c>
      <c r="F18" s="76">
        <f>分析係数表!C21</f>
        <v>0.58730312732447199</v>
      </c>
      <c r="G18" s="77">
        <f t="shared" si="1"/>
        <v>0.26185581143534675</v>
      </c>
      <c r="H18" s="77">
        <v>0.28952184106796658</v>
      </c>
      <c r="I18" s="77">
        <f t="shared" si="2"/>
        <v>0.28952184106796658</v>
      </c>
      <c r="J18" s="76">
        <f>分析係数表!G21</f>
        <v>0.28517251912946945</v>
      </c>
      <c r="K18" s="78">
        <f t="shared" si="3"/>
        <v>8.2563672760353909E-2</v>
      </c>
      <c r="L18" s="79"/>
      <c r="M18" s="80"/>
      <c r="N18" s="81">
        <f>分析係数表!H21</f>
        <v>9.2956202043366571E-4</v>
      </c>
      <c r="O18" s="82">
        <f t="shared" si="4"/>
        <v>2.3184227762718793E-2</v>
      </c>
      <c r="P18" s="76">
        <f>分析係数表!C21</f>
        <v>0.58730312732447199</v>
      </c>
      <c r="Q18" s="82">
        <f t="shared" si="5"/>
        <v>1.3616169469647593E-2</v>
      </c>
      <c r="R18" s="83">
        <v>1.9771054801047867E-2</v>
      </c>
      <c r="S18" s="84">
        <f t="shared" si="6"/>
        <v>0.30929289586901443</v>
      </c>
      <c r="T18" s="85">
        <f>分析係数表!F21</f>
        <v>0.42587749688936571</v>
      </c>
      <c r="U18" s="86">
        <f t="shared" si="7"/>
        <v>0.1317208842983591</v>
      </c>
      <c r="V18" s="87">
        <f>分析係数表!D21</f>
        <v>3.1732194878443115E-2</v>
      </c>
      <c r="W18" s="88">
        <f t="shared" si="8"/>
        <v>0</v>
      </c>
      <c r="X18" s="76">
        <f>分析係数表!E21</f>
        <v>3.0689107937146562E-2</v>
      </c>
      <c r="Y18" s="89">
        <f t="shared" si="9"/>
        <v>0</v>
      </c>
    </row>
    <row r="19" spans="1:25" x14ac:dyDescent="0.2">
      <c r="A19" s="6" t="s">
        <v>7</v>
      </c>
      <c r="B19" s="5" t="s">
        <v>269</v>
      </c>
      <c r="C19" s="90"/>
      <c r="D19" s="76">
        <f>投入係数表!AH19</f>
        <v>3.4203068503860061E-4</v>
      </c>
      <c r="E19" s="77">
        <f t="shared" si="0"/>
        <v>3.4203068503860061E-2</v>
      </c>
      <c r="F19" s="76">
        <f>分析係数表!C22</f>
        <v>5.627746538770495E-2</v>
      </c>
      <c r="G19" s="77">
        <f t="shared" si="1"/>
        <v>1.9248620038792858E-3</v>
      </c>
      <c r="H19" s="77">
        <v>7.5850229416621652E-3</v>
      </c>
      <c r="I19" s="77">
        <f t="shared" si="2"/>
        <v>7.5850229416621652E-3</v>
      </c>
      <c r="J19" s="76">
        <f>分析係数表!G22</f>
        <v>0.19467293380336859</v>
      </c>
      <c r="K19" s="78">
        <f t="shared" si="3"/>
        <v>1.4765986690192308E-3</v>
      </c>
      <c r="L19" s="79"/>
      <c r="M19" s="80"/>
      <c r="N19" s="81">
        <f>分析係数表!H22</f>
        <v>4.3138357235694069E-5</v>
      </c>
      <c r="O19" s="82">
        <f t="shared" si="4"/>
        <v>1.075914761443537E-3</v>
      </c>
      <c r="P19" s="76">
        <f>分析係数表!C22</f>
        <v>5.627746538770495E-2</v>
      </c>
      <c r="Q19" s="82">
        <f t="shared" si="5"/>
        <v>6.0549755747259484E-5</v>
      </c>
      <c r="R19" s="83">
        <v>1.2863059288916092E-3</v>
      </c>
      <c r="S19" s="84">
        <f t="shared" si="6"/>
        <v>8.8713288705537744E-3</v>
      </c>
      <c r="T19" s="85">
        <f>分析係数表!F22</f>
        <v>0.41304347826086957</v>
      </c>
      <c r="U19" s="86">
        <f t="shared" si="7"/>
        <v>3.6642445334896024E-3</v>
      </c>
      <c r="V19" s="87">
        <f>分析係数表!D22</f>
        <v>1.7561039300169733E-2</v>
      </c>
      <c r="W19" s="88">
        <f t="shared" si="8"/>
        <v>0</v>
      </c>
      <c r="X19" s="76">
        <f>分析係数表!E22</f>
        <v>1.6190103146624887E-2</v>
      </c>
      <c r="Y19" s="89">
        <f t="shared" si="9"/>
        <v>0</v>
      </c>
    </row>
    <row r="20" spans="1:25" x14ac:dyDescent="0.2">
      <c r="A20" s="6" t="s">
        <v>8</v>
      </c>
      <c r="B20" s="5" t="s">
        <v>270</v>
      </c>
      <c r="C20" s="90"/>
      <c r="D20" s="76">
        <f>投入係数表!AH20</f>
        <v>1.2215381608521451E-5</v>
      </c>
      <c r="E20" s="77">
        <f t="shared" si="0"/>
        <v>1.2215381608521451E-3</v>
      </c>
      <c r="F20" s="76">
        <f>分析係数表!C23</f>
        <v>0</v>
      </c>
      <c r="G20" s="77">
        <f t="shared" si="1"/>
        <v>0</v>
      </c>
      <c r="H20" s="77">
        <v>0</v>
      </c>
      <c r="I20" s="77">
        <f t="shared" si="2"/>
        <v>0</v>
      </c>
      <c r="J20" s="76">
        <f>分析係数表!G23</f>
        <v>0.21585320256550375</v>
      </c>
      <c r="K20" s="78">
        <f t="shared" si="3"/>
        <v>0</v>
      </c>
      <c r="L20" s="79"/>
      <c r="M20" s="80"/>
      <c r="N20" s="81">
        <f>分析係数表!H23</f>
        <v>2.5048078394919135E-5</v>
      </c>
      <c r="O20" s="82">
        <f t="shared" si="4"/>
        <v>6.2472470019302141E-4</v>
      </c>
      <c r="P20" s="76">
        <f>分析係数表!C23</f>
        <v>0</v>
      </c>
      <c r="Q20" s="82">
        <f t="shared" si="5"/>
        <v>0</v>
      </c>
      <c r="R20" s="83">
        <v>0</v>
      </c>
      <c r="S20" s="84">
        <f t="shared" si="6"/>
        <v>0</v>
      </c>
      <c r="T20" s="85">
        <f>分析係数表!F23</f>
        <v>0.44111133480974429</v>
      </c>
      <c r="U20" s="86">
        <f t="shared" si="7"/>
        <v>0</v>
      </c>
      <c r="V20" s="87">
        <f>分析係数表!D23</f>
        <v>2.2822054128677844E-2</v>
      </c>
      <c r="W20" s="88">
        <f t="shared" si="8"/>
        <v>0</v>
      </c>
      <c r="X20" s="76">
        <f>分析係数表!E23</f>
        <v>2.3934155905164563E-2</v>
      </c>
      <c r="Y20" s="89">
        <f t="shared" si="9"/>
        <v>0</v>
      </c>
    </row>
    <row r="21" spans="1:25" x14ac:dyDescent="0.2">
      <c r="A21" s="6" t="s">
        <v>9</v>
      </c>
      <c r="B21" s="5" t="s">
        <v>271</v>
      </c>
      <c r="C21" s="90"/>
      <c r="D21" s="76">
        <f>投入係数表!AH21</f>
        <v>3.2370761262581842E-3</v>
      </c>
      <c r="E21" s="77">
        <f t="shared" si="0"/>
        <v>0.32370761262581843</v>
      </c>
      <c r="F21" s="76">
        <f>分析係数表!C24</f>
        <v>0.81842301633363734</v>
      </c>
      <c r="G21" s="77">
        <f t="shared" si="1"/>
        <v>0.26492976073538294</v>
      </c>
      <c r="H21" s="77">
        <v>0.29178060681689355</v>
      </c>
      <c r="I21" s="77">
        <f t="shared" si="2"/>
        <v>0.29178060681689355</v>
      </c>
      <c r="J21" s="76">
        <f>分析係数表!G24</f>
        <v>0.20829256360078277</v>
      </c>
      <c r="K21" s="78">
        <f t="shared" si="3"/>
        <v>6.0775730602882792E-2</v>
      </c>
      <c r="L21" s="79"/>
      <c r="M21" s="80"/>
      <c r="N21" s="81">
        <f>分析係数表!H24</f>
        <v>3.3536593850975067E-4</v>
      </c>
      <c r="O21" s="82">
        <f t="shared" si="4"/>
        <v>8.3643695970287875E-3</v>
      </c>
      <c r="P21" s="76">
        <f>分析係数表!C24</f>
        <v>0.81842301633363734</v>
      </c>
      <c r="Q21" s="82">
        <f t="shared" si="5"/>
        <v>6.8455925953296711E-3</v>
      </c>
      <c r="R21" s="83">
        <v>1.8930486128541587E-2</v>
      </c>
      <c r="S21" s="84">
        <f t="shared" si="6"/>
        <v>0.31071109294543514</v>
      </c>
      <c r="T21" s="85">
        <f>分析係数表!F24</f>
        <v>0.39236790606653621</v>
      </c>
      <c r="U21" s="86">
        <f t="shared" si="7"/>
        <v>0.1219130609306453</v>
      </c>
      <c r="V21" s="87">
        <f>分析係数表!D24</f>
        <v>4.4337084148727987E-2</v>
      </c>
      <c r="W21" s="88">
        <f t="shared" si="8"/>
        <v>0</v>
      </c>
      <c r="X21" s="76">
        <f>分析係数表!E24</f>
        <v>4.5009784735812131E-2</v>
      </c>
      <c r="Y21" s="89">
        <f t="shared" si="9"/>
        <v>0</v>
      </c>
    </row>
    <row r="22" spans="1:25" x14ac:dyDescent="0.2">
      <c r="A22" s="6" t="s">
        <v>10</v>
      </c>
      <c r="B22" s="5" t="s">
        <v>272</v>
      </c>
      <c r="C22" s="90"/>
      <c r="D22" s="76">
        <f>投入係数表!AH22</f>
        <v>2.2354148343594255E-3</v>
      </c>
      <c r="E22" s="77">
        <f t="shared" si="0"/>
        <v>0.22354148343594255</v>
      </c>
      <c r="F22" s="76">
        <f>分析係数表!C25</f>
        <v>9.2155281649579646E-3</v>
      </c>
      <c r="G22" s="77">
        <f t="shared" si="1"/>
        <v>2.0600528366404129E-3</v>
      </c>
      <c r="H22" s="77">
        <v>5.3551670679813767E-3</v>
      </c>
      <c r="I22" s="77">
        <f t="shared" si="2"/>
        <v>5.3551670679813767E-3</v>
      </c>
      <c r="J22" s="76">
        <f>分析係数表!G25</f>
        <v>0.19733079122974262</v>
      </c>
      <c r="K22" s="78">
        <f t="shared" si="3"/>
        <v>1.056739354692226E-3</v>
      </c>
      <c r="L22" s="79"/>
      <c r="M22" s="80"/>
      <c r="N22" s="81">
        <f>分析係数表!H25</f>
        <v>5.1487716700667114E-4</v>
      </c>
      <c r="O22" s="82">
        <f t="shared" si="4"/>
        <v>1.284156328174544E-2</v>
      </c>
      <c r="P22" s="76">
        <f>分析係数表!C25</f>
        <v>9.2155281649579646E-3</v>
      </c>
      <c r="Q22" s="82">
        <f t="shared" si="5"/>
        <v>1.1834178810501512E-4</v>
      </c>
      <c r="R22" s="83">
        <v>1.1622769548878362E-3</v>
      </c>
      <c r="S22" s="84">
        <f t="shared" si="6"/>
        <v>6.5174440228692124E-3</v>
      </c>
      <c r="T22" s="85">
        <f>分析係数表!F25</f>
        <v>0.3508102955195424</v>
      </c>
      <c r="U22" s="86">
        <f t="shared" si="7"/>
        <v>2.2863864636948235E-3</v>
      </c>
      <c r="V22" s="87">
        <f>分析係数表!D25</f>
        <v>0.24499523355576741</v>
      </c>
      <c r="W22" s="88">
        <f t="shared" si="8"/>
        <v>0</v>
      </c>
      <c r="X22" s="76">
        <f>分析係数表!E25</f>
        <v>0.2330791229742612</v>
      </c>
      <c r="Y22" s="89">
        <f t="shared" si="9"/>
        <v>0</v>
      </c>
    </row>
    <row r="23" spans="1:25" x14ac:dyDescent="0.2">
      <c r="A23" s="6" t="s">
        <v>11</v>
      </c>
      <c r="B23" s="5" t="s">
        <v>35</v>
      </c>
      <c r="C23" s="90"/>
      <c r="D23" s="76">
        <f>投入係数表!AH23</f>
        <v>1.8567380044952604E-3</v>
      </c>
      <c r="E23" s="77">
        <f t="shared" si="0"/>
        <v>0.18567380044952606</v>
      </c>
      <c r="F23" s="76">
        <f>分析係数表!C26</f>
        <v>0.13136940169326161</v>
      </c>
      <c r="G23" s="77">
        <f t="shared" si="1"/>
        <v>2.4391856075168288E-2</v>
      </c>
      <c r="H23" s="77">
        <v>5.8863371485281001E-2</v>
      </c>
      <c r="I23" s="77">
        <f t="shared" si="2"/>
        <v>5.8863371485281001E-2</v>
      </c>
      <c r="J23" s="76">
        <f>分析係数表!G26</f>
        <v>0.19642020029831664</v>
      </c>
      <c r="K23" s="78">
        <f t="shared" si="3"/>
        <v>1.1561955217373115E-2</v>
      </c>
      <c r="L23" s="79"/>
      <c r="M23" s="80"/>
      <c r="N23" s="81">
        <f>分析係数表!H26</f>
        <v>1.0429741531662163E-2</v>
      </c>
      <c r="O23" s="82">
        <f t="shared" si="4"/>
        <v>0.26012842377481643</v>
      </c>
      <c r="P23" s="76">
        <f>分析係数表!C26</f>
        <v>0.13136940169326161</v>
      </c>
      <c r="Q23" s="82">
        <f t="shared" si="5"/>
        <v>3.4172915394708847E-2</v>
      </c>
      <c r="R23" s="83">
        <v>4.5072340077536049E-2</v>
      </c>
      <c r="S23" s="84">
        <f t="shared" si="6"/>
        <v>0.10393571156281706</v>
      </c>
      <c r="T23" s="85">
        <f>分析係数表!F26</f>
        <v>0.33488173875985511</v>
      </c>
      <c r="U23" s="86">
        <f t="shared" si="7"/>
        <v>3.480617180739895E-2</v>
      </c>
      <c r="V23" s="87">
        <f>分析係数表!D26</f>
        <v>5.817174515235457E-2</v>
      </c>
      <c r="W23" s="88">
        <f t="shared" si="8"/>
        <v>0</v>
      </c>
      <c r="X23" s="76">
        <f>分析係数表!E26</f>
        <v>6.1453228212230981E-2</v>
      </c>
      <c r="Y23" s="89">
        <f t="shared" si="9"/>
        <v>0</v>
      </c>
    </row>
    <row r="24" spans="1:25" x14ac:dyDescent="0.2">
      <c r="A24" s="6" t="s">
        <v>12</v>
      </c>
      <c r="B24" s="5" t="s">
        <v>366</v>
      </c>
      <c r="C24" s="90"/>
      <c r="D24" s="76">
        <f>投入係数表!AH24</f>
        <v>1.6979380435844815E-3</v>
      </c>
      <c r="E24" s="77">
        <f t="shared" si="0"/>
        <v>0.16979380435844815</v>
      </c>
      <c r="F24" s="76">
        <f>分析係数表!C27</f>
        <v>0.16712141882673948</v>
      </c>
      <c r="G24" s="77">
        <f t="shared" si="1"/>
        <v>2.8376181492373677E-2</v>
      </c>
      <c r="H24" s="77">
        <v>3.9723197399483934E-2</v>
      </c>
      <c r="I24" s="77">
        <f t="shared" si="2"/>
        <v>3.9723197399483934E-2</v>
      </c>
      <c r="J24" s="76">
        <f>分析係数表!G27</f>
        <v>0.17095740894530786</v>
      </c>
      <c r="K24" s="78">
        <f t="shared" si="3"/>
        <v>6.7909749024387652E-3</v>
      </c>
      <c r="L24" s="79"/>
      <c r="M24" s="80"/>
      <c r="N24" s="81">
        <f>分析係数表!H27</f>
        <v>1.1119955247433267E-2</v>
      </c>
      <c r="O24" s="82">
        <f t="shared" si="4"/>
        <v>0.27734305995791297</v>
      </c>
      <c r="P24" s="76">
        <f>分析係数表!C27</f>
        <v>0.16712141882673948</v>
      </c>
      <c r="Q24" s="82">
        <f t="shared" si="5"/>
        <v>4.6349965681915892E-2</v>
      </c>
      <c r="R24" s="83">
        <v>5.1877474830350399E-2</v>
      </c>
      <c r="S24" s="84">
        <f t="shared" si="6"/>
        <v>9.160067222983434E-2</v>
      </c>
      <c r="T24" s="85">
        <f>分析係数表!F27</f>
        <v>0.3222209040218294</v>
      </c>
      <c r="U24" s="86">
        <f t="shared" si="7"/>
        <v>2.9515651414904504E-2</v>
      </c>
      <c r="V24" s="87">
        <f>分析係数表!D27</f>
        <v>6.0268121959900341E-2</v>
      </c>
      <c r="W24" s="88">
        <f t="shared" si="8"/>
        <v>0</v>
      </c>
      <c r="X24" s="76">
        <f>分析係数表!E27</f>
        <v>7.1420097283188988E-2</v>
      </c>
      <c r="Y24" s="89">
        <f t="shared" si="9"/>
        <v>0</v>
      </c>
    </row>
    <row r="25" spans="1:25" x14ac:dyDescent="0.2">
      <c r="A25" s="6" t="s">
        <v>13</v>
      </c>
      <c r="B25" s="5" t="s">
        <v>192</v>
      </c>
      <c r="C25" s="90"/>
      <c r="D25" s="76">
        <f>投入係数表!AH25</f>
        <v>5.4847063422261309E-3</v>
      </c>
      <c r="E25" s="77">
        <f t="shared" si="0"/>
        <v>0.54847063422261311</v>
      </c>
      <c r="F25" s="76">
        <f>分析係数表!C28</f>
        <v>0.25171335744498258</v>
      </c>
      <c r="G25" s="77">
        <f t="shared" si="1"/>
        <v>0.13805738480015289</v>
      </c>
      <c r="H25" s="77">
        <v>0.18443383969782357</v>
      </c>
      <c r="I25" s="77">
        <f t="shared" si="2"/>
        <v>0.18443383969782357</v>
      </c>
      <c r="J25" s="76">
        <f>分析係数表!G28</f>
        <v>0.12482787671548065</v>
      </c>
      <c r="K25" s="78">
        <f t="shared" si="3"/>
        <v>2.302248460396264E-2</v>
      </c>
      <c r="L25" s="79"/>
      <c r="M25" s="80"/>
      <c r="N25" s="81">
        <f>分析係数表!H28</f>
        <v>2.0288943499884502E-2</v>
      </c>
      <c r="O25" s="82">
        <f t="shared" si="4"/>
        <v>0.50602700715634741</v>
      </c>
      <c r="P25" s="76">
        <f>分析係数表!C28</f>
        <v>0.25171335744498258</v>
      </c>
      <c r="Q25" s="82">
        <f t="shared" si="5"/>
        <v>0.12737375692916042</v>
      </c>
      <c r="R25" s="83">
        <v>0.14587830937801716</v>
      </c>
      <c r="S25" s="84">
        <f t="shared" si="6"/>
        <v>0.33031214907584072</v>
      </c>
      <c r="T25" s="85">
        <f>分析係数表!F28</f>
        <v>0.21349304958212537</v>
      </c>
      <c r="U25" s="86">
        <f t="shared" si="7"/>
        <v>7.0519348020226844E-2</v>
      </c>
      <c r="V25" s="87">
        <f>分析係数表!D28</f>
        <v>2.3582217408079972E-2</v>
      </c>
      <c r="W25" s="88">
        <f t="shared" si="8"/>
        <v>0</v>
      </c>
      <c r="X25" s="76">
        <f>分析係数表!E28</f>
        <v>2.4555665289680392E-2</v>
      </c>
      <c r="Y25" s="89">
        <f t="shared" si="9"/>
        <v>0</v>
      </c>
    </row>
    <row r="26" spans="1:25" x14ac:dyDescent="0.2">
      <c r="A26" s="6" t="s">
        <v>14</v>
      </c>
      <c r="B26" s="5" t="s">
        <v>50</v>
      </c>
      <c r="C26" s="90"/>
      <c r="D26" s="76">
        <f>投入係数表!AH26</f>
        <v>8.9294439558291801E-3</v>
      </c>
      <c r="E26" s="77">
        <f t="shared" si="0"/>
        <v>0.89294439558291805</v>
      </c>
      <c r="F26" s="76">
        <f>分析係数表!C29</f>
        <v>0.56088407005838192</v>
      </c>
      <c r="G26" s="77">
        <f t="shared" si="1"/>
        <v>0.50083828693036891</v>
      </c>
      <c r="H26" s="77">
        <v>0.52578478906569692</v>
      </c>
      <c r="I26" s="77">
        <f t="shared" si="2"/>
        <v>0.52578478906569692</v>
      </c>
      <c r="J26" s="76">
        <f>分析係数表!G29</f>
        <v>0.25897778967085899</v>
      </c>
      <c r="K26" s="78">
        <f t="shared" si="3"/>
        <v>0.13616658251479302</v>
      </c>
      <c r="L26" s="79"/>
      <c r="M26" s="80"/>
      <c r="N26" s="81">
        <f>分析係数表!H29</f>
        <v>1.0175086067980484E-2</v>
      </c>
      <c r="O26" s="82">
        <f t="shared" si="4"/>
        <v>0.25377705598952066</v>
      </c>
      <c r="P26" s="76">
        <f>分析係数表!C29</f>
        <v>0.56088407005838192</v>
      </c>
      <c r="Q26" s="82">
        <f t="shared" si="5"/>
        <v>0.14233950805083623</v>
      </c>
      <c r="R26" s="83">
        <v>0.1629395171293869</v>
      </c>
      <c r="S26" s="84">
        <f t="shared" si="6"/>
        <v>0.68872430619508385</v>
      </c>
      <c r="T26" s="85">
        <f>分析係数表!F29</f>
        <v>0.37605030773347603</v>
      </c>
      <c r="U26" s="86">
        <f t="shared" si="7"/>
        <v>0.25899498728818604</v>
      </c>
      <c r="V26" s="87">
        <f>分析係数表!D29</f>
        <v>1.7393631255017392E-2</v>
      </c>
      <c r="W26" s="88">
        <f t="shared" si="8"/>
        <v>0</v>
      </c>
      <c r="X26" s="76">
        <f>分析係数表!E29</f>
        <v>1.2898046561412899E-2</v>
      </c>
      <c r="Y26" s="89">
        <f t="shared" si="9"/>
        <v>0</v>
      </c>
    </row>
    <row r="27" spans="1:25" x14ac:dyDescent="0.2">
      <c r="A27" s="6" t="s">
        <v>15</v>
      </c>
      <c r="B27" s="5" t="s">
        <v>36</v>
      </c>
      <c r="C27" s="90"/>
      <c r="D27" s="76">
        <f>投入係数表!AH27</f>
        <v>8.2331672041434569E-3</v>
      </c>
      <c r="E27" s="77">
        <f t="shared" si="0"/>
        <v>0.82331672041434567</v>
      </c>
      <c r="F27" s="76">
        <f>分析係数表!C30</f>
        <v>1</v>
      </c>
      <c r="G27" s="77">
        <f t="shared" si="1"/>
        <v>0.82331672041434567</v>
      </c>
      <c r="H27" s="77">
        <v>0.87004201723321795</v>
      </c>
      <c r="I27" s="77">
        <f t="shared" si="2"/>
        <v>0.87004201723321795</v>
      </c>
      <c r="J27" s="76">
        <f>分析係数表!G30</f>
        <v>0.3445256772071732</v>
      </c>
      <c r="K27" s="78">
        <f t="shared" si="3"/>
        <v>0.29975181518596944</v>
      </c>
      <c r="L27" s="79"/>
      <c r="M27" s="80"/>
      <c r="N27" s="81">
        <f>分析係数表!H30</f>
        <v>0</v>
      </c>
      <c r="O27" s="82">
        <f t="shared" si="4"/>
        <v>0</v>
      </c>
      <c r="P27" s="76">
        <f>分析係数表!C30</f>
        <v>1</v>
      </c>
      <c r="Q27" s="82">
        <f t="shared" si="5"/>
        <v>0</v>
      </c>
      <c r="R27" s="83">
        <v>7.2823448710548619E-2</v>
      </c>
      <c r="S27" s="84">
        <f t="shared" si="6"/>
        <v>0.94286546594376652</v>
      </c>
      <c r="T27" s="85">
        <f>分析係数表!F30</f>
        <v>0.44052354392124621</v>
      </c>
      <c r="U27" s="86">
        <f t="shared" si="7"/>
        <v>0.41535443649850512</v>
      </c>
      <c r="V27" s="87">
        <f>分析係数表!D30</f>
        <v>0.11890846870069555</v>
      </c>
      <c r="W27" s="88">
        <f t="shared" si="8"/>
        <v>0</v>
      </c>
      <c r="X27" s="76">
        <f>分析係数表!E30</f>
        <v>8.6331414857447608E-2</v>
      </c>
      <c r="Y27" s="89">
        <f t="shared" si="9"/>
        <v>0</v>
      </c>
    </row>
    <row r="28" spans="1:25" x14ac:dyDescent="0.2">
      <c r="A28" s="6" t="s">
        <v>16</v>
      </c>
      <c r="B28" s="5" t="s">
        <v>193</v>
      </c>
      <c r="C28" s="90"/>
      <c r="D28" s="76">
        <f>投入係数表!AH28</f>
        <v>1.2093227792436236E-2</v>
      </c>
      <c r="E28" s="77">
        <f t="shared" si="0"/>
        <v>1.2093227792436236</v>
      </c>
      <c r="F28" s="76">
        <f>分析係数表!C31</f>
        <v>4.9143958408031541E-2</v>
      </c>
      <c r="G28" s="77">
        <f t="shared" si="1"/>
        <v>5.9430908365033751E-2</v>
      </c>
      <c r="H28" s="77">
        <v>0.11370431088579963</v>
      </c>
      <c r="I28" s="77">
        <f t="shared" si="2"/>
        <v>0.11370431088579963</v>
      </c>
      <c r="J28" s="76">
        <f>分析係数表!G31</f>
        <v>7.032875572201415E-2</v>
      </c>
      <c r="K28" s="78">
        <f t="shared" si="3"/>
        <v>7.996682704827356E-3</v>
      </c>
      <c r="L28" s="79"/>
      <c r="M28" s="80"/>
      <c r="N28" s="81">
        <f>分析係数表!H31</f>
        <v>2.2706083064994196E-2</v>
      </c>
      <c r="O28" s="82">
        <f t="shared" si="4"/>
        <v>0.56631294072497385</v>
      </c>
      <c r="P28" s="76">
        <f>分析係数表!C31</f>
        <v>4.9143958408031541E-2</v>
      </c>
      <c r="Q28" s="82">
        <f t="shared" si="5"/>
        <v>2.7830859604918146E-2</v>
      </c>
      <c r="R28" s="83">
        <v>6.4348321762459706E-2</v>
      </c>
      <c r="S28" s="84">
        <f t="shared" si="6"/>
        <v>0.17805263264825932</v>
      </c>
      <c r="T28" s="85">
        <f>分析係数表!F31</f>
        <v>0.30087390761548066</v>
      </c>
      <c r="U28" s="86">
        <f t="shared" si="7"/>
        <v>5.3571391346105494E-2</v>
      </c>
      <c r="V28" s="87">
        <f>分析係数表!D31</f>
        <v>7.4490220557636294E-2</v>
      </c>
      <c r="W28" s="88">
        <f t="shared" si="8"/>
        <v>0</v>
      </c>
      <c r="X28" s="76">
        <f>分析係数表!E31</f>
        <v>6.450270495214315E-2</v>
      </c>
      <c r="Y28" s="89">
        <f t="shared" si="9"/>
        <v>0</v>
      </c>
    </row>
    <row r="29" spans="1:25" x14ac:dyDescent="0.2">
      <c r="A29" s="6" t="s">
        <v>17</v>
      </c>
      <c r="B29" s="5" t="s">
        <v>273</v>
      </c>
      <c r="C29" s="90"/>
      <c r="D29" s="76">
        <f>投入係数表!AH29</f>
        <v>4.0188605492035567E-3</v>
      </c>
      <c r="E29" s="77">
        <f t="shared" si="0"/>
        <v>0.40188605492035567</v>
      </c>
      <c r="F29" s="76">
        <f>分析係数表!C32</f>
        <v>0.85369684730169415</v>
      </c>
      <c r="G29" s="77">
        <f t="shared" si="1"/>
        <v>0.34308885806002315</v>
      </c>
      <c r="H29" s="77">
        <v>0.41258501233402151</v>
      </c>
      <c r="I29" s="77">
        <f t="shared" si="2"/>
        <v>0.41258501233402151</v>
      </c>
      <c r="J29" s="76">
        <f>分析係数表!G32</f>
        <v>0.14032110690510377</v>
      </c>
      <c r="K29" s="78">
        <f t="shared" si="3"/>
        <v>5.7894385623165789E-2</v>
      </c>
      <c r="L29" s="79"/>
      <c r="M29" s="80"/>
      <c r="N29" s="81">
        <f>分析係数表!H32</f>
        <v>6.3455131933795143E-3</v>
      </c>
      <c r="O29" s="82">
        <f t="shared" si="4"/>
        <v>0.15826359071556542</v>
      </c>
      <c r="P29" s="76">
        <f>分析係数表!C32</f>
        <v>0.85369684730169415</v>
      </c>
      <c r="Q29" s="82">
        <f t="shared" si="5"/>
        <v>0.13510912843652387</v>
      </c>
      <c r="R29" s="83">
        <v>0.18921114110489912</v>
      </c>
      <c r="S29" s="84">
        <f t="shared" si="6"/>
        <v>0.60179615343892068</v>
      </c>
      <c r="T29" s="85">
        <f>分析係数表!F32</f>
        <v>0.48296567027803161</v>
      </c>
      <c r="U29" s="86">
        <f t="shared" si="7"/>
        <v>0.29064688261636951</v>
      </c>
      <c r="V29" s="87">
        <f>分析係数表!D32</f>
        <v>1.657747030413784E-2</v>
      </c>
      <c r="W29" s="88">
        <f t="shared" si="8"/>
        <v>0</v>
      </c>
      <c r="X29" s="76">
        <f>分析係数表!E32</f>
        <v>2.4931471087325414E-2</v>
      </c>
      <c r="Y29" s="89">
        <f t="shared" si="9"/>
        <v>0</v>
      </c>
    </row>
    <row r="30" spans="1:25" x14ac:dyDescent="0.2">
      <c r="A30" s="6" t="s">
        <v>18</v>
      </c>
      <c r="B30" s="5" t="s">
        <v>274</v>
      </c>
      <c r="C30" s="90"/>
      <c r="D30" s="76">
        <f>投入係数表!AH30</f>
        <v>2.7509039382390306E-2</v>
      </c>
      <c r="E30" s="77">
        <f t="shared" si="0"/>
        <v>2.7509039382390306</v>
      </c>
      <c r="F30" s="76">
        <f>分析係数表!C33</f>
        <v>0.68456011928968419</v>
      </c>
      <c r="G30" s="77">
        <f t="shared" si="1"/>
        <v>1.8831591281153728</v>
      </c>
      <c r="H30" s="77">
        <v>1.9069292135381897</v>
      </c>
      <c r="I30" s="77">
        <f t="shared" si="2"/>
        <v>1.9069292135381897</v>
      </c>
      <c r="J30" s="76">
        <f>分析係数表!G33</f>
        <v>0.50750988142292486</v>
      </c>
      <c r="K30" s="78">
        <f t="shared" si="3"/>
        <v>0.96778541904467796</v>
      </c>
      <c r="L30" s="79"/>
      <c r="M30" s="80"/>
      <c r="N30" s="81">
        <f>分析係数表!H33</f>
        <v>9.6295945829355794E-4</v>
      </c>
      <c r="O30" s="82">
        <f t="shared" si="4"/>
        <v>2.4017194029642825E-2</v>
      </c>
      <c r="P30" s="76">
        <f>分析係数表!C33</f>
        <v>0.68456011928968419</v>
      </c>
      <c r="Q30" s="82">
        <f t="shared" si="5"/>
        <v>1.6441213209935784E-2</v>
      </c>
      <c r="R30" s="83">
        <v>6.386237426995367E-2</v>
      </c>
      <c r="S30" s="84">
        <f t="shared" si="6"/>
        <v>1.9707915878081432</v>
      </c>
      <c r="T30" s="85">
        <f>分析係数表!F33</f>
        <v>0.6454545454545455</v>
      </c>
      <c r="U30" s="86">
        <f t="shared" si="7"/>
        <v>1.272056388494347</v>
      </c>
      <c r="V30" s="87">
        <f>分析係数表!D33</f>
        <v>8.1027667984189727E-2</v>
      </c>
      <c r="W30" s="88">
        <f t="shared" si="8"/>
        <v>0</v>
      </c>
      <c r="X30" s="76">
        <f>分析係数表!E33</f>
        <v>8.1620553359683795E-2</v>
      </c>
      <c r="Y30" s="89">
        <f t="shared" si="9"/>
        <v>0</v>
      </c>
    </row>
    <row r="31" spans="1:25" x14ac:dyDescent="0.2">
      <c r="A31" s="6" t="s">
        <v>19</v>
      </c>
      <c r="B31" s="5" t="s">
        <v>275</v>
      </c>
      <c r="C31" s="90"/>
      <c r="D31" s="76">
        <f>投入係数表!AH31</f>
        <v>9.9311052477279397E-3</v>
      </c>
      <c r="E31" s="77">
        <f t="shared" si="0"/>
        <v>0.99311052477279393</v>
      </c>
      <c r="F31" s="76">
        <f>分析係数表!C34</f>
        <v>0.36407371382002685</v>
      </c>
      <c r="G31" s="77">
        <f t="shared" si="1"/>
        <v>0.36156543698778687</v>
      </c>
      <c r="H31" s="77">
        <v>0.53131486388189131</v>
      </c>
      <c r="I31" s="77">
        <f t="shared" si="2"/>
        <v>0.53131486388189131</v>
      </c>
      <c r="J31" s="76">
        <f>分析係数表!G34</f>
        <v>0.42480723749571397</v>
      </c>
      <c r="K31" s="78">
        <f t="shared" si="3"/>
        <v>0.22570639956607755</v>
      </c>
      <c r="L31" s="79"/>
      <c r="M31" s="80"/>
      <c r="N31" s="81">
        <f>分析係数表!H34</f>
        <v>0.15914714076185121</v>
      </c>
      <c r="O31" s="82">
        <f t="shared" si="4"/>
        <v>3.9692925034597271</v>
      </c>
      <c r="P31" s="76">
        <f>分析係数表!C34</f>
        <v>0.36407371382002685</v>
      </c>
      <c r="Q31" s="82">
        <f t="shared" si="5"/>
        <v>1.4451150629725746</v>
      </c>
      <c r="R31" s="83">
        <v>1.586379372067483</v>
      </c>
      <c r="S31" s="84">
        <f t="shared" si="6"/>
        <v>2.1176942359493744</v>
      </c>
      <c r="T31" s="85">
        <f>分析係数表!F34</f>
        <v>0.69957183425501801</v>
      </c>
      <c r="U31" s="86">
        <f t="shared" si="7"/>
        <v>1.4814792410343829</v>
      </c>
      <c r="V31" s="87">
        <f>分析係数表!D34</f>
        <v>0.16978925805118647</v>
      </c>
      <c r="W31" s="88">
        <f t="shared" si="8"/>
        <v>0</v>
      </c>
      <c r="X31" s="76">
        <f>分析係数表!E34</f>
        <v>0.12666496689847989</v>
      </c>
      <c r="Y31" s="89">
        <f t="shared" si="9"/>
        <v>0</v>
      </c>
    </row>
    <row r="32" spans="1:25" x14ac:dyDescent="0.2">
      <c r="A32" s="6" t="s">
        <v>20</v>
      </c>
      <c r="B32" s="5" t="s">
        <v>37</v>
      </c>
      <c r="C32" s="90"/>
      <c r="D32" s="76">
        <f>投入係数表!AH32</f>
        <v>2.1230333235610282E-2</v>
      </c>
      <c r="E32" s="77">
        <f t="shared" si="0"/>
        <v>2.1230333235610281</v>
      </c>
      <c r="F32" s="76">
        <f>分析係数表!C35</f>
        <v>0.73929442777419441</v>
      </c>
      <c r="G32" s="77">
        <f t="shared" si="1"/>
        <v>1.5695467060875965</v>
      </c>
      <c r="H32" s="77">
        <v>1.7142610919390047</v>
      </c>
      <c r="I32" s="77">
        <f t="shared" si="2"/>
        <v>1.7142610919390047</v>
      </c>
      <c r="J32" s="76">
        <f>分析係数表!G35</f>
        <v>0.31372688477951638</v>
      </c>
      <c r="K32" s="78">
        <f t="shared" si="3"/>
        <v>0.53780979207275603</v>
      </c>
      <c r="L32" s="79"/>
      <c r="M32" s="80"/>
      <c r="N32" s="81">
        <f>分析係数表!H35</f>
        <v>5.9491969307754605E-2</v>
      </c>
      <c r="O32" s="82">
        <f t="shared" si="4"/>
        <v>1.4837905768140027</v>
      </c>
      <c r="P32" s="76">
        <f>分析係数表!C35</f>
        <v>0.73929442777419441</v>
      </c>
      <c r="Q32" s="82">
        <f t="shared" si="5"/>
        <v>1.09695810542245</v>
      </c>
      <c r="R32" s="83">
        <v>1.3713312074375066</v>
      </c>
      <c r="S32" s="84">
        <f t="shared" si="6"/>
        <v>3.0855922993765112</v>
      </c>
      <c r="T32" s="85">
        <f>分析係数表!F35</f>
        <v>0.64366998577524892</v>
      </c>
      <c r="U32" s="86">
        <f t="shared" si="7"/>
        <v>1.9861031514478966</v>
      </c>
      <c r="V32" s="87">
        <f>分析係数表!D35</f>
        <v>5.245376955903272E-2</v>
      </c>
      <c r="W32" s="88">
        <f t="shared" si="8"/>
        <v>0</v>
      </c>
      <c r="X32" s="76">
        <f>分析係数表!E35</f>
        <v>4.7030583214793739E-2</v>
      </c>
      <c r="Y32" s="89">
        <f t="shared" si="9"/>
        <v>0</v>
      </c>
    </row>
    <row r="33" spans="1:25" x14ac:dyDescent="0.2">
      <c r="A33" s="6" t="s">
        <v>21</v>
      </c>
      <c r="B33" s="5" t="s">
        <v>38</v>
      </c>
      <c r="C33" s="90"/>
      <c r="D33" s="76">
        <f>投入係数表!AH33</f>
        <v>1.6124303723248313E-3</v>
      </c>
      <c r="E33" s="77">
        <f t="shared" si="0"/>
        <v>0.16124303723248312</v>
      </c>
      <c r="F33" s="76">
        <f>分析係数表!C36</f>
        <v>0.90530305621882723</v>
      </c>
      <c r="G33" s="77">
        <f t="shared" si="1"/>
        <v>0.14597381440057311</v>
      </c>
      <c r="H33" s="77">
        <v>0.26059165823469771</v>
      </c>
      <c r="I33" s="77">
        <f t="shared" si="2"/>
        <v>0.26059165823469771</v>
      </c>
      <c r="J33" s="76">
        <f>分析係数表!G36</f>
        <v>4.4048921884705258E-2</v>
      </c>
      <c r="K33" s="78">
        <f t="shared" si="3"/>
        <v>1.1478781597386009E-2</v>
      </c>
      <c r="L33" s="79"/>
      <c r="M33" s="80"/>
      <c r="N33" s="81">
        <f>分析係数表!H36</f>
        <v>0.18238619127269287</v>
      </c>
      <c r="O33" s="82">
        <f t="shared" si="4"/>
        <v>4.5488981975276968</v>
      </c>
      <c r="P33" s="76">
        <f>分析係数表!C36</f>
        <v>0.90530305621882723</v>
      </c>
      <c r="Q33" s="82">
        <f t="shared" si="5"/>
        <v>4.1181314406501386</v>
      </c>
      <c r="R33" s="83">
        <v>4.4183952075896675</v>
      </c>
      <c r="S33" s="84">
        <f t="shared" si="6"/>
        <v>4.6789868658243652</v>
      </c>
      <c r="T33" s="85">
        <f>分析係数表!F36</f>
        <v>0.85493507645893108</v>
      </c>
      <c r="U33" s="86">
        <f t="shared" si="7"/>
        <v>4.0002299938838881</v>
      </c>
      <c r="V33" s="87">
        <f>分析係数表!D36</f>
        <v>1.6260463190274778E-2</v>
      </c>
      <c r="W33" s="88">
        <f t="shared" si="8"/>
        <v>0</v>
      </c>
      <c r="X33" s="76">
        <f>分析係数表!E36</f>
        <v>7.9638557780472661E-3</v>
      </c>
      <c r="Y33" s="89">
        <f t="shared" si="9"/>
        <v>0</v>
      </c>
    </row>
    <row r="34" spans="1:25" x14ac:dyDescent="0.2">
      <c r="A34" s="6" t="s">
        <v>22</v>
      </c>
      <c r="B34" s="5" t="s">
        <v>378</v>
      </c>
      <c r="C34" s="90"/>
      <c r="D34" s="76">
        <f>投入係数表!AH34</f>
        <v>2.3368025017101533E-2</v>
      </c>
      <c r="E34" s="77">
        <f t="shared" si="0"/>
        <v>2.3368025017101535</v>
      </c>
      <c r="F34" s="76">
        <f>分析係数表!C37</f>
        <v>0.39043485315593052</v>
      </c>
      <c r="G34" s="77">
        <f t="shared" si="1"/>
        <v>0.9123691416096148</v>
      </c>
      <c r="H34" s="77">
        <v>1.2075622833182207</v>
      </c>
      <c r="I34" s="77">
        <f t="shared" si="2"/>
        <v>1.2075622833182207</v>
      </c>
      <c r="J34" s="76">
        <f>分析係数表!G37</f>
        <v>0.31799768518518517</v>
      </c>
      <c r="K34" s="78">
        <f t="shared" si="3"/>
        <v>0.38400201081213092</v>
      </c>
      <c r="L34" s="79"/>
      <c r="M34" s="80"/>
      <c r="N34" s="81">
        <f>分析係数表!H37</f>
        <v>4.8270430186830832E-2</v>
      </c>
      <c r="O34" s="82">
        <f t="shared" si="4"/>
        <v>1.2039139111275292</v>
      </c>
      <c r="P34" s="76">
        <f>分析係数表!C37</f>
        <v>0.39043485315593052</v>
      </c>
      <c r="Q34" s="82">
        <f t="shared" si="5"/>
        <v>0.47004995110345887</v>
      </c>
      <c r="R34" s="83">
        <v>0.65073915679268146</v>
      </c>
      <c r="S34" s="84">
        <f t="shared" si="6"/>
        <v>1.8583014401109021</v>
      </c>
      <c r="T34" s="85">
        <f>分析係数表!F37</f>
        <v>0.6715988005050505</v>
      </c>
      <c r="U34" s="86">
        <f t="shared" si="7"/>
        <v>1.2480330181552899</v>
      </c>
      <c r="V34" s="87">
        <f>分析係数表!D37</f>
        <v>6.2920875420875419E-2</v>
      </c>
      <c r="W34" s="88">
        <f t="shared" si="8"/>
        <v>0</v>
      </c>
      <c r="X34" s="76">
        <f>分析係数表!E37</f>
        <v>6.0316708754208755E-2</v>
      </c>
      <c r="Y34" s="89">
        <f t="shared" si="9"/>
        <v>0</v>
      </c>
    </row>
    <row r="35" spans="1:25" x14ac:dyDescent="0.2">
      <c r="A35" s="6" t="s">
        <v>23</v>
      </c>
      <c r="B35" s="5" t="s">
        <v>194</v>
      </c>
      <c r="C35" s="90"/>
      <c r="D35" s="76">
        <f>投入係数表!AH35</f>
        <v>3.064839245578032E-2</v>
      </c>
      <c r="E35" s="77">
        <f t="shared" si="0"/>
        <v>3.0648392455780318</v>
      </c>
      <c r="F35" s="76">
        <f>分析係数表!C38</f>
        <v>9.9890182932115712E-2</v>
      </c>
      <c r="G35" s="77">
        <f t="shared" si="1"/>
        <v>0.30614735289831713</v>
      </c>
      <c r="H35" s="77">
        <v>0.36986279046019493</v>
      </c>
      <c r="I35" s="77">
        <f t="shared" si="2"/>
        <v>0.36986279046019493</v>
      </c>
      <c r="J35" s="76">
        <f>分析係数表!G38</f>
        <v>0.1768186564566655</v>
      </c>
      <c r="K35" s="78">
        <f t="shared" si="3"/>
        <v>6.5398641682484868E-2</v>
      </c>
      <c r="L35" s="79"/>
      <c r="M35" s="80"/>
      <c r="N35" s="81">
        <f>分析係数表!H38</f>
        <v>4.3813263792446058E-2</v>
      </c>
      <c r="O35" s="82">
        <f t="shared" si="4"/>
        <v>1.0927476214209599</v>
      </c>
      <c r="P35" s="76">
        <f>分析係数表!C38</f>
        <v>9.9890182932115712E-2</v>
      </c>
      <c r="Q35" s="82">
        <f t="shared" si="5"/>
        <v>0.10915475980237402</v>
      </c>
      <c r="R35" s="83">
        <v>0.16557133380318992</v>
      </c>
      <c r="S35" s="84">
        <f t="shared" si="6"/>
        <v>0.53543412426338488</v>
      </c>
      <c r="T35" s="85">
        <f>分析係数表!F38</f>
        <v>0.48230653208028773</v>
      </c>
      <c r="U35" s="86">
        <f t="shared" si="7"/>
        <v>0.25824337563091898</v>
      </c>
      <c r="V35" s="87">
        <f>分析係数表!D38</f>
        <v>0.17391808794523728</v>
      </c>
      <c r="W35" s="88">
        <f t="shared" si="8"/>
        <v>0</v>
      </c>
      <c r="X35" s="76">
        <f>分析係数表!E38</f>
        <v>0.19259774915883512</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5.966700562487328E-2</v>
      </c>
      <c r="I36" s="77">
        <f t="shared" si="2"/>
        <v>100.05966700562487</v>
      </c>
      <c r="J36" s="76">
        <f>分析係数表!G39</f>
        <v>0.35294936281039385</v>
      </c>
      <c r="K36" s="78">
        <f t="shared" si="3"/>
        <v>35.315995712655486</v>
      </c>
      <c r="L36" s="79"/>
      <c r="M36" s="80"/>
      <c r="N36" s="81">
        <f>分析係数表!H39</f>
        <v>3.8393137939767719E-3</v>
      </c>
      <c r="O36" s="82">
        <f t="shared" si="4"/>
        <v>9.5756413768474782E-2</v>
      </c>
      <c r="P36" s="76">
        <f>分析係数表!C39</f>
        <v>1</v>
      </c>
      <c r="Q36" s="82">
        <f t="shared" si="5"/>
        <v>9.5756413768474782E-2</v>
      </c>
      <c r="R36" s="83">
        <v>0.17631043967282095</v>
      </c>
      <c r="S36" s="84">
        <f t="shared" si="6"/>
        <v>100.23597744529769</v>
      </c>
      <c r="T36" s="85">
        <f>分析係数表!F39</f>
        <v>0.70369192230461841</v>
      </c>
      <c r="U36" s="86">
        <f t="shared" si="7"/>
        <v>70.53524765256391</v>
      </c>
      <c r="V36" s="87">
        <f>分析係数表!D39</f>
        <v>6.3102646175868304E-2</v>
      </c>
      <c r="W36" s="88">
        <f t="shared" si="8"/>
        <v>6</v>
      </c>
      <c r="X36" s="76">
        <f>分析係数表!E39</f>
        <v>7.9922066045050602E-2</v>
      </c>
      <c r="Y36" s="89">
        <f t="shared" si="9"/>
        <v>8</v>
      </c>
    </row>
    <row r="37" spans="1:25" x14ac:dyDescent="0.2">
      <c r="A37" s="6" t="s">
        <v>25</v>
      </c>
      <c r="B37" s="5" t="s">
        <v>40</v>
      </c>
      <c r="C37" s="90"/>
      <c r="D37" s="76">
        <f>投入係数表!AH37</f>
        <v>1.3436919769373596E-4</v>
      </c>
      <c r="E37" s="77">
        <f t="shared" si="0"/>
        <v>1.3436919769373596E-2</v>
      </c>
      <c r="F37" s="76">
        <f>分析係数表!C40</f>
        <v>0.8889202180509681</v>
      </c>
      <c r="G37" s="77">
        <f t="shared" si="1"/>
        <v>1.1944349651324942E-2</v>
      </c>
      <c r="H37" s="77">
        <v>1.6608910742166003E-2</v>
      </c>
      <c r="I37" s="77">
        <f t="shared" si="2"/>
        <v>1.6608910742166003E-2</v>
      </c>
      <c r="J37" s="76">
        <f>分析係数表!G40</f>
        <v>0.50284888634442904</v>
      </c>
      <c r="K37" s="78">
        <f t="shared" si="3"/>
        <v>8.351772270092199E-3</v>
      </c>
      <c r="L37" s="79"/>
      <c r="M37" s="80"/>
      <c r="N37" s="81">
        <f>分析係数表!H40</f>
        <v>3.2672435146350355E-2</v>
      </c>
      <c r="O37" s="82">
        <f t="shared" si="4"/>
        <v>0.81488395754621945</v>
      </c>
      <c r="P37" s="76">
        <f>分析係数表!C40</f>
        <v>0.8889202180509681</v>
      </c>
      <c r="Q37" s="82">
        <f t="shared" si="5"/>
        <v>0.72436682522822127</v>
      </c>
      <c r="R37" s="83">
        <v>0.72685791421553303</v>
      </c>
      <c r="S37" s="84">
        <f t="shared" si="6"/>
        <v>0.743466824957699</v>
      </c>
      <c r="T37" s="85">
        <f>分析係数表!F40</f>
        <v>0.69927210272348084</v>
      </c>
      <c r="U37" s="86">
        <f t="shared" si="7"/>
        <v>0.51988560999332023</v>
      </c>
      <c r="V37" s="87">
        <f>分析係数表!D40</f>
        <v>7.2544369019383326E-2</v>
      </c>
      <c r="W37" s="88">
        <f t="shared" si="8"/>
        <v>0</v>
      </c>
      <c r="X37" s="76">
        <f>分析係数表!E40</f>
        <v>4.5282298737766145E-2</v>
      </c>
      <c r="Y37" s="89">
        <f t="shared" si="9"/>
        <v>0</v>
      </c>
    </row>
    <row r="38" spans="1:25" x14ac:dyDescent="0.2">
      <c r="A38" s="6" t="s">
        <v>26</v>
      </c>
      <c r="B38" s="5" t="s">
        <v>277</v>
      </c>
      <c r="C38" s="90"/>
      <c r="D38" s="76">
        <f>投入係数表!AH38</f>
        <v>2.4430763217042901E-5</v>
      </c>
      <c r="E38" s="77">
        <f t="shared" si="0"/>
        <v>2.4430763217042901E-3</v>
      </c>
      <c r="F38" s="76">
        <f>分析係数表!C41</f>
        <v>0.75714913369882897</v>
      </c>
      <c r="G38" s="77">
        <f t="shared" si="1"/>
        <v>1.8497731205385248E-3</v>
      </c>
      <c r="H38" s="77">
        <v>4.4466085139157809E-3</v>
      </c>
      <c r="I38" s="77">
        <f t="shared" si="2"/>
        <v>4.4466085139157809E-3</v>
      </c>
      <c r="J38" s="76">
        <f>分析係数表!G41</f>
        <v>0.44130306930439894</v>
      </c>
      <c r="K38" s="78">
        <f t="shared" si="3"/>
        <v>1.9623019851861064E-3</v>
      </c>
      <c r="L38" s="79"/>
      <c r="M38" s="80"/>
      <c r="N38" s="81">
        <f>分析係数表!H41</f>
        <v>5.4373811955726131E-2</v>
      </c>
      <c r="O38" s="82">
        <f t="shared" si="4"/>
        <v>1.3561384964078955</v>
      </c>
      <c r="P38" s="76">
        <f>分析係数表!C41</f>
        <v>0.75714913369882897</v>
      </c>
      <c r="Q38" s="82">
        <f t="shared" si="5"/>
        <v>1.0267990877308706</v>
      </c>
      <c r="R38" s="83">
        <v>1.0461169600995861</v>
      </c>
      <c r="S38" s="84">
        <f t="shared" si="6"/>
        <v>1.050563568613502</v>
      </c>
      <c r="T38" s="85">
        <f>分析係数表!F41</f>
        <v>0.54632084075586207</v>
      </c>
      <c r="U38" s="86">
        <f t="shared" si="7"/>
        <v>0.57394477207240724</v>
      </c>
      <c r="V38" s="87">
        <f>分析係数表!D41</f>
        <v>0.13514826589841719</v>
      </c>
      <c r="W38" s="88">
        <f t="shared" si="8"/>
        <v>0</v>
      </c>
      <c r="X38" s="76">
        <f>分析係数表!E41</f>
        <v>0.12757089402759902</v>
      </c>
      <c r="Y38" s="89">
        <f t="shared" si="9"/>
        <v>0</v>
      </c>
    </row>
    <row r="39" spans="1:25" x14ac:dyDescent="0.2">
      <c r="A39" s="6" t="s">
        <v>51</v>
      </c>
      <c r="B39" s="5" t="s">
        <v>368</v>
      </c>
      <c r="C39" s="90"/>
      <c r="D39" s="76">
        <f>投入係数表!AH39</f>
        <v>0</v>
      </c>
      <c r="E39" s="77">
        <f>$C$36*D39</f>
        <v>0</v>
      </c>
      <c r="F39" s="76">
        <f>分析係数表!C42</f>
        <v>1</v>
      </c>
      <c r="G39" s="77">
        <f>E39*F39</f>
        <v>0</v>
      </c>
      <c r="H39" s="77">
        <v>1.0854777350935154E-2</v>
      </c>
      <c r="I39" s="77">
        <f>C39+H39</f>
        <v>1.0854777350935154E-2</v>
      </c>
      <c r="J39" s="76">
        <f>分析係数表!G42</f>
        <v>0.48521641371557056</v>
      </c>
      <c r="K39" s="78">
        <f>I39*J39</f>
        <v>5.2669161379017568E-3</v>
      </c>
      <c r="L39" s="79"/>
      <c r="M39" s="80"/>
      <c r="N39" s="81">
        <f>分析係数表!H42</f>
        <v>1.2455852761828956E-2</v>
      </c>
      <c r="O39" s="82">
        <f t="shared" si="4"/>
        <v>0.31066171063487419</v>
      </c>
      <c r="P39" s="76">
        <f>分析係数表!C42</f>
        <v>1</v>
      </c>
      <c r="Q39" s="82">
        <f>O39*P39</f>
        <v>0.31066171063487419</v>
      </c>
      <c r="R39" s="83">
        <v>0.3185699134404773</v>
      </c>
      <c r="S39" s="84">
        <f>I39+R39</f>
        <v>0.32942469079141246</v>
      </c>
      <c r="T39" s="85">
        <f>分析係数表!F42</f>
        <v>0.55716694772344011</v>
      </c>
      <c r="U39" s="86">
        <f>S39*T39</f>
        <v>0.18354454947298932</v>
      </c>
      <c r="V39" s="87">
        <f>分析係数表!D42</f>
        <v>5.0590219224283306E-2</v>
      </c>
      <c r="W39" s="88">
        <f>ROUND(S39*V39,0)</f>
        <v>0</v>
      </c>
      <c r="X39" s="76">
        <f>分析係数表!E42</f>
        <v>4.4912872400224846E-2</v>
      </c>
      <c r="Y39" s="89">
        <f>ROUND(S39*X39,0)</f>
        <v>0</v>
      </c>
    </row>
    <row r="40" spans="1:25" x14ac:dyDescent="0.2">
      <c r="A40" s="6" t="s">
        <v>195</v>
      </c>
      <c r="B40" s="5" t="s">
        <v>41</v>
      </c>
      <c r="C40" s="90"/>
      <c r="D40" s="76">
        <f>投入係数表!AH40</f>
        <v>9.2201700381119911E-2</v>
      </c>
      <c r="E40" s="77">
        <f>$C$36*D40</f>
        <v>9.2201700381119913</v>
      </c>
      <c r="F40" s="76">
        <f>分析係数表!C43</f>
        <v>0.37563090462016302</v>
      </c>
      <c r="G40" s="77">
        <f>E40*F40</f>
        <v>3.4633808121677303</v>
      </c>
      <c r="H40" s="77">
        <v>4.21956727861944</v>
      </c>
      <c r="I40" s="77">
        <f>C40+H40</f>
        <v>4.21956727861944</v>
      </c>
      <c r="J40" s="76">
        <f>分析係数表!G43</f>
        <v>0.35396646305878693</v>
      </c>
      <c r="K40" s="78">
        <f>I40*J40</f>
        <v>1.493585305251514</v>
      </c>
      <c r="L40" s="79"/>
      <c r="M40" s="80"/>
      <c r="N40" s="81">
        <f>分析係数表!H43</f>
        <v>3.4431366873638014E-2</v>
      </c>
      <c r="O40" s="82">
        <f t="shared" si="4"/>
        <v>0.85875351427088498</v>
      </c>
      <c r="P40" s="76">
        <f>分析係数表!C43</f>
        <v>0.37563090462016302</v>
      </c>
      <c r="Q40" s="82">
        <f>O40*P40</f>
        <v>0.32257435941131662</v>
      </c>
      <c r="R40" s="83">
        <v>0.83103368794530275</v>
      </c>
      <c r="S40" s="84">
        <f>I40+R40</f>
        <v>5.0506009665647431</v>
      </c>
      <c r="T40" s="85">
        <f>分析係数表!F43</f>
        <v>0.58646850562191188</v>
      </c>
      <c r="U40" s="86">
        <f>S40*T40</f>
        <v>2.9620184013538084</v>
      </c>
      <c r="V40" s="87">
        <f>分析係数表!D43</f>
        <v>0.19606660701085477</v>
      </c>
      <c r="W40" s="88">
        <f>ROUND(S40*V40,0)</f>
        <v>1</v>
      </c>
      <c r="X40" s="76">
        <f>分析係数表!E43</f>
        <v>0.16095397424425165</v>
      </c>
      <c r="Y40" s="89">
        <f>ROUND(S40*X40,0)</f>
        <v>1</v>
      </c>
    </row>
    <row r="41" spans="1:25" x14ac:dyDescent="0.2">
      <c r="A41" s="6" t="s">
        <v>341</v>
      </c>
      <c r="B41" s="5" t="s">
        <v>42</v>
      </c>
      <c r="C41" s="90"/>
      <c r="D41" s="76">
        <f>投入係数表!AH41</f>
        <v>4.8861526434085798E-4</v>
      </c>
      <c r="E41" s="77">
        <f>$C$36*D41</f>
        <v>4.8861526434085797E-2</v>
      </c>
      <c r="F41" s="76">
        <f>分析係数表!C44</f>
        <v>0.44504076889746724</v>
      </c>
      <c r="G41" s="77">
        <f>E41*F41</f>
        <v>2.1745371293729464E-2</v>
      </c>
      <c r="H41" s="77">
        <v>2.9718339077618613E-2</v>
      </c>
      <c r="I41" s="77">
        <f>C41+H41</f>
        <v>2.9718339077618613E-2</v>
      </c>
      <c r="J41" s="76">
        <f>分析係数表!G44</f>
        <v>0.26866955824807881</v>
      </c>
      <c r="K41" s="78">
        <f>I41*J41</f>
        <v>7.9844130318504104E-3</v>
      </c>
      <c r="L41" s="79"/>
      <c r="M41" s="80"/>
      <c r="N41" s="81">
        <f>分析係数表!H44</f>
        <v>0.11433334539351923</v>
      </c>
      <c r="O41" s="82">
        <f t="shared" si="4"/>
        <v>2.851590600958835</v>
      </c>
      <c r="P41" s="76">
        <f>分析係数表!C44</f>
        <v>0.44504076889746724</v>
      </c>
      <c r="Q41" s="82">
        <f>O41*P41</f>
        <v>1.2690740736315107</v>
      </c>
      <c r="R41" s="83">
        <v>1.2925894528433872</v>
      </c>
      <c r="S41" s="84">
        <f>I41+R41</f>
        <v>1.3223077919210058</v>
      </c>
      <c r="T41" s="85">
        <f>分析係数表!F44</f>
        <v>0.50678893027202865</v>
      </c>
      <c r="U41" s="86">
        <f>S41*T41</f>
        <v>0.67013095135801481</v>
      </c>
      <c r="V41" s="87">
        <f>分析係数表!D44</f>
        <v>0.1775140257413606</v>
      </c>
      <c r="W41" s="88">
        <f>ROUND(S41*V41,0)</f>
        <v>0</v>
      </c>
      <c r="X41" s="76">
        <f>分析係数表!E44</f>
        <v>0.13360991938145303</v>
      </c>
      <c r="Y41" s="89">
        <f>ROUND(S41*X41,0)</f>
        <v>0</v>
      </c>
    </row>
    <row r="42" spans="1:25" x14ac:dyDescent="0.2">
      <c r="A42" s="6" t="s">
        <v>342</v>
      </c>
      <c r="B42" s="5" t="s">
        <v>279</v>
      </c>
      <c r="C42" s="90"/>
      <c r="D42" s="76">
        <f>投入係数表!AH42</f>
        <v>5.0327372227108374E-3</v>
      </c>
      <c r="E42" s="77">
        <f>$C$36*D42</f>
        <v>0.50327372227108369</v>
      </c>
      <c r="F42" s="76">
        <f>分析係数表!C45</f>
        <v>1</v>
      </c>
      <c r="G42" s="77">
        <f>E42*F42</f>
        <v>0.50327372227108369</v>
      </c>
      <c r="H42" s="77">
        <v>0.54941711824599559</v>
      </c>
      <c r="I42" s="77">
        <f>C42+H42</f>
        <v>0.54941711824599559</v>
      </c>
      <c r="J42" s="76">
        <f>分析係数表!G45</f>
        <v>0</v>
      </c>
      <c r="K42" s="78">
        <f>I42*J42</f>
        <v>0</v>
      </c>
      <c r="L42" s="79"/>
      <c r="M42" s="80"/>
      <c r="N42" s="81">
        <f>分析係数表!H45</f>
        <v>0</v>
      </c>
      <c r="O42" s="82">
        <f t="shared" si="4"/>
        <v>0</v>
      </c>
      <c r="P42" s="76">
        <f>分析係数表!C45</f>
        <v>1</v>
      </c>
      <c r="Q42" s="82">
        <f>O42*P42</f>
        <v>0</v>
      </c>
      <c r="R42" s="83">
        <v>4.0774982761774582E-2</v>
      </c>
      <c r="S42" s="84">
        <f>I42+R42</f>
        <v>0.5901921010077702</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投入係数表!AH43</f>
        <v>3.8356298250757353E-3</v>
      </c>
      <c r="E43" s="77">
        <f>$C$36*D43</f>
        <v>0.38356298250757354</v>
      </c>
      <c r="F43" s="76">
        <f>分析係数表!C46</f>
        <v>0.71666280596092968</v>
      </c>
      <c r="G43" s="77">
        <f>E43*F43</f>
        <v>0.27488532330662063</v>
      </c>
      <c r="H43" s="77">
        <v>0.31462302366464956</v>
      </c>
      <c r="I43" s="77">
        <f>C43+H43</f>
        <v>0.31462302366464956</v>
      </c>
      <c r="J43" s="76">
        <f>分析係数表!G46</f>
        <v>9.2985756517065307E-3</v>
      </c>
      <c r="K43" s="78">
        <f>I43*J43</f>
        <v>2.9255459873143981E-3</v>
      </c>
      <c r="L43" s="79"/>
      <c r="M43" s="80"/>
      <c r="N43" s="81">
        <f>分析係数表!H46</f>
        <v>2.2386024285503563E-2</v>
      </c>
      <c r="O43" s="82">
        <f t="shared" si="4"/>
        <v>0.55833034733361864</v>
      </c>
      <c r="P43" s="76">
        <f>分析係数表!C46</f>
        <v>0.71666280596092968</v>
      </c>
      <c r="Q43" s="82">
        <f>O43*P43</f>
        <v>0.40013459337325163</v>
      </c>
      <c r="R43" s="83">
        <v>0.42475989758434818</v>
      </c>
      <c r="S43" s="84">
        <f>I43+R43</f>
        <v>0.73938292124899774</v>
      </c>
      <c r="T43" s="85">
        <f>分析係数表!F46</f>
        <v>0.31357162053211501</v>
      </c>
      <c r="U43" s="86">
        <f>S43*T43</f>
        <v>0.23184950080981739</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92">
        <f>投入係数表!AH44</f>
        <v>0.28769666764389717</v>
      </c>
      <c r="E44" s="91">
        <f>SUM(E5:E43)</f>
        <v>28.769666764389715</v>
      </c>
      <c r="F44" s="92">
        <f>分析係数表!C47</f>
        <v>0.41481989128497887</v>
      </c>
      <c r="G44" s="91">
        <f>SUM(G5:G43)</f>
        <v>11.960733543726514</v>
      </c>
      <c r="H44" s="91">
        <f>SUM(H5:H43)</f>
        <v>14.282477378139365</v>
      </c>
      <c r="I44" s="91">
        <f>SUM(I5:I43)</f>
        <v>114.28247737813936</v>
      </c>
      <c r="J44" s="92">
        <f>分析係数表!G47</f>
        <v>0.25026351860519069</v>
      </c>
      <c r="K44" s="93">
        <f>SUM(K5:K43)</f>
        <v>39.757209936531048</v>
      </c>
      <c r="L44" s="94">
        <f>最終需要_まとめ!$L$33</f>
        <v>0.62733333333333341</v>
      </c>
      <c r="M44" s="91">
        <f>K44*L44</f>
        <v>24.941023033517148</v>
      </c>
      <c r="N44" s="95">
        <f>分析係数表!H47</f>
        <v>1</v>
      </c>
      <c r="O44" s="96">
        <f>SUM(O5:O43)</f>
        <v>24.941023033517144</v>
      </c>
      <c r="P44" s="92">
        <f>分析係数表!C47</f>
        <v>0.41481989128497887</v>
      </c>
      <c r="Q44" s="96">
        <f>SUM(Q5:Q43)</f>
        <v>12.070177392443778</v>
      </c>
      <c r="R44" s="91">
        <f>SUM(R5:R43)</f>
        <v>14.086383063020365</v>
      </c>
      <c r="S44" s="97">
        <f>SUM(S5:S43)</f>
        <v>128.36886044115971</v>
      </c>
      <c r="T44" s="98">
        <f>分析係数表!F47</f>
        <v>0.49143989098878627</v>
      </c>
      <c r="U44" s="99">
        <f>SUM(U5:U43)</f>
        <v>87.50368180011948</v>
      </c>
      <c r="V44" s="100">
        <f>分析係数表!D47</f>
        <v>6.5635274131309693E-2</v>
      </c>
      <c r="W44" s="101">
        <f>SUM(W5:W43)</f>
        <v>7</v>
      </c>
      <c r="X44" s="92">
        <f>分析係数表!E47</f>
        <v>5.6703562149805216E-2</v>
      </c>
      <c r="Y44" s="102">
        <f>SUM(Y5:Y43)</f>
        <v>9</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288</v>
      </c>
      <c r="S2" s="3" t="s">
        <v>153</v>
      </c>
      <c r="U2" s="64" t="s">
        <v>210</v>
      </c>
      <c r="W2" s="3" t="s">
        <v>130</v>
      </c>
      <c r="Y2" s="3" t="s">
        <v>154</v>
      </c>
    </row>
    <row r="3" spans="1:25" ht="44" x14ac:dyDescent="0.2">
      <c r="B3" s="65"/>
      <c r="C3" s="66" t="s">
        <v>228</v>
      </c>
      <c r="D3" s="66" t="s">
        <v>230</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76">
        <f>投入係数表!AI5</f>
        <v>2.1548515503177425E-3</v>
      </c>
      <c r="E5" s="77">
        <f>$C$37*D5</f>
        <v>0.21548515503177426</v>
      </c>
      <c r="F5" s="76">
        <f>分析係数表!C8</f>
        <v>4.9243777539597522E-2</v>
      </c>
      <c r="G5" s="77">
        <f t="shared" ref="G5:G38" si="0">E5*F5</f>
        <v>1.0611303037470375E-2</v>
      </c>
      <c r="H5" s="77">
        <f t="array" ref="H5:H43">MMULT(逆行列係数!C5:AO43,'33'!G5:G43)</f>
        <v>1.076398365316791E-2</v>
      </c>
      <c r="I5" s="77">
        <f t="shared" ref="I5:I38" si="1">C5+H5</f>
        <v>1.076398365316791E-2</v>
      </c>
      <c r="J5" s="76">
        <f>分析係数表!G8</f>
        <v>0.12057971014492753</v>
      </c>
      <c r="K5" s="78">
        <f t="shared" ref="K5:K38" si="2">I5*J5</f>
        <v>1.2979180289037248E-3</v>
      </c>
      <c r="L5" s="79" t="s">
        <v>188</v>
      </c>
      <c r="M5" s="80" t="s">
        <v>188</v>
      </c>
      <c r="N5" s="81">
        <f>分析係数表!H8</f>
        <v>1.1023937613586077E-2</v>
      </c>
      <c r="O5" s="82">
        <f t="shared" ref="O5:O43" si="3">$M$44*N5</f>
        <v>0.37174314689558102</v>
      </c>
      <c r="P5" s="76">
        <f>分析係数表!C8</f>
        <v>4.9243777539597522E-2</v>
      </c>
      <c r="Q5" s="82">
        <f t="shared" ref="Q5:Q38" si="4">O5*P5</f>
        <v>1.8306036827595917E-2</v>
      </c>
      <c r="R5" s="83">
        <f t="array" ref="R5:R43">MMULT(逆行列係数!C5:AO43,'33'!Q5:Q43)</f>
        <v>1.9141359585791998E-2</v>
      </c>
      <c r="S5" s="84">
        <f t="shared" ref="S5:S38" si="5">I5+R5</f>
        <v>2.9905343238959908E-2</v>
      </c>
      <c r="T5" s="85">
        <f>分析係数表!F8</f>
        <v>0.45391304347826089</v>
      </c>
      <c r="U5" s="86">
        <f t="shared" ref="U5:U38" si="6">S5*T5</f>
        <v>1.3574425365858324E-2</v>
      </c>
      <c r="V5" s="87">
        <f>分析係数表!D8</f>
        <v>0.46202898550724636</v>
      </c>
      <c r="W5" s="88">
        <f t="shared" ref="W5:W38" si="7">ROUND(S5*V5,0)</f>
        <v>0</v>
      </c>
      <c r="X5" s="76">
        <f>分析係数表!E8</f>
        <v>0.31362318840579712</v>
      </c>
      <c r="Y5" s="89">
        <f t="shared" ref="Y5:Y38" si="8">ROUND(S5*X5,0)</f>
        <v>0</v>
      </c>
    </row>
    <row r="6" spans="1:25" x14ac:dyDescent="0.2">
      <c r="A6" s="6" t="s">
        <v>220</v>
      </c>
      <c r="B6" s="5" t="s">
        <v>266</v>
      </c>
      <c r="C6" s="90"/>
      <c r="D6" s="76">
        <f>投入係数表!AI6</f>
        <v>3.9179119096686227E-5</v>
      </c>
      <c r="E6" s="77">
        <f t="shared" ref="E6:E43" si="9">$C$37*D6</f>
        <v>3.917911909668623E-3</v>
      </c>
      <c r="F6" s="76">
        <f>分析係数表!C9</f>
        <v>0.18610421836228286</v>
      </c>
      <c r="G6" s="77">
        <f t="shared" si="0"/>
        <v>7.2913993356115803E-4</v>
      </c>
      <c r="H6" s="77">
        <v>7.6820083705716081E-4</v>
      </c>
      <c r="I6" s="77">
        <f t="shared" si="1"/>
        <v>7.6820083705716081E-4</v>
      </c>
      <c r="J6" s="76">
        <f>分析係数表!G9</f>
        <v>0.24223602484472051</v>
      </c>
      <c r="K6" s="78">
        <f t="shared" si="2"/>
        <v>1.8608591705111349E-4</v>
      </c>
      <c r="L6" s="79"/>
      <c r="M6" s="80"/>
      <c r="N6" s="81">
        <f>分析係数表!H9</f>
        <v>5.8167204272645549E-4</v>
      </c>
      <c r="O6" s="82">
        <f t="shared" si="3"/>
        <v>1.9614823958893319E-2</v>
      </c>
      <c r="P6" s="76">
        <f>分析係数表!C9</f>
        <v>0.18610421836228286</v>
      </c>
      <c r="Q6" s="82">
        <f t="shared" si="4"/>
        <v>3.6504014811836196E-3</v>
      </c>
      <c r="R6" s="83">
        <v>3.7358805366203545E-3</v>
      </c>
      <c r="S6" s="84">
        <f t="shared" si="5"/>
        <v>4.5040813736775152E-3</v>
      </c>
      <c r="T6" s="85">
        <f>分析係数表!F9</f>
        <v>0.65217391304347827</v>
      </c>
      <c r="U6" s="86">
        <f t="shared" si="6"/>
        <v>2.93744437413751E-3</v>
      </c>
      <c r="V6" s="87">
        <f>分析係数表!D9</f>
        <v>0.15527950310559005</v>
      </c>
      <c r="W6" s="88">
        <f t="shared" si="7"/>
        <v>0</v>
      </c>
      <c r="X6" s="76">
        <f>分析係数表!E9</f>
        <v>0</v>
      </c>
      <c r="Y6" s="89">
        <f t="shared" si="8"/>
        <v>0</v>
      </c>
    </row>
    <row r="7" spans="1:25" x14ac:dyDescent="0.2">
      <c r="A7" s="6" t="s">
        <v>221</v>
      </c>
      <c r="B7" s="5" t="s">
        <v>267</v>
      </c>
      <c r="C7" s="90"/>
      <c r="D7" s="76">
        <f>投入係数表!AI7</f>
        <v>5.485076673536072E-5</v>
      </c>
      <c r="E7" s="77">
        <f t="shared" si="9"/>
        <v>5.4850766735360717E-3</v>
      </c>
      <c r="F7" s="76">
        <f>分析係数表!C10</f>
        <v>1</v>
      </c>
      <c r="G7" s="77">
        <f t="shared" si="0"/>
        <v>5.4850766735360717E-3</v>
      </c>
      <c r="H7" s="77">
        <v>5.5444093888810013E-3</v>
      </c>
      <c r="I7" s="77">
        <f t="shared" si="1"/>
        <v>5.5444093888810013E-3</v>
      </c>
      <c r="J7" s="76">
        <f>分析係数表!G10</f>
        <v>0.17902522283330172</v>
      </c>
      <c r="K7" s="78">
        <f t="shared" si="2"/>
        <v>9.9258912632347153E-4</v>
      </c>
      <c r="L7" s="79"/>
      <c r="M7" s="80"/>
      <c r="N7" s="81">
        <f>分析係数表!H10</f>
        <v>1.093766089911469E-3</v>
      </c>
      <c r="O7" s="82">
        <f t="shared" si="3"/>
        <v>3.688337710930658E-2</v>
      </c>
      <c r="P7" s="76">
        <f>分析係数表!C10</f>
        <v>1</v>
      </c>
      <c r="Q7" s="82">
        <f t="shared" si="4"/>
        <v>3.688337710930658E-2</v>
      </c>
      <c r="R7" s="83">
        <v>3.6989364663097719E-2</v>
      </c>
      <c r="S7" s="84">
        <f t="shared" si="5"/>
        <v>4.2533774051978723E-2</v>
      </c>
      <c r="T7" s="85">
        <f>分析係数表!F10</f>
        <v>0.51792148681964723</v>
      </c>
      <c r="U7" s="86">
        <f t="shared" si="6"/>
        <v>2.2029155497051752E-2</v>
      </c>
      <c r="V7" s="87">
        <f>分析係数表!D10</f>
        <v>0.10677033946520008</v>
      </c>
      <c r="W7" s="88">
        <f t="shared" si="7"/>
        <v>0</v>
      </c>
      <c r="X7" s="76">
        <f>分析係数表!E10</f>
        <v>8.173715152664518E-2</v>
      </c>
      <c r="Y7" s="89">
        <f t="shared" si="8"/>
        <v>0</v>
      </c>
    </row>
    <row r="8" spans="1:25" x14ac:dyDescent="0.2">
      <c r="A8" s="6" t="s">
        <v>222</v>
      </c>
      <c r="B8" s="5" t="s">
        <v>27</v>
      </c>
      <c r="C8" s="90"/>
      <c r="D8" s="76">
        <f>投入係数表!AI8</f>
        <v>4.7014942916023473E-5</v>
      </c>
      <c r="E8" s="77">
        <f t="shared" si="9"/>
        <v>4.7014942916023469E-3</v>
      </c>
      <c r="F8" s="76">
        <f>分析係数表!C11</f>
        <v>6.160954948016939E-3</v>
      </c>
      <c r="G8" s="77">
        <f t="shared" si="0"/>
        <v>2.8965694518920874E-5</v>
      </c>
      <c r="H8" s="77">
        <v>7.3367873339338886E-4</v>
      </c>
      <c r="I8" s="77">
        <f t="shared" si="1"/>
        <v>7.3367873339338886E-4</v>
      </c>
      <c r="J8" s="76">
        <f>分析係数表!G11</f>
        <v>0.34042553191489361</v>
      </c>
      <c r="K8" s="78">
        <f t="shared" si="2"/>
        <v>2.4976297307008984E-4</v>
      </c>
      <c r="L8" s="79"/>
      <c r="M8" s="80"/>
      <c r="N8" s="81">
        <f>分析係数表!H11</f>
        <v>-1.9481838751603774E-5</v>
      </c>
      <c r="O8" s="82">
        <f t="shared" si="3"/>
        <v>-6.5695582637441744E-4</v>
      </c>
      <c r="P8" s="76">
        <f>分析係数表!C11</f>
        <v>6.160954948016939E-3</v>
      </c>
      <c r="Q8" s="82">
        <f t="shared" si="4"/>
        <v>-4.0474752491300239E-6</v>
      </c>
      <c r="R8" s="83">
        <v>4.6284048935918382E-4</v>
      </c>
      <c r="S8" s="84">
        <f t="shared" si="5"/>
        <v>1.1965192227525727E-3</v>
      </c>
      <c r="T8" s="85">
        <f>分析係数表!F11</f>
        <v>0.5957446808510638</v>
      </c>
      <c r="U8" s="86">
        <f t="shared" si="6"/>
        <v>7.1281996249089434E-4</v>
      </c>
      <c r="V8" s="87">
        <f>分析係数表!D11</f>
        <v>0.10638297872340426</v>
      </c>
      <c r="W8" s="88">
        <f t="shared" si="7"/>
        <v>0</v>
      </c>
      <c r="X8" s="76">
        <f>分析係数表!E11</f>
        <v>0</v>
      </c>
      <c r="Y8" s="89">
        <f t="shared" si="8"/>
        <v>0</v>
      </c>
    </row>
    <row r="9" spans="1:25" x14ac:dyDescent="0.2">
      <c r="A9" s="6" t="s">
        <v>223</v>
      </c>
      <c r="B9" s="5" t="s">
        <v>191</v>
      </c>
      <c r="C9" s="90"/>
      <c r="D9" s="76">
        <f>投入係数表!AI9</f>
        <v>5.8925395121416091E-3</v>
      </c>
      <c r="E9" s="77">
        <f t="shared" si="9"/>
        <v>0.58925395121416091</v>
      </c>
      <c r="F9" s="76">
        <f>分析係数表!C12</f>
        <v>3.0196065121225524E-2</v>
      </c>
      <c r="G9" s="77">
        <f t="shared" si="0"/>
        <v>1.7793150683802252E-2</v>
      </c>
      <c r="H9" s="77">
        <v>1.8446723375676276E-2</v>
      </c>
      <c r="I9" s="77">
        <f t="shared" si="1"/>
        <v>1.8446723375676276E-2</v>
      </c>
      <c r="J9" s="76">
        <f>分析係数表!G12</f>
        <v>0.12354134956874682</v>
      </c>
      <c r="K9" s="78">
        <f t="shared" si="2"/>
        <v>2.2789331009523961E-3</v>
      </c>
      <c r="L9" s="79"/>
      <c r="M9" s="80"/>
      <c r="N9" s="81">
        <f>分析係数表!H12</f>
        <v>9.1223709954384669E-2</v>
      </c>
      <c r="O9" s="82">
        <f t="shared" si="3"/>
        <v>3.0761956569982094</v>
      </c>
      <c r="P9" s="76">
        <f>分析係数表!C12</f>
        <v>3.0196065121225524E-2</v>
      </c>
      <c r="Q9" s="82">
        <f t="shared" si="4"/>
        <v>9.2889004384349064E-2</v>
      </c>
      <c r="R9" s="83">
        <v>9.8892014457569247E-2</v>
      </c>
      <c r="S9" s="84">
        <f t="shared" si="5"/>
        <v>0.11733873783324553</v>
      </c>
      <c r="T9" s="85">
        <f>分析係数表!F12</f>
        <v>0.42790922927909231</v>
      </c>
      <c r="U9" s="86">
        <f t="shared" si="6"/>
        <v>5.0210328870805565E-2</v>
      </c>
      <c r="V9" s="87">
        <f>分析係数表!D12</f>
        <v>5.0712605507126057E-2</v>
      </c>
      <c r="W9" s="88">
        <f t="shared" si="7"/>
        <v>0</v>
      </c>
      <c r="X9" s="76">
        <f>分析係数表!E12</f>
        <v>5.3041833863751671E-2</v>
      </c>
      <c r="Y9" s="89">
        <f t="shared" si="8"/>
        <v>0</v>
      </c>
    </row>
    <row r="10" spans="1:25" x14ac:dyDescent="0.2">
      <c r="A10" s="6" t="s">
        <v>224</v>
      </c>
      <c r="B10" s="5" t="s">
        <v>28</v>
      </c>
      <c r="C10" s="90"/>
      <c r="D10" s="76">
        <f>投入係数表!AI10</f>
        <v>5.9552261026963075E-4</v>
      </c>
      <c r="E10" s="77">
        <f t="shared" si="9"/>
        <v>5.9552261026963073E-2</v>
      </c>
      <c r="F10" s="76">
        <f>分析係数表!C13</f>
        <v>0</v>
      </c>
      <c r="G10" s="77">
        <f t="shared" si="0"/>
        <v>0</v>
      </c>
      <c r="H10" s="77">
        <v>0</v>
      </c>
      <c r="I10" s="77">
        <f t="shared" si="1"/>
        <v>0</v>
      </c>
      <c r="J10" s="76">
        <f>分析係数表!G13</f>
        <v>0.24349881796690306</v>
      </c>
      <c r="K10" s="78">
        <f t="shared" si="2"/>
        <v>0</v>
      </c>
      <c r="L10" s="79"/>
      <c r="M10" s="80"/>
      <c r="N10" s="81">
        <f>分析係数表!H13</f>
        <v>1.4342808000912864E-2</v>
      </c>
      <c r="O10" s="82">
        <f t="shared" si="3"/>
        <v>0.48366026446008004</v>
      </c>
      <c r="P10" s="76">
        <f>分析係数表!C13</f>
        <v>0</v>
      </c>
      <c r="Q10" s="82">
        <f t="shared" si="4"/>
        <v>0</v>
      </c>
      <c r="R10" s="83">
        <v>0</v>
      </c>
      <c r="S10" s="84">
        <f t="shared" si="5"/>
        <v>0</v>
      </c>
      <c r="T10" s="85">
        <f>分析係数表!F13</f>
        <v>0.38061465721040189</v>
      </c>
      <c r="U10" s="86">
        <f t="shared" si="6"/>
        <v>0</v>
      </c>
      <c r="V10" s="87">
        <f>分析係数表!D13</f>
        <v>0.21040189125295508</v>
      </c>
      <c r="W10" s="88">
        <f t="shared" si="7"/>
        <v>0</v>
      </c>
      <c r="X10" s="76">
        <f>分析係数表!E13</f>
        <v>0.14893617021276595</v>
      </c>
      <c r="Y10" s="89">
        <f t="shared" si="8"/>
        <v>0</v>
      </c>
    </row>
    <row r="11" spans="1:25" x14ac:dyDescent="0.2">
      <c r="A11" s="6" t="s">
        <v>225</v>
      </c>
      <c r="B11" s="5" t="s">
        <v>268</v>
      </c>
      <c r="C11" s="90"/>
      <c r="D11" s="76">
        <f>投入係数表!AI11</f>
        <v>7.3813460378156859E-3</v>
      </c>
      <c r="E11" s="77">
        <f t="shared" si="9"/>
        <v>0.73813460378156859</v>
      </c>
      <c r="F11" s="76">
        <f>分析係数表!C14</f>
        <v>0.14745822605886216</v>
      </c>
      <c r="G11" s="77">
        <f t="shared" si="0"/>
        <v>0.1088440192662912</v>
      </c>
      <c r="H11" s="77">
        <v>0.27352574963084803</v>
      </c>
      <c r="I11" s="77">
        <f t="shared" si="1"/>
        <v>0.27352574963084803</v>
      </c>
      <c r="J11" s="76">
        <f>分析係数表!G14</f>
        <v>0.16000812567713976</v>
      </c>
      <c r="K11" s="78">
        <f t="shared" si="2"/>
        <v>4.3766342522866597E-2</v>
      </c>
      <c r="L11" s="79"/>
      <c r="M11" s="80"/>
      <c r="N11" s="81">
        <f>分析係数表!H14</f>
        <v>1.1744765647395416E-3</v>
      </c>
      <c r="O11" s="82">
        <f t="shared" si="3"/>
        <v>3.9605051247143447E-2</v>
      </c>
      <c r="P11" s="76">
        <f>分析係数表!C14</f>
        <v>0.14745822605886216</v>
      </c>
      <c r="Q11" s="82">
        <f t="shared" si="4"/>
        <v>5.8400905998740992E-3</v>
      </c>
      <c r="R11" s="83">
        <v>4.505690371586233E-2</v>
      </c>
      <c r="S11" s="84">
        <f t="shared" si="5"/>
        <v>0.31858265334671038</v>
      </c>
      <c r="T11" s="85">
        <f>分析係数表!F14</f>
        <v>0.30031148429035753</v>
      </c>
      <c r="U11" s="86">
        <f t="shared" si="6"/>
        <v>9.5674029495711035E-2</v>
      </c>
      <c r="V11" s="87">
        <f>分析係数表!D14</f>
        <v>4.401408450704225E-2</v>
      </c>
      <c r="W11" s="88">
        <f t="shared" si="7"/>
        <v>0</v>
      </c>
      <c r="X11" s="76">
        <f>分析係数表!E14</f>
        <v>4.2998374864572045E-2</v>
      </c>
      <c r="Y11" s="89">
        <f t="shared" si="8"/>
        <v>0</v>
      </c>
    </row>
    <row r="12" spans="1:25" x14ac:dyDescent="0.2">
      <c r="A12" s="6" t="s">
        <v>226</v>
      </c>
      <c r="B12" s="5" t="s">
        <v>29</v>
      </c>
      <c r="C12" s="90"/>
      <c r="D12" s="76">
        <f>投入係数表!AI12</f>
        <v>9.5518692357721025E-3</v>
      </c>
      <c r="E12" s="77">
        <f t="shared" si="9"/>
        <v>0.95518692357721025</v>
      </c>
      <c r="F12" s="76">
        <f>分析係数表!C15</f>
        <v>0</v>
      </c>
      <c r="G12" s="77">
        <f t="shared" si="0"/>
        <v>0</v>
      </c>
      <c r="H12" s="77">
        <v>0</v>
      </c>
      <c r="I12" s="77">
        <f t="shared" si="1"/>
        <v>0</v>
      </c>
      <c r="J12" s="76">
        <f>分析係数表!G15</f>
        <v>9.5721711315473815E-2</v>
      </c>
      <c r="K12" s="78">
        <f t="shared" si="2"/>
        <v>0</v>
      </c>
      <c r="L12" s="79"/>
      <c r="M12" s="80"/>
      <c r="N12" s="81">
        <f>分析係数表!H15</f>
        <v>8.3618835041705045E-3</v>
      </c>
      <c r="O12" s="82">
        <f t="shared" si="3"/>
        <v>0.28197482576313387</v>
      </c>
      <c r="P12" s="76">
        <f>分析係数表!C15</f>
        <v>0</v>
      </c>
      <c r="Q12" s="82">
        <f t="shared" si="4"/>
        <v>0</v>
      </c>
      <c r="R12" s="83">
        <v>0</v>
      </c>
      <c r="S12" s="84">
        <f t="shared" si="5"/>
        <v>0</v>
      </c>
      <c r="T12" s="85">
        <f>分析係数表!F15</f>
        <v>0.30411835265893644</v>
      </c>
      <c r="U12" s="86">
        <f t="shared" si="6"/>
        <v>0</v>
      </c>
      <c r="V12" s="87">
        <f>分析係数表!D15</f>
        <v>5.8056777289084364E-2</v>
      </c>
      <c r="W12" s="88">
        <f t="shared" si="7"/>
        <v>0</v>
      </c>
      <c r="X12" s="76">
        <f>分析係数表!E15</f>
        <v>5.2139144342263098E-2</v>
      </c>
      <c r="Y12" s="89">
        <f t="shared" si="8"/>
        <v>0</v>
      </c>
    </row>
    <row r="13" spans="1:25" x14ac:dyDescent="0.2">
      <c r="A13" s="6" t="s">
        <v>227</v>
      </c>
      <c r="B13" s="5" t="s">
        <v>30</v>
      </c>
      <c r="C13" s="90"/>
      <c r="D13" s="76">
        <f>投入係数表!AI13</f>
        <v>3.9257477334879599E-3</v>
      </c>
      <c r="E13" s="77">
        <f t="shared" si="9"/>
        <v>0.39257477334879598</v>
      </c>
      <c r="F13" s="76">
        <f>分析係数表!C16</f>
        <v>2.2508198350392528E-2</v>
      </c>
      <c r="G13" s="77">
        <f t="shared" si="0"/>
        <v>8.8361508658950892E-3</v>
      </c>
      <c r="H13" s="77">
        <v>1.4668846169891385E-2</v>
      </c>
      <c r="I13" s="77">
        <f t="shared" si="1"/>
        <v>1.4668846169891385E-2</v>
      </c>
      <c r="J13" s="76">
        <f>分析係数表!G16</f>
        <v>3.3165829145728645E-2</v>
      </c>
      <c r="K13" s="78">
        <f t="shared" si="2"/>
        <v>4.8650444583559372E-4</v>
      </c>
      <c r="L13" s="79"/>
      <c r="M13" s="80"/>
      <c r="N13" s="81">
        <f>分析係数表!H16</f>
        <v>1.6828134001653172E-2</v>
      </c>
      <c r="O13" s="82">
        <f t="shared" si="3"/>
        <v>0.56746905773898781</v>
      </c>
      <c r="P13" s="76">
        <f>分析係数表!C16</f>
        <v>2.2508198350392528E-2</v>
      </c>
      <c r="Q13" s="82">
        <f t="shared" si="4"/>
        <v>1.2772706109299488E-2</v>
      </c>
      <c r="R13" s="83">
        <v>1.7482665126813558E-2</v>
      </c>
      <c r="S13" s="84">
        <f t="shared" si="5"/>
        <v>3.2151511296704946E-2</v>
      </c>
      <c r="T13" s="85">
        <f>分析係数表!F16</f>
        <v>0.28743718592964823</v>
      </c>
      <c r="U13" s="86">
        <f t="shared" si="6"/>
        <v>9.2415399305101655E-3</v>
      </c>
      <c r="V13" s="87">
        <f>分析係数表!D16</f>
        <v>2.5125628140703519E-2</v>
      </c>
      <c r="W13" s="88">
        <f t="shared" si="7"/>
        <v>0</v>
      </c>
      <c r="X13" s="76">
        <f>分析係数表!E16</f>
        <v>2.3115577889447236E-2</v>
      </c>
      <c r="Y13" s="89">
        <f t="shared" si="8"/>
        <v>0</v>
      </c>
    </row>
    <row r="14" spans="1:25" x14ac:dyDescent="0.2">
      <c r="A14" s="6" t="s">
        <v>2</v>
      </c>
      <c r="B14" s="5" t="s">
        <v>365</v>
      </c>
      <c r="C14" s="90"/>
      <c r="D14" s="76">
        <f>投入係数表!AI14</f>
        <v>4.5682852866736146E-3</v>
      </c>
      <c r="E14" s="77">
        <f t="shared" si="9"/>
        <v>0.45682852866736146</v>
      </c>
      <c r="F14" s="76">
        <f>分析係数表!C17</f>
        <v>3.7433661865049261E-2</v>
      </c>
      <c r="G14" s="77">
        <f t="shared" si="0"/>
        <v>1.7100764672441971E-2</v>
      </c>
      <c r="H14" s="77">
        <v>5.4834021830341736E-2</v>
      </c>
      <c r="I14" s="77">
        <f t="shared" si="1"/>
        <v>5.4834021830341736E-2</v>
      </c>
      <c r="J14" s="76">
        <f>分析係数表!G17</f>
        <v>0.23414289082763498</v>
      </c>
      <c r="K14" s="78">
        <f t="shared" si="2"/>
        <v>1.2838996387061858E-2</v>
      </c>
      <c r="L14" s="79"/>
      <c r="M14" s="80"/>
      <c r="N14" s="81">
        <f>分析係数表!H17</f>
        <v>3.0252512461419003E-3</v>
      </c>
      <c r="O14" s="82">
        <f t="shared" si="3"/>
        <v>0.1020158547527131</v>
      </c>
      <c r="P14" s="76">
        <f>分析係数表!C17</f>
        <v>3.7433661865049261E-2</v>
      </c>
      <c r="Q14" s="82">
        <f t="shared" si="4"/>
        <v>3.818827011687041E-3</v>
      </c>
      <c r="R14" s="83">
        <v>2.1466938665964018E-2</v>
      </c>
      <c r="S14" s="84">
        <f t="shared" si="5"/>
        <v>7.6300960496305748E-2</v>
      </c>
      <c r="T14" s="85">
        <f>分析係数表!F17</f>
        <v>0.39289082763499172</v>
      </c>
      <c r="U14" s="86">
        <f t="shared" si="6"/>
        <v>2.9977947518738373E-2</v>
      </c>
      <c r="V14" s="87">
        <f>分析係数表!D17</f>
        <v>5.6649375147370902E-2</v>
      </c>
      <c r="W14" s="88">
        <f t="shared" si="7"/>
        <v>0</v>
      </c>
      <c r="X14" s="76">
        <f>分析係数表!E17</f>
        <v>5.6885168592313136E-2</v>
      </c>
      <c r="Y14" s="89">
        <f t="shared" si="8"/>
        <v>0</v>
      </c>
    </row>
    <row r="15" spans="1:25" x14ac:dyDescent="0.2">
      <c r="A15" s="6" t="s">
        <v>3</v>
      </c>
      <c r="B15" s="5" t="s">
        <v>31</v>
      </c>
      <c r="C15" s="90"/>
      <c r="D15" s="76">
        <f>投入係数表!AI15</f>
        <v>2.0216425453890093E-3</v>
      </c>
      <c r="E15" s="77">
        <f t="shared" si="9"/>
        <v>0.20216425453890094</v>
      </c>
      <c r="F15" s="76">
        <f>分析係数表!C18</f>
        <v>0.10097309673726385</v>
      </c>
      <c r="G15" s="77">
        <f t="shared" si="0"/>
        <v>2.0413150830373275E-2</v>
      </c>
      <c r="H15" s="77">
        <v>3.2613339933061244E-2</v>
      </c>
      <c r="I15" s="77">
        <f t="shared" si="1"/>
        <v>3.2613339933061244E-2</v>
      </c>
      <c r="J15" s="76">
        <f>分析係数表!G18</f>
        <v>0.21571562207670719</v>
      </c>
      <c r="K15" s="78">
        <f t="shared" si="2"/>
        <v>7.035206911659422E-3</v>
      </c>
      <c r="L15" s="79"/>
      <c r="M15" s="80"/>
      <c r="N15" s="81">
        <f>分析係数表!H18</f>
        <v>4.4529917146522908E-4</v>
      </c>
      <c r="O15" s="82">
        <f t="shared" si="3"/>
        <v>1.5016133174272398E-2</v>
      </c>
      <c r="P15" s="76">
        <f>分析係数表!C18</f>
        <v>0.10097309673726385</v>
      </c>
      <c r="Q15" s="82">
        <f t="shared" si="4"/>
        <v>1.5162254676254437E-3</v>
      </c>
      <c r="R15" s="83">
        <v>5.8295366170069149E-3</v>
      </c>
      <c r="S15" s="84">
        <f t="shared" si="5"/>
        <v>3.8442876550068159E-2</v>
      </c>
      <c r="T15" s="85">
        <f>分析係数表!F18</f>
        <v>0.45949485500467729</v>
      </c>
      <c r="U15" s="86">
        <f t="shared" si="6"/>
        <v>1.7664303986336276E-2</v>
      </c>
      <c r="V15" s="87">
        <f>分析係数表!D18</f>
        <v>5.5378858746492052E-2</v>
      </c>
      <c r="W15" s="88">
        <f t="shared" si="7"/>
        <v>0</v>
      </c>
      <c r="X15" s="76">
        <f>分析係数表!E18</f>
        <v>5.5378858746492052E-2</v>
      </c>
      <c r="Y15" s="89">
        <f t="shared" si="8"/>
        <v>0</v>
      </c>
    </row>
    <row r="16" spans="1:25" x14ac:dyDescent="0.2">
      <c r="A16" s="6" t="s">
        <v>4</v>
      </c>
      <c r="B16" s="5" t="s">
        <v>32</v>
      </c>
      <c r="C16" s="90"/>
      <c r="D16" s="76">
        <f>投入係数表!AI16</f>
        <v>0</v>
      </c>
      <c r="E16" s="77">
        <f t="shared" si="9"/>
        <v>0</v>
      </c>
      <c r="F16" s="76">
        <f>分析係数表!C19</f>
        <v>3.134831743474864E-2</v>
      </c>
      <c r="G16" s="77">
        <f t="shared" si="0"/>
        <v>0</v>
      </c>
      <c r="H16" s="77">
        <v>1.5811014575188718E-2</v>
      </c>
      <c r="I16" s="77">
        <f t="shared" si="1"/>
        <v>1.5811014575188718E-2</v>
      </c>
      <c r="J16" s="76">
        <f>分析係数表!G19</f>
        <v>5.7606822099247029E-2</v>
      </c>
      <c r="K16" s="78">
        <f t="shared" si="2"/>
        <v>9.1082230384149834E-4</v>
      </c>
      <c r="L16" s="79"/>
      <c r="M16" s="80"/>
      <c r="N16" s="81">
        <f>分析係数表!H19</f>
        <v>-1.1410791268796496E-4</v>
      </c>
      <c r="O16" s="82">
        <f t="shared" si="3"/>
        <v>-3.8478841259073021E-3</v>
      </c>
      <c r="P16" s="76">
        <f>分析係数表!C19</f>
        <v>3.134831743474864E-2</v>
      </c>
      <c r="Q16" s="82">
        <f t="shared" si="4"/>
        <v>-1.2062469303107242E-4</v>
      </c>
      <c r="R16" s="83">
        <v>1.1572501803710427E-2</v>
      </c>
      <c r="S16" s="84">
        <f t="shared" si="5"/>
        <v>2.7383516378899145E-2</v>
      </c>
      <c r="T16" s="85">
        <f>分析係数表!F19</f>
        <v>0.23995282590946204</v>
      </c>
      <c r="U16" s="86">
        <f t="shared" si="6"/>
        <v>6.5707521384548891E-3</v>
      </c>
      <c r="V16" s="87">
        <f>分析係数表!D19</f>
        <v>5.8967613172457587E-3</v>
      </c>
      <c r="W16" s="88">
        <f t="shared" si="7"/>
        <v>0</v>
      </c>
      <c r="X16" s="76">
        <f>分析係数表!E19</f>
        <v>5.1710060782001266E-3</v>
      </c>
      <c r="Y16" s="89">
        <f t="shared" si="8"/>
        <v>0</v>
      </c>
    </row>
    <row r="17" spans="1:25" x14ac:dyDescent="0.2">
      <c r="A17" s="6" t="s">
        <v>5</v>
      </c>
      <c r="B17" s="5" t="s">
        <v>33</v>
      </c>
      <c r="C17" s="90"/>
      <c r="D17" s="76">
        <f>投入係数表!AI17</f>
        <v>1.1753735729005869E-4</v>
      </c>
      <c r="E17" s="77">
        <f t="shared" si="9"/>
        <v>1.1753735729005869E-2</v>
      </c>
      <c r="F17" s="76">
        <f>分析係数表!C20</f>
        <v>9.3978580907996712E-2</v>
      </c>
      <c r="G17" s="77">
        <f t="shared" si="0"/>
        <v>1.1045994041795897E-3</v>
      </c>
      <c r="H17" s="77">
        <v>1.2306203424403857E-2</v>
      </c>
      <c r="I17" s="77">
        <f t="shared" si="1"/>
        <v>1.2306203424403857E-2</v>
      </c>
      <c r="J17" s="76">
        <f>分析係数表!G20</f>
        <v>0.1000543404428746</v>
      </c>
      <c r="K17" s="78">
        <f t="shared" si="2"/>
        <v>1.2312890669845728E-3</v>
      </c>
      <c r="L17" s="79"/>
      <c r="M17" s="80"/>
      <c r="N17" s="81">
        <f>分析係数表!H20</f>
        <v>5.5523240442070755E-4</v>
      </c>
      <c r="O17" s="82">
        <f t="shared" si="3"/>
        <v>1.8723241051670898E-2</v>
      </c>
      <c r="P17" s="76">
        <f>分析係数表!C20</f>
        <v>9.3978580907996712E-2</v>
      </c>
      <c r="Q17" s="82">
        <f t="shared" si="4"/>
        <v>1.759583624034379E-3</v>
      </c>
      <c r="R17" s="83">
        <v>9.4962280649556509E-3</v>
      </c>
      <c r="S17" s="84">
        <f t="shared" si="5"/>
        <v>2.1802431489359508E-2</v>
      </c>
      <c r="T17" s="85">
        <f>分析係数表!F20</f>
        <v>0.22286374133949191</v>
      </c>
      <c r="U17" s="86">
        <f t="shared" si="6"/>
        <v>4.8589714520166109E-3</v>
      </c>
      <c r="V17" s="87">
        <f>分析係数表!D20</f>
        <v>2.7577774758864283E-2</v>
      </c>
      <c r="W17" s="88">
        <f t="shared" si="7"/>
        <v>0</v>
      </c>
      <c r="X17" s="76">
        <f>分析係数表!E20</f>
        <v>2.9955169134628448E-2</v>
      </c>
      <c r="Y17" s="89">
        <f t="shared" si="8"/>
        <v>0</v>
      </c>
    </row>
    <row r="18" spans="1:25" x14ac:dyDescent="0.2">
      <c r="A18" s="6" t="s">
        <v>6</v>
      </c>
      <c r="B18" s="5" t="s">
        <v>34</v>
      </c>
      <c r="C18" s="90"/>
      <c r="D18" s="76">
        <f>投入係数表!AI18</f>
        <v>2.0373141930276839E-4</v>
      </c>
      <c r="E18" s="77">
        <f t="shared" si="9"/>
        <v>2.0373141930276839E-2</v>
      </c>
      <c r="F18" s="76">
        <f>分析係数表!C21</f>
        <v>0.58730312732447199</v>
      </c>
      <c r="G18" s="77">
        <f t="shared" si="0"/>
        <v>1.1965209969076917E-2</v>
      </c>
      <c r="H18" s="77">
        <v>3.116845657394815E-2</v>
      </c>
      <c r="I18" s="77">
        <f t="shared" si="1"/>
        <v>3.116845657394815E-2</v>
      </c>
      <c r="J18" s="76">
        <f>分析係数表!G21</f>
        <v>0.28517251912946945</v>
      </c>
      <c r="K18" s="78">
        <f t="shared" si="2"/>
        <v>8.8883872785702669E-3</v>
      </c>
      <c r="L18" s="79"/>
      <c r="M18" s="80"/>
      <c r="N18" s="81">
        <f>分析係数表!H21</f>
        <v>9.2956202043366571E-4</v>
      </c>
      <c r="O18" s="82">
        <f t="shared" si="3"/>
        <v>3.1346178001293627E-2</v>
      </c>
      <c r="P18" s="76">
        <f>分析係数表!C21</f>
        <v>0.58730312732447199</v>
      </c>
      <c r="Q18" s="82">
        <f t="shared" si="4"/>
        <v>1.8409708369829313E-2</v>
      </c>
      <c r="R18" s="83">
        <v>2.6731405911373789E-2</v>
      </c>
      <c r="S18" s="84">
        <f t="shared" si="5"/>
        <v>5.7899862485321939E-2</v>
      </c>
      <c r="T18" s="85">
        <f>分析係数表!F21</f>
        <v>0.42587749688936571</v>
      </c>
      <c r="U18" s="86">
        <f t="shared" si="6"/>
        <v>2.4658248505487396E-2</v>
      </c>
      <c r="V18" s="87">
        <f>分析係数表!D21</f>
        <v>3.1732194878443115E-2</v>
      </c>
      <c r="W18" s="88">
        <f t="shared" si="7"/>
        <v>0</v>
      </c>
      <c r="X18" s="76">
        <f>分析係数表!E21</f>
        <v>3.0689107937146562E-2</v>
      </c>
      <c r="Y18" s="89">
        <f t="shared" si="8"/>
        <v>0</v>
      </c>
    </row>
    <row r="19" spans="1:25" x14ac:dyDescent="0.2">
      <c r="A19" s="6" t="s">
        <v>7</v>
      </c>
      <c r="B19" s="5" t="s">
        <v>269</v>
      </c>
      <c r="C19" s="90"/>
      <c r="D19" s="76">
        <f>投入係数表!AI19</f>
        <v>0</v>
      </c>
      <c r="E19" s="77">
        <f t="shared" si="9"/>
        <v>0</v>
      </c>
      <c r="F19" s="76">
        <f>分析係数表!C22</f>
        <v>5.627746538770495E-2</v>
      </c>
      <c r="G19" s="77">
        <f t="shared" si="0"/>
        <v>0</v>
      </c>
      <c r="H19" s="77">
        <v>4.7321936347584862E-3</v>
      </c>
      <c r="I19" s="77">
        <f t="shared" si="1"/>
        <v>4.7321936347584862E-3</v>
      </c>
      <c r="J19" s="76">
        <f>分析係数表!G22</f>
        <v>0.19467293380336859</v>
      </c>
      <c r="K19" s="78">
        <f t="shared" si="2"/>
        <v>9.2123001820406097E-4</v>
      </c>
      <c r="L19" s="79"/>
      <c r="M19" s="80"/>
      <c r="N19" s="81">
        <f>分析係数表!H22</f>
        <v>4.3138357235694069E-5</v>
      </c>
      <c r="O19" s="82">
        <f t="shared" si="3"/>
        <v>1.4546879012576385E-3</v>
      </c>
      <c r="P19" s="76">
        <f>分析係数表!C22</f>
        <v>5.627746538770495E-2</v>
      </c>
      <c r="Q19" s="82">
        <f t="shared" si="4"/>
        <v>8.1866148012939909E-5</v>
      </c>
      <c r="R19" s="83">
        <v>1.739146760626343E-3</v>
      </c>
      <c r="S19" s="84">
        <f t="shared" si="5"/>
        <v>6.4713403953848289E-3</v>
      </c>
      <c r="T19" s="85">
        <f>分析係数表!F22</f>
        <v>0.41304347826086957</v>
      </c>
      <c r="U19" s="86">
        <f t="shared" si="6"/>
        <v>2.6729449459198208E-3</v>
      </c>
      <c r="V19" s="87">
        <f>分析係数表!D22</f>
        <v>1.7561039300169733E-2</v>
      </c>
      <c r="W19" s="88">
        <f t="shared" si="7"/>
        <v>0</v>
      </c>
      <c r="X19" s="76">
        <f>分析係数表!E22</f>
        <v>1.6190103146624887E-2</v>
      </c>
      <c r="Y19" s="89">
        <f t="shared" si="8"/>
        <v>0</v>
      </c>
    </row>
    <row r="20" spans="1:25" x14ac:dyDescent="0.2">
      <c r="A20" s="6" t="s">
        <v>8</v>
      </c>
      <c r="B20" s="5" t="s">
        <v>270</v>
      </c>
      <c r="C20" s="90"/>
      <c r="D20" s="76">
        <f>投入係数表!AI20</f>
        <v>0</v>
      </c>
      <c r="E20" s="77">
        <f t="shared" si="9"/>
        <v>0</v>
      </c>
      <c r="F20" s="76">
        <f>分析係数表!C23</f>
        <v>0</v>
      </c>
      <c r="G20" s="77">
        <f t="shared" si="0"/>
        <v>0</v>
      </c>
      <c r="H20" s="77">
        <v>0</v>
      </c>
      <c r="I20" s="77">
        <f t="shared" si="1"/>
        <v>0</v>
      </c>
      <c r="J20" s="76">
        <f>分析係数表!G23</f>
        <v>0.21585320256550375</v>
      </c>
      <c r="K20" s="78">
        <f t="shared" si="2"/>
        <v>0</v>
      </c>
      <c r="L20" s="79"/>
      <c r="M20" s="80"/>
      <c r="N20" s="81">
        <f>分析係数表!H23</f>
        <v>2.5048078394919135E-5</v>
      </c>
      <c r="O20" s="82">
        <f t="shared" si="3"/>
        <v>8.4465749105282228E-4</v>
      </c>
      <c r="P20" s="76">
        <f>分析係数表!C23</f>
        <v>0</v>
      </c>
      <c r="Q20" s="82">
        <f t="shared" si="4"/>
        <v>0</v>
      </c>
      <c r="R20" s="83">
        <v>0</v>
      </c>
      <c r="S20" s="84">
        <f t="shared" si="5"/>
        <v>0</v>
      </c>
      <c r="T20" s="85">
        <f>分析係数表!F23</f>
        <v>0.44111133480974429</v>
      </c>
      <c r="U20" s="86">
        <f t="shared" si="6"/>
        <v>0</v>
      </c>
      <c r="V20" s="87">
        <f>分析係数表!D23</f>
        <v>2.2822054128677844E-2</v>
      </c>
      <c r="W20" s="88">
        <f t="shared" si="7"/>
        <v>0</v>
      </c>
      <c r="X20" s="76">
        <f>分析係数表!E23</f>
        <v>2.3934155905164563E-2</v>
      </c>
      <c r="Y20" s="89">
        <f t="shared" si="8"/>
        <v>0</v>
      </c>
    </row>
    <row r="21" spans="1:25" x14ac:dyDescent="0.2">
      <c r="A21" s="6" t="s">
        <v>9</v>
      </c>
      <c r="B21" s="5" t="s">
        <v>271</v>
      </c>
      <c r="C21" s="90"/>
      <c r="D21" s="76">
        <f>投入係数表!AI21</f>
        <v>0</v>
      </c>
      <c r="E21" s="77">
        <f t="shared" si="9"/>
        <v>0</v>
      </c>
      <c r="F21" s="76">
        <f>分析係数表!C24</f>
        <v>0.81842301633363734</v>
      </c>
      <c r="G21" s="77">
        <f t="shared" si="0"/>
        <v>0</v>
      </c>
      <c r="H21" s="77">
        <v>1.7889630348644315E-2</v>
      </c>
      <c r="I21" s="77">
        <f t="shared" si="1"/>
        <v>1.7889630348644315E-2</v>
      </c>
      <c r="J21" s="76">
        <f>分析係数表!G24</f>
        <v>0.20829256360078277</v>
      </c>
      <c r="K21" s="78">
        <f t="shared" si="2"/>
        <v>3.7262769671894897E-3</v>
      </c>
      <c r="L21" s="79"/>
      <c r="M21" s="80"/>
      <c r="N21" s="81">
        <f>分析係数表!H24</f>
        <v>3.3536593850975067E-4</v>
      </c>
      <c r="O21" s="82">
        <f t="shared" si="3"/>
        <v>1.1309025296873899E-2</v>
      </c>
      <c r="P21" s="76">
        <f>分析係数表!C24</f>
        <v>0.81842301633363734</v>
      </c>
      <c r="Q21" s="82">
        <f t="shared" si="4"/>
        <v>9.2555665952609445E-3</v>
      </c>
      <c r="R21" s="83">
        <v>2.5594917109574542E-2</v>
      </c>
      <c r="S21" s="84">
        <f t="shared" si="5"/>
        <v>4.3484547458218857E-2</v>
      </c>
      <c r="T21" s="85">
        <f>分析係数表!F24</f>
        <v>0.39236790606653621</v>
      </c>
      <c r="U21" s="86">
        <f t="shared" si="6"/>
        <v>1.7061940832432253E-2</v>
      </c>
      <c r="V21" s="87">
        <f>分析係数表!D24</f>
        <v>4.4337084148727987E-2</v>
      </c>
      <c r="W21" s="88">
        <f t="shared" si="7"/>
        <v>0</v>
      </c>
      <c r="X21" s="76">
        <f>分析係数表!E24</f>
        <v>4.5009784735812131E-2</v>
      </c>
      <c r="Y21" s="89">
        <f t="shared" si="8"/>
        <v>0</v>
      </c>
    </row>
    <row r="22" spans="1:25" x14ac:dyDescent="0.2">
      <c r="A22" s="6" t="s">
        <v>10</v>
      </c>
      <c r="B22" s="5" t="s">
        <v>272</v>
      </c>
      <c r="C22" s="90"/>
      <c r="D22" s="76">
        <f>投入係数表!AI22</f>
        <v>1.8022394784475667E-3</v>
      </c>
      <c r="E22" s="77">
        <f t="shared" si="9"/>
        <v>0.18022394784475668</v>
      </c>
      <c r="F22" s="76">
        <f>分析係数表!C25</f>
        <v>9.2155281649579646E-3</v>
      </c>
      <c r="G22" s="77">
        <f t="shared" si="0"/>
        <v>1.6608588673632705E-3</v>
      </c>
      <c r="H22" s="77">
        <v>3.8772491628042485E-3</v>
      </c>
      <c r="I22" s="77">
        <f t="shared" si="1"/>
        <v>3.8772491628042485E-3</v>
      </c>
      <c r="J22" s="76">
        <f>分析係数表!G25</f>
        <v>0.19733079122974262</v>
      </c>
      <c r="K22" s="78">
        <f t="shared" si="2"/>
        <v>7.6510064509101956E-4</v>
      </c>
      <c r="L22" s="79"/>
      <c r="M22" s="80"/>
      <c r="N22" s="81">
        <f>分析係数表!H25</f>
        <v>5.1487716700667114E-4</v>
      </c>
      <c r="O22" s="82">
        <f t="shared" si="3"/>
        <v>1.7362403982752461E-2</v>
      </c>
      <c r="P22" s="76">
        <f>分析係数表!C25</f>
        <v>9.2155281649579646E-3</v>
      </c>
      <c r="Q22" s="82">
        <f t="shared" si="4"/>
        <v>1.6000372291443364E-4</v>
      </c>
      <c r="R22" s="83">
        <v>1.5714536920354673E-3</v>
      </c>
      <c r="S22" s="84">
        <f t="shared" si="5"/>
        <v>5.4487028548397161E-3</v>
      </c>
      <c r="T22" s="85">
        <f>分析係数表!F25</f>
        <v>0.3508102955195424</v>
      </c>
      <c r="U22" s="86">
        <f t="shared" si="6"/>
        <v>1.9114610587044952E-3</v>
      </c>
      <c r="V22" s="87">
        <f>分析係数表!D25</f>
        <v>0.24499523355576741</v>
      </c>
      <c r="W22" s="88">
        <f t="shared" si="7"/>
        <v>0</v>
      </c>
      <c r="X22" s="76">
        <f>分析係数表!E25</f>
        <v>0.2330791229742612</v>
      </c>
      <c r="Y22" s="89">
        <f t="shared" si="8"/>
        <v>0</v>
      </c>
    </row>
    <row r="23" spans="1:25" x14ac:dyDescent="0.2">
      <c r="A23" s="6" t="s">
        <v>11</v>
      </c>
      <c r="B23" s="5" t="s">
        <v>35</v>
      </c>
      <c r="C23" s="90"/>
      <c r="D23" s="76">
        <f>投入係数表!AI23</f>
        <v>4.7014942916023475E-4</v>
      </c>
      <c r="E23" s="77">
        <f t="shared" si="9"/>
        <v>4.7014942916023476E-2</v>
      </c>
      <c r="F23" s="76">
        <f>分析係数表!C26</f>
        <v>0.13136940169326161</v>
      </c>
      <c r="G23" s="77">
        <f t="shared" si="0"/>
        <v>6.1763249215208522E-3</v>
      </c>
      <c r="H23" s="77">
        <v>3.0039397091628964E-2</v>
      </c>
      <c r="I23" s="77">
        <f t="shared" si="1"/>
        <v>3.0039397091628964E-2</v>
      </c>
      <c r="J23" s="76">
        <f>分析係数表!G26</f>
        <v>0.19642020029831664</v>
      </c>
      <c r="K23" s="78">
        <f t="shared" si="2"/>
        <v>5.9003443935784312E-3</v>
      </c>
      <c r="L23" s="79"/>
      <c r="M23" s="80"/>
      <c r="N23" s="81">
        <f>分析係数表!H26</f>
        <v>1.0429741531662163E-2</v>
      </c>
      <c r="O23" s="82">
        <f t="shared" si="3"/>
        <v>0.35170599419116133</v>
      </c>
      <c r="P23" s="76">
        <f>分析係数表!C26</f>
        <v>0.13136940169326161</v>
      </c>
      <c r="Q23" s="82">
        <f t="shared" si="4"/>
        <v>4.620340602882661E-2</v>
      </c>
      <c r="R23" s="83">
        <v>6.0939946305962375E-2</v>
      </c>
      <c r="S23" s="84">
        <f t="shared" si="5"/>
        <v>9.0979343397591339E-2</v>
      </c>
      <c r="T23" s="85">
        <f>分析係数表!F26</f>
        <v>0.33488173875985511</v>
      </c>
      <c r="U23" s="86">
        <f t="shared" si="6"/>
        <v>3.0467320708215333E-2</v>
      </c>
      <c r="V23" s="87">
        <f>分析係数表!D26</f>
        <v>5.817174515235457E-2</v>
      </c>
      <c r="W23" s="88">
        <f t="shared" si="7"/>
        <v>0</v>
      </c>
      <c r="X23" s="76">
        <f>分析係数表!E26</f>
        <v>6.1453228212230981E-2</v>
      </c>
      <c r="Y23" s="89">
        <f t="shared" si="8"/>
        <v>0</v>
      </c>
    </row>
    <row r="24" spans="1:25" x14ac:dyDescent="0.2">
      <c r="A24" s="6" t="s">
        <v>12</v>
      </c>
      <c r="B24" s="5" t="s">
        <v>366</v>
      </c>
      <c r="C24" s="90"/>
      <c r="D24" s="76">
        <f>投入係数表!AI24</f>
        <v>1.1753735729005869E-4</v>
      </c>
      <c r="E24" s="77">
        <f t="shared" si="9"/>
        <v>1.1753735729005869E-2</v>
      </c>
      <c r="F24" s="76">
        <f>分析係数表!C27</f>
        <v>0.16712141882673948</v>
      </c>
      <c r="G24" s="77">
        <f t="shared" si="0"/>
        <v>1.964300991546002E-3</v>
      </c>
      <c r="H24" s="77">
        <v>1.0213625353406586E-2</v>
      </c>
      <c r="I24" s="77">
        <f t="shared" si="1"/>
        <v>1.0213625353406586E-2</v>
      </c>
      <c r="J24" s="76">
        <f>分析係数表!G27</f>
        <v>0.17095740894530786</v>
      </c>
      <c r="K24" s="78">
        <f t="shared" si="2"/>
        <v>1.7460949263564942E-3</v>
      </c>
      <c r="L24" s="79"/>
      <c r="M24" s="80"/>
      <c r="N24" s="81">
        <f>分析係数表!H27</f>
        <v>1.1119955247433267E-2</v>
      </c>
      <c r="O24" s="82">
        <f t="shared" si="3"/>
        <v>0.37498100061128353</v>
      </c>
      <c r="P24" s="76">
        <f>分析係数表!C27</f>
        <v>0.16712141882673948</v>
      </c>
      <c r="Q24" s="82">
        <f t="shared" si="4"/>
        <v>6.2667356855228173E-2</v>
      </c>
      <c r="R24" s="83">
        <v>7.014081197497242E-2</v>
      </c>
      <c r="S24" s="84">
        <f t="shared" si="5"/>
        <v>8.0354437328379005E-2</v>
      </c>
      <c r="T24" s="85">
        <f>分析係数表!F27</f>
        <v>0.3222209040218294</v>
      </c>
      <c r="U24" s="86">
        <f t="shared" si="6"/>
        <v>2.5891879438115717E-2</v>
      </c>
      <c r="V24" s="87">
        <f>分析係数表!D27</f>
        <v>6.0268121959900341E-2</v>
      </c>
      <c r="W24" s="88">
        <f t="shared" si="7"/>
        <v>0</v>
      </c>
      <c r="X24" s="76">
        <f>分析係数表!E27</f>
        <v>7.1420097283188988E-2</v>
      </c>
      <c r="Y24" s="89">
        <f t="shared" si="8"/>
        <v>0</v>
      </c>
    </row>
    <row r="25" spans="1:25" x14ac:dyDescent="0.2">
      <c r="A25" s="6" t="s">
        <v>13</v>
      </c>
      <c r="B25" s="5" t="s">
        <v>192</v>
      </c>
      <c r="C25" s="90"/>
      <c r="D25" s="76">
        <f>投入係数表!AI25</f>
        <v>6.2686590554697974E-5</v>
      </c>
      <c r="E25" s="77">
        <f t="shared" si="9"/>
        <v>6.2686590554697974E-3</v>
      </c>
      <c r="F25" s="76">
        <f>分析係数表!C28</f>
        <v>0.25171335744498258</v>
      </c>
      <c r="G25" s="77">
        <f t="shared" si="0"/>
        <v>1.577905217530196E-3</v>
      </c>
      <c r="H25" s="77">
        <v>3.0974040718101638E-2</v>
      </c>
      <c r="I25" s="77">
        <f t="shared" si="1"/>
        <v>3.0974040718101638E-2</v>
      </c>
      <c r="J25" s="76">
        <f>分析係数表!G28</f>
        <v>0.12482787671548065</v>
      </c>
      <c r="K25" s="78">
        <f t="shared" si="2"/>
        <v>3.8664237361394692E-3</v>
      </c>
      <c r="L25" s="79"/>
      <c r="M25" s="80"/>
      <c r="N25" s="81">
        <f>分析係数表!H28</f>
        <v>2.0288943499884502E-2</v>
      </c>
      <c r="O25" s="82">
        <f t="shared" si="3"/>
        <v>0.68417256775278623</v>
      </c>
      <c r="P25" s="76">
        <f>分析係数表!C28</f>
        <v>0.25171335744498258</v>
      </c>
      <c r="Q25" s="82">
        <f t="shared" si="4"/>
        <v>0.17221537410080864</v>
      </c>
      <c r="R25" s="83">
        <v>0.19723440862862143</v>
      </c>
      <c r="S25" s="84">
        <f t="shared" si="5"/>
        <v>0.22820844934672307</v>
      </c>
      <c r="T25" s="85">
        <f>分析係数表!F28</f>
        <v>0.21349304958212537</v>
      </c>
      <c r="U25" s="86">
        <f t="shared" si="6"/>
        <v>4.8720917791439895E-2</v>
      </c>
      <c r="V25" s="87">
        <f>分析係数表!D28</f>
        <v>2.3582217408079972E-2</v>
      </c>
      <c r="W25" s="88">
        <f t="shared" si="7"/>
        <v>0</v>
      </c>
      <c r="X25" s="76">
        <f>分析係数表!E28</f>
        <v>2.4555665289680392E-2</v>
      </c>
      <c r="Y25" s="89">
        <f t="shared" si="8"/>
        <v>0</v>
      </c>
    </row>
    <row r="26" spans="1:25" x14ac:dyDescent="0.2">
      <c r="A26" s="6" t="s">
        <v>14</v>
      </c>
      <c r="B26" s="5" t="s">
        <v>50</v>
      </c>
      <c r="C26" s="90"/>
      <c r="D26" s="76">
        <f>投入係数表!AI26</f>
        <v>1.9652246138897812E-2</v>
      </c>
      <c r="E26" s="77">
        <f t="shared" si="9"/>
        <v>1.9652246138897811</v>
      </c>
      <c r="F26" s="76">
        <f>分析係数表!C29</f>
        <v>0.56088407005838192</v>
      </c>
      <c r="G26" s="77">
        <f t="shared" si="0"/>
        <v>1.1022631800174125</v>
      </c>
      <c r="H26" s="77">
        <v>1.1358946088455342</v>
      </c>
      <c r="I26" s="77">
        <f t="shared" si="1"/>
        <v>1.1358946088455342</v>
      </c>
      <c r="J26" s="76">
        <f>分析係数表!G29</f>
        <v>0.25897778967085899</v>
      </c>
      <c r="K26" s="78">
        <f t="shared" si="2"/>
        <v>0.2941714750978614</v>
      </c>
      <c r="L26" s="79"/>
      <c r="M26" s="80"/>
      <c r="N26" s="81">
        <f>分析係数表!H29</f>
        <v>1.0175086067980484E-2</v>
      </c>
      <c r="O26" s="82">
        <f t="shared" si="3"/>
        <v>0.34311864303212425</v>
      </c>
      <c r="P26" s="76">
        <f>分析係数表!C29</f>
        <v>0.56088407005838192</v>
      </c>
      <c r="Q26" s="82">
        <f t="shared" si="4"/>
        <v>0.19244978101676691</v>
      </c>
      <c r="R26" s="83">
        <v>0.220301972515803</v>
      </c>
      <c r="S26" s="84">
        <f t="shared" si="5"/>
        <v>1.3561965813613373</v>
      </c>
      <c r="T26" s="85">
        <f>分析係数表!F29</f>
        <v>0.37605030773347603</v>
      </c>
      <c r="U26" s="86">
        <f t="shared" si="6"/>
        <v>0.50999814176801905</v>
      </c>
      <c r="V26" s="87">
        <f>分析係数表!D29</f>
        <v>1.7393631255017392E-2</v>
      </c>
      <c r="W26" s="88">
        <f t="shared" si="7"/>
        <v>0</v>
      </c>
      <c r="X26" s="76">
        <f>分析係数表!E29</f>
        <v>1.2898046561412899E-2</v>
      </c>
      <c r="Y26" s="89">
        <f t="shared" si="8"/>
        <v>0</v>
      </c>
    </row>
    <row r="27" spans="1:25" x14ac:dyDescent="0.2">
      <c r="A27" s="6" t="s">
        <v>15</v>
      </c>
      <c r="B27" s="5" t="s">
        <v>36</v>
      </c>
      <c r="C27" s="90"/>
      <c r="D27" s="76">
        <f>投入係数表!AI27</f>
        <v>5.5712707355487822E-3</v>
      </c>
      <c r="E27" s="77">
        <f t="shared" si="9"/>
        <v>0.55712707355487823</v>
      </c>
      <c r="F27" s="76">
        <f>分析係数表!C30</f>
        <v>1</v>
      </c>
      <c r="G27" s="77">
        <f t="shared" si="0"/>
        <v>0.55712707355487823</v>
      </c>
      <c r="H27" s="77">
        <v>0.61833281243632099</v>
      </c>
      <c r="I27" s="77">
        <f t="shared" si="1"/>
        <v>0.61833281243632099</v>
      </c>
      <c r="J27" s="76">
        <f>分析係数表!G30</f>
        <v>0.3445256772071732</v>
      </c>
      <c r="K27" s="78">
        <f t="shared" si="2"/>
        <v>0.21303153094403948</v>
      </c>
      <c r="L27" s="79"/>
      <c r="M27" s="80"/>
      <c r="N27" s="81">
        <f>分析係数表!H30</f>
        <v>0</v>
      </c>
      <c r="O27" s="82">
        <f t="shared" si="3"/>
        <v>0</v>
      </c>
      <c r="P27" s="76">
        <f>分析係数表!C30</f>
        <v>1</v>
      </c>
      <c r="Q27" s="82">
        <f t="shared" si="4"/>
        <v>0</v>
      </c>
      <c r="R27" s="83">
        <v>9.8460764331330025E-2</v>
      </c>
      <c r="S27" s="84">
        <f t="shared" si="5"/>
        <v>0.71679357676765099</v>
      </c>
      <c r="T27" s="85">
        <f>分析係数表!F30</f>
        <v>0.44052354392124621</v>
      </c>
      <c r="U27" s="86">
        <f t="shared" si="6"/>
        <v>0.31576444669767145</v>
      </c>
      <c r="V27" s="87">
        <f>分析係数表!D30</f>
        <v>0.11890846870069555</v>
      </c>
      <c r="W27" s="88">
        <f t="shared" si="7"/>
        <v>0</v>
      </c>
      <c r="X27" s="76">
        <f>分析係数表!E30</f>
        <v>8.6331414857447608E-2</v>
      </c>
      <c r="Y27" s="89">
        <f t="shared" si="8"/>
        <v>0</v>
      </c>
    </row>
    <row r="28" spans="1:25" x14ac:dyDescent="0.2">
      <c r="A28" s="6" t="s">
        <v>16</v>
      </c>
      <c r="B28" s="5" t="s">
        <v>193</v>
      </c>
      <c r="C28" s="90"/>
      <c r="D28" s="76">
        <f>投入係数表!AI28</f>
        <v>1.9213440005014928E-2</v>
      </c>
      <c r="E28" s="77">
        <f t="shared" si="9"/>
        <v>1.9213440005014928</v>
      </c>
      <c r="F28" s="76">
        <f>分析係数表!C31</f>
        <v>4.9143958408031541E-2</v>
      </c>
      <c r="G28" s="77">
        <f t="shared" si="0"/>
        <v>9.442244964816629E-2</v>
      </c>
      <c r="H28" s="77">
        <v>0.1343184367712498</v>
      </c>
      <c r="I28" s="77">
        <f t="shared" si="1"/>
        <v>0.1343184367712498</v>
      </c>
      <c r="J28" s="76">
        <f>分析係数表!G31</f>
        <v>7.032875572201415E-2</v>
      </c>
      <c r="K28" s="78">
        <f t="shared" si="2"/>
        <v>9.4464485286480295E-3</v>
      </c>
      <c r="L28" s="79"/>
      <c r="M28" s="80"/>
      <c r="N28" s="81">
        <f>分析係数表!H31</f>
        <v>2.2706083064994196E-2</v>
      </c>
      <c r="O28" s="82">
        <f t="shared" si="3"/>
        <v>0.76568201563938343</v>
      </c>
      <c r="P28" s="76">
        <f>分析係数表!C31</f>
        <v>4.9143958408031541E-2</v>
      </c>
      <c r="Q28" s="82">
        <f t="shared" si="4"/>
        <v>3.7628645130359614E-2</v>
      </c>
      <c r="R28" s="83">
        <v>8.7001989830953849E-2</v>
      </c>
      <c r="S28" s="84">
        <f t="shared" si="5"/>
        <v>0.22132042660220363</v>
      </c>
      <c r="T28" s="85">
        <f>分析係数表!F31</f>
        <v>0.30087390761548066</v>
      </c>
      <c r="U28" s="86">
        <f t="shared" si="6"/>
        <v>6.6589541586930187E-2</v>
      </c>
      <c r="V28" s="87">
        <f>分析係数表!D31</f>
        <v>7.4490220557636294E-2</v>
      </c>
      <c r="W28" s="88">
        <f t="shared" si="7"/>
        <v>0</v>
      </c>
      <c r="X28" s="76">
        <f>分析係数表!E31</f>
        <v>6.450270495214315E-2</v>
      </c>
      <c r="Y28" s="89">
        <f t="shared" si="8"/>
        <v>0</v>
      </c>
    </row>
    <row r="29" spans="1:25" x14ac:dyDescent="0.2">
      <c r="A29" s="6" t="s">
        <v>17</v>
      </c>
      <c r="B29" s="5" t="s">
        <v>273</v>
      </c>
      <c r="C29" s="90"/>
      <c r="D29" s="76">
        <f>投入係数表!AI29</f>
        <v>9.4735109975787306E-3</v>
      </c>
      <c r="E29" s="77">
        <f t="shared" si="9"/>
        <v>0.94735109975787302</v>
      </c>
      <c r="F29" s="76">
        <f>分析係数表!C32</f>
        <v>0.85369684730169415</v>
      </c>
      <c r="G29" s="77">
        <f t="shared" si="0"/>
        <v>0.80875064715108891</v>
      </c>
      <c r="H29" s="77">
        <v>0.9121924135914774</v>
      </c>
      <c r="I29" s="77">
        <f t="shared" si="1"/>
        <v>0.9121924135914774</v>
      </c>
      <c r="J29" s="76">
        <f>分析係数表!G32</f>
        <v>0.14032110690510377</v>
      </c>
      <c r="K29" s="78">
        <f t="shared" si="2"/>
        <v>0.12799984918559434</v>
      </c>
      <c r="L29" s="79"/>
      <c r="M29" s="80"/>
      <c r="N29" s="81">
        <f>分析係数表!H32</f>
        <v>6.3455131933795143E-3</v>
      </c>
      <c r="O29" s="82">
        <f t="shared" si="3"/>
        <v>0.21397989773338166</v>
      </c>
      <c r="P29" s="76">
        <f>分析係数表!C32</f>
        <v>0.85369684730169415</v>
      </c>
      <c r="Q29" s="82">
        <f t="shared" si="4"/>
        <v>0.18267396408092684</v>
      </c>
      <c r="R29" s="83">
        <v>0.25582245695668254</v>
      </c>
      <c r="S29" s="84">
        <f t="shared" si="5"/>
        <v>1.1680148705481599</v>
      </c>
      <c r="T29" s="85">
        <f>分析係数表!F32</f>
        <v>0.48296567027803161</v>
      </c>
      <c r="U29" s="86">
        <f t="shared" si="6"/>
        <v>0.56411108484900041</v>
      </c>
      <c r="V29" s="87">
        <f>分析係数表!D32</f>
        <v>1.657747030413784E-2</v>
      </c>
      <c r="W29" s="88">
        <f t="shared" si="7"/>
        <v>0</v>
      </c>
      <c r="X29" s="76">
        <f>分析係数表!E32</f>
        <v>2.4931471087325414E-2</v>
      </c>
      <c r="Y29" s="89">
        <f t="shared" si="8"/>
        <v>0</v>
      </c>
    </row>
    <row r="30" spans="1:25" x14ac:dyDescent="0.2">
      <c r="A30" s="6" t="s">
        <v>18</v>
      </c>
      <c r="B30" s="5" t="s">
        <v>274</v>
      </c>
      <c r="C30" s="90"/>
      <c r="D30" s="76">
        <f>投入係数表!AI30</f>
        <v>4.8190316488924065E-3</v>
      </c>
      <c r="E30" s="77">
        <f t="shared" si="9"/>
        <v>0.48190316488924068</v>
      </c>
      <c r="F30" s="76">
        <f>分析係数表!C33</f>
        <v>0.68456011928968419</v>
      </c>
      <c r="G30" s="77">
        <f t="shared" si="0"/>
        <v>0.32989168804265495</v>
      </c>
      <c r="H30" s="77">
        <v>0.36337424289568077</v>
      </c>
      <c r="I30" s="77">
        <f t="shared" si="1"/>
        <v>0.36337424289568077</v>
      </c>
      <c r="J30" s="76">
        <f>分析係数表!G33</f>
        <v>0.50750988142292486</v>
      </c>
      <c r="K30" s="78">
        <f t="shared" si="2"/>
        <v>0.18441601892413204</v>
      </c>
      <c r="L30" s="79"/>
      <c r="M30" s="80"/>
      <c r="N30" s="81">
        <f>分析係数表!H33</f>
        <v>9.6295945829355794E-4</v>
      </c>
      <c r="O30" s="82">
        <f t="shared" si="3"/>
        <v>3.2472387989364061E-2</v>
      </c>
      <c r="P30" s="76">
        <f>分析係数表!C33</f>
        <v>0.68456011928968419</v>
      </c>
      <c r="Q30" s="82">
        <f t="shared" si="4"/>
        <v>2.2229301795619969E-2</v>
      </c>
      <c r="R30" s="83">
        <v>8.6344965721491335E-2</v>
      </c>
      <c r="S30" s="84">
        <f t="shared" si="5"/>
        <v>0.44971920861717207</v>
      </c>
      <c r="T30" s="85">
        <f>分析係数表!F33</f>
        <v>0.6454545454545455</v>
      </c>
      <c r="U30" s="86">
        <f t="shared" si="6"/>
        <v>0.29027330738017471</v>
      </c>
      <c r="V30" s="87">
        <f>分析係数表!D33</f>
        <v>8.1027667984189727E-2</v>
      </c>
      <c r="W30" s="88">
        <f t="shared" si="7"/>
        <v>0</v>
      </c>
      <c r="X30" s="76">
        <f>分析係数表!E33</f>
        <v>8.1620553359683795E-2</v>
      </c>
      <c r="Y30" s="89">
        <f t="shared" si="8"/>
        <v>0</v>
      </c>
    </row>
    <row r="31" spans="1:25" x14ac:dyDescent="0.2">
      <c r="A31" s="6" t="s">
        <v>19</v>
      </c>
      <c r="B31" s="5" t="s">
        <v>275</v>
      </c>
      <c r="C31" s="90"/>
      <c r="D31" s="76">
        <f>投入係数表!AI31</f>
        <v>2.1642545389009473E-2</v>
      </c>
      <c r="E31" s="77">
        <f t="shared" si="9"/>
        <v>2.1642545389009471</v>
      </c>
      <c r="F31" s="76">
        <f>分析係数表!C34</f>
        <v>0.36407371382002685</v>
      </c>
      <c r="G31" s="77">
        <f t="shared" si="0"/>
        <v>0.78794818762951757</v>
      </c>
      <c r="H31" s="77">
        <v>0.98621931328919321</v>
      </c>
      <c r="I31" s="77">
        <f t="shared" si="1"/>
        <v>0.98621931328919321</v>
      </c>
      <c r="J31" s="76">
        <f>分析係数表!G34</f>
        <v>0.42480723749571397</v>
      </c>
      <c r="K31" s="78">
        <f t="shared" si="2"/>
        <v>0.41895310204330227</v>
      </c>
      <c r="L31" s="79"/>
      <c r="M31" s="80"/>
      <c r="N31" s="81">
        <f>分析係数表!H34</f>
        <v>0.15914714076185121</v>
      </c>
      <c r="O31" s="82">
        <f t="shared" si="3"/>
        <v>5.3666721456526156</v>
      </c>
      <c r="P31" s="76">
        <f>分析係数表!C34</f>
        <v>0.36407371382002685</v>
      </c>
      <c r="Q31" s="82">
        <f t="shared" si="4"/>
        <v>1.9538642589222399</v>
      </c>
      <c r="R31" s="83">
        <v>2.1448603198408325</v>
      </c>
      <c r="S31" s="84">
        <f t="shared" si="5"/>
        <v>3.1310796331300255</v>
      </c>
      <c r="T31" s="85">
        <f>分析係数表!F34</f>
        <v>0.69957183425501801</v>
      </c>
      <c r="U31" s="86">
        <f t="shared" si="6"/>
        <v>2.1904151221473009</v>
      </c>
      <c r="V31" s="87">
        <f>分析係数表!D34</f>
        <v>0.16978925805118647</v>
      </c>
      <c r="W31" s="88">
        <f t="shared" si="7"/>
        <v>1</v>
      </c>
      <c r="X31" s="76">
        <f>分析係数表!E34</f>
        <v>0.12666496689847989</v>
      </c>
      <c r="Y31" s="89">
        <f t="shared" si="8"/>
        <v>0</v>
      </c>
    </row>
    <row r="32" spans="1:25" x14ac:dyDescent="0.2">
      <c r="A32" s="6" t="s">
        <v>20</v>
      </c>
      <c r="B32" s="5" t="s">
        <v>37</v>
      </c>
      <c r="C32" s="90"/>
      <c r="D32" s="76">
        <f>投入係数表!AI32</f>
        <v>6.8171667228234039E-3</v>
      </c>
      <c r="E32" s="77">
        <f t="shared" si="9"/>
        <v>0.68171667228234034</v>
      </c>
      <c r="F32" s="76">
        <f>分析係数表!C35</f>
        <v>0.73929442777419441</v>
      </c>
      <c r="G32" s="77">
        <f t="shared" si="0"/>
        <v>0.50398933713910077</v>
      </c>
      <c r="H32" s="77">
        <v>0.63418701099401664</v>
      </c>
      <c r="I32" s="77">
        <f t="shared" si="1"/>
        <v>0.63418701099401664</v>
      </c>
      <c r="J32" s="76">
        <f>分析係数表!G35</f>
        <v>0.31372688477951638</v>
      </c>
      <c r="K32" s="78">
        <f t="shared" si="2"/>
        <v>0.19896151532678574</v>
      </c>
      <c r="L32" s="79"/>
      <c r="M32" s="80"/>
      <c r="N32" s="81">
        <f>分析係数表!H35</f>
        <v>5.9491969307754605E-2</v>
      </c>
      <c r="O32" s="82">
        <f t="shared" si="3"/>
        <v>2.0061553920827921</v>
      </c>
      <c r="P32" s="76">
        <f>分析係数表!C35</f>
        <v>0.73929442777419441</v>
      </c>
      <c r="Q32" s="82">
        <f t="shared" si="4"/>
        <v>1.4831395026159624</v>
      </c>
      <c r="R32" s="83">
        <v>1.8541049789110624</v>
      </c>
      <c r="S32" s="84">
        <f t="shared" si="5"/>
        <v>2.488291989905079</v>
      </c>
      <c r="T32" s="85">
        <f>分析係数表!F35</f>
        <v>0.64366998577524892</v>
      </c>
      <c r="U32" s="86">
        <f t="shared" si="6"/>
        <v>1.601638869746868</v>
      </c>
      <c r="V32" s="87">
        <f>分析係数表!D35</f>
        <v>5.245376955903272E-2</v>
      </c>
      <c r="W32" s="88">
        <f t="shared" si="7"/>
        <v>0</v>
      </c>
      <c r="X32" s="76">
        <f>分析係数表!E35</f>
        <v>4.7030583214793739E-2</v>
      </c>
      <c r="Y32" s="89">
        <f t="shared" si="8"/>
        <v>0</v>
      </c>
    </row>
    <row r="33" spans="1:25" x14ac:dyDescent="0.2">
      <c r="A33" s="6" t="s">
        <v>21</v>
      </c>
      <c r="B33" s="5" t="s">
        <v>38</v>
      </c>
      <c r="C33" s="90"/>
      <c r="D33" s="76">
        <f>投入係数表!AI33</f>
        <v>7.2481370328869527E-3</v>
      </c>
      <c r="E33" s="77">
        <f t="shared" si="9"/>
        <v>0.72481370328869532</v>
      </c>
      <c r="F33" s="76">
        <f>分析係数表!C36</f>
        <v>0.90530305621882723</v>
      </c>
      <c r="G33" s="77">
        <f t="shared" si="0"/>
        <v>0.65617606077654211</v>
      </c>
      <c r="H33" s="77">
        <v>0.80299994985437118</v>
      </c>
      <c r="I33" s="77">
        <f t="shared" si="1"/>
        <v>0.80299994985437118</v>
      </c>
      <c r="J33" s="76">
        <f>分析係数表!G36</f>
        <v>4.4048921884705258E-2</v>
      </c>
      <c r="K33" s="78">
        <f t="shared" si="2"/>
        <v>3.5371282064557433E-2</v>
      </c>
      <c r="L33" s="79"/>
      <c r="M33" s="80"/>
      <c r="N33" s="81">
        <f>分析係数表!H36</f>
        <v>0.18238619127269287</v>
      </c>
      <c r="O33" s="82">
        <f t="shared" si="3"/>
        <v>6.1503265956849571</v>
      </c>
      <c r="P33" s="76">
        <f>分析係数表!C36</f>
        <v>0.90530305621882723</v>
      </c>
      <c r="Q33" s="82">
        <f t="shared" si="4"/>
        <v>5.5679094638175268</v>
      </c>
      <c r="R33" s="83">
        <v>5.9738803498075495</v>
      </c>
      <c r="S33" s="84">
        <f t="shared" si="5"/>
        <v>6.7768802996619204</v>
      </c>
      <c r="T33" s="85">
        <f>分析係数表!F36</f>
        <v>0.85493507645893108</v>
      </c>
      <c r="U33" s="86">
        <f t="shared" si="6"/>
        <v>5.7937926771444879</v>
      </c>
      <c r="V33" s="87">
        <f>分析係数表!D36</f>
        <v>1.6260463190274778E-2</v>
      </c>
      <c r="W33" s="88">
        <f t="shared" si="7"/>
        <v>0</v>
      </c>
      <c r="X33" s="76">
        <f>分析係数表!E36</f>
        <v>7.9638557780472661E-3</v>
      </c>
      <c r="Y33" s="89">
        <f t="shared" si="8"/>
        <v>0</v>
      </c>
    </row>
    <row r="34" spans="1:25" x14ac:dyDescent="0.2">
      <c r="A34" s="6" t="s">
        <v>22</v>
      </c>
      <c r="B34" s="5" t="s">
        <v>378</v>
      </c>
      <c r="C34" s="90"/>
      <c r="D34" s="76">
        <f>投入係数表!AI34</f>
        <v>1.9840305910561906E-2</v>
      </c>
      <c r="E34" s="77">
        <f t="shared" si="9"/>
        <v>1.9840305910561906</v>
      </c>
      <c r="F34" s="76">
        <f>分析係数表!C37</f>
        <v>0.39043485315593052</v>
      </c>
      <c r="G34" s="77">
        <f t="shared" si="0"/>
        <v>0.77463469247589778</v>
      </c>
      <c r="H34" s="77">
        <v>1.0943199996309703</v>
      </c>
      <c r="I34" s="77">
        <f t="shared" si="1"/>
        <v>1.0943199996309703</v>
      </c>
      <c r="J34" s="76">
        <f>分析係数表!G37</f>
        <v>0.31799768518518517</v>
      </c>
      <c r="K34" s="78">
        <f t="shared" si="2"/>
        <v>0.34799122673450122</v>
      </c>
      <c r="L34" s="79"/>
      <c r="M34" s="80"/>
      <c r="N34" s="81">
        <f>分析係数表!H37</f>
        <v>4.8270430186830832E-2</v>
      </c>
      <c r="O34" s="82">
        <f t="shared" si="3"/>
        <v>1.6277488360911279</v>
      </c>
      <c r="P34" s="76">
        <f>分析係数表!C37</f>
        <v>0.39043485315593052</v>
      </c>
      <c r="Q34" s="82">
        <f t="shared" si="4"/>
        <v>0.63552987779397629</v>
      </c>
      <c r="R34" s="83">
        <v>0.87983027297705574</v>
      </c>
      <c r="S34" s="84">
        <f t="shared" si="5"/>
        <v>1.974150272608026</v>
      </c>
      <c r="T34" s="85">
        <f>分析係数表!F37</f>
        <v>0.6715988005050505</v>
      </c>
      <c r="U34" s="86">
        <f t="shared" si="6"/>
        <v>1.3258369551002687</v>
      </c>
      <c r="V34" s="87">
        <f>分析係数表!D37</f>
        <v>6.2920875420875419E-2</v>
      </c>
      <c r="W34" s="88">
        <f t="shared" si="7"/>
        <v>0</v>
      </c>
      <c r="X34" s="76">
        <f>分析係数表!E37</f>
        <v>6.0316708754208755E-2</v>
      </c>
      <c r="Y34" s="89">
        <f t="shared" si="8"/>
        <v>0</v>
      </c>
    </row>
    <row r="35" spans="1:25" x14ac:dyDescent="0.2">
      <c r="A35" s="6" t="s">
        <v>23</v>
      </c>
      <c r="B35" s="5" t="s">
        <v>194</v>
      </c>
      <c r="C35" s="90"/>
      <c r="D35" s="76">
        <f>投入係数表!AI35</f>
        <v>3.2416803140598187E-2</v>
      </c>
      <c r="E35" s="77">
        <f t="shared" si="9"/>
        <v>3.2416803140598187</v>
      </c>
      <c r="F35" s="76">
        <f>分析係数表!C38</f>
        <v>9.9890182932115712E-2</v>
      </c>
      <c r="G35" s="77">
        <f t="shared" si="0"/>
        <v>0.32381203957887361</v>
      </c>
      <c r="H35" s="77">
        <v>0.38880693083214379</v>
      </c>
      <c r="I35" s="77">
        <f t="shared" si="1"/>
        <v>0.38880693083214379</v>
      </c>
      <c r="J35" s="76">
        <f>分析係数表!G38</f>
        <v>0.1768186564566655</v>
      </c>
      <c r="K35" s="78">
        <f t="shared" si="2"/>
        <v>6.8748319130779334E-2</v>
      </c>
      <c r="L35" s="79"/>
      <c r="M35" s="80"/>
      <c r="N35" s="81">
        <f>分析係数表!H38</f>
        <v>4.3813263792446058E-2</v>
      </c>
      <c r="O35" s="82">
        <f t="shared" si="3"/>
        <v>1.4774467280998953</v>
      </c>
      <c r="P35" s="76">
        <f>分析係数表!C38</f>
        <v>9.9890182932115712E-2</v>
      </c>
      <c r="Q35" s="82">
        <f t="shared" si="4"/>
        <v>0.14758242394235435</v>
      </c>
      <c r="R35" s="83">
        <v>0.22386031376262522</v>
      </c>
      <c r="S35" s="84">
        <f t="shared" si="5"/>
        <v>0.61266724459476896</v>
      </c>
      <c r="T35" s="85">
        <f>分析係数表!F38</f>
        <v>0.48230653208028773</v>
      </c>
      <c r="U35" s="86">
        <f t="shared" si="6"/>
        <v>0.29549341405968843</v>
      </c>
      <c r="V35" s="87">
        <f>分析係数表!D38</f>
        <v>0.17391808794523728</v>
      </c>
      <c r="W35" s="88">
        <f t="shared" si="7"/>
        <v>0</v>
      </c>
      <c r="X35" s="76">
        <f>分析係数表!E38</f>
        <v>0.19259774915883512</v>
      </c>
      <c r="Y35" s="89">
        <f t="shared" si="8"/>
        <v>0</v>
      </c>
    </row>
    <row r="36" spans="1:25" x14ac:dyDescent="0.2">
      <c r="A36" s="6" t="s">
        <v>24</v>
      </c>
      <c r="B36" s="5" t="s">
        <v>39</v>
      </c>
      <c r="C36" s="90"/>
      <c r="D36" s="76">
        <f>投入係数表!AI36</f>
        <v>0</v>
      </c>
      <c r="E36" s="77">
        <f t="shared" si="9"/>
        <v>0</v>
      </c>
      <c r="F36" s="76">
        <f>分析係数表!C39</f>
        <v>1</v>
      </c>
      <c r="G36" s="77">
        <f t="shared" si="0"/>
        <v>0</v>
      </c>
      <c r="H36" s="77">
        <v>0.20120457516918594</v>
      </c>
      <c r="I36" s="77">
        <f t="shared" si="1"/>
        <v>0.20120457516918594</v>
      </c>
      <c r="J36" s="76">
        <f>分析係数表!G39</f>
        <v>0.35294936281039385</v>
      </c>
      <c r="K36" s="78">
        <f t="shared" si="2"/>
        <v>7.1015026600500172E-2</v>
      </c>
      <c r="L36" s="79"/>
      <c r="M36" s="80"/>
      <c r="N36" s="81">
        <f>分析係数表!H39</f>
        <v>3.8393137939767719E-3</v>
      </c>
      <c r="O36" s="82">
        <f t="shared" si="3"/>
        <v>0.12946722321192983</v>
      </c>
      <c r="P36" s="76">
        <f>分析係数表!C39</f>
        <v>1</v>
      </c>
      <c r="Q36" s="82">
        <f t="shared" si="4"/>
        <v>0.12946722321192983</v>
      </c>
      <c r="R36" s="83">
        <v>0.23838009538353852</v>
      </c>
      <c r="S36" s="84">
        <f t="shared" si="5"/>
        <v>0.43958467055272443</v>
      </c>
      <c r="T36" s="85">
        <f>分析係数表!F39</f>
        <v>0.70369192230461841</v>
      </c>
      <c r="U36" s="86">
        <f t="shared" si="6"/>
        <v>0.30933218183688904</v>
      </c>
      <c r="V36" s="87">
        <f>分析係数表!D39</f>
        <v>6.3102646175868304E-2</v>
      </c>
      <c r="W36" s="88">
        <f t="shared" si="7"/>
        <v>0</v>
      </c>
      <c r="X36" s="76">
        <f>分析係数表!E39</f>
        <v>7.9922066045050602E-2</v>
      </c>
      <c r="Y36" s="89">
        <f t="shared" si="8"/>
        <v>0</v>
      </c>
    </row>
    <row r="37" spans="1:25" x14ac:dyDescent="0.2">
      <c r="A37" s="6" t="s">
        <v>25</v>
      </c>
      <c r="B37" s="5" t="s">
        <v>40</v>
      </c>
      <c r="C37" s="75">
        <f>最終需要_まとめ!C38</f>
        <v>100</v>
      </c>
      <c r="D37" s="76">
        <f>投入係数表!AI37</f>
        <v>0</v>
      </c>
      <c r="E37" s="77">
        <f t="shared" si="9"/>
        <v>0</v>
      </c>
      <c r="F37" s="76">
        <f>分析係数表!C40</f>
        <v>0.8889202180509681</v>
      </c>
      <c r="G37" s="77">
        <f t="shared" si="0"/>
        <v>0</v>
      </c>
      <c r="H37" s="77">
        <v>4.0431625066328315E-3</v>
      </c>
      <c r="I37" s="77">
        <f t="shared" si="1"/>
        <v>100.00404316250663</v>
      </c>
      <c r="J37" s="76">
        <f>分析係数表!G40</f>
        <v>0.50284888634442904</v>
      </c>
      <c r="K37" s="78">
        <f t="shared" si="2"/>
        <v>50.286921734206672</v>
      </c>
      <c r="L37" s="79"/>
      <c r="M37" s="80"/>
      <c r="N37" s="81">
        <f>分析係数表!H40</f>
        <v>3.2672435146350355E-2</v>
      </c>
      <c r="O37" s="82">
        <f t="shared" si="3"/>
        <v>1.1017618462460677</v>
      </c>
      <c r="P37" s="76">
        <f>分析係数表!C40</f>
        <v>0.8889202180509681</v>
      </c>
      <c r="Q37" s="82">
        <f t="shared" si="4"/>
        <v>0.9793783806052917</v>
      </c>
      <c r="R37" s="83">
        <v>0.98274645133046368</v>
      </c>
      <c r="S37" s="84">
        <f t="shared" si="5"/>
        <v>100.9867896138371</v>
      </c>
      <c r="T37" s="85">
        <f>分析係数表!F40</f>
        <v>0.69927210272348084</v>
      </c>
      <c r="U37" s="86">
        <f t="shared" si="6"/>
        <v>70.617244720561644</v>
      </c>
      <c r="V37" s="87">
        <f>分析係数表!D40</f>
        <v>7.2544369019383326E-2</v>
      </c>
      <c r="W37" s="88">
        <f t="shared" si="7"/>
        <v>7</v>
      </c>
      <c r="X37" s="76">
        <f>分析係数表!E40</f>
        <v>4.5282298737766145E-2</v>
      </c>
      <c r="Y37" s="89">
        <f t="shared" si="8"/>
        <v>5</v>
      </c>
    </row>
    <row r="38" spans="1:25" x14ac:dyDescent="0.2">
      <c r="A38" s="6" t="s">
        <v>26</v>
      </c>
      <c r="B38" s="5" t="s">
        <v>277</v>
      </c>
      <c r="C38" s="90"/>
      <c r="D38" s="76">
        <f>投入係数表!AI38</f>
        <v>2.3507471458011737E-5</v>
      </c>
      <c r="E38" s="77">
        <f t="shared" si="9"/>
        <v>2.3507471458011735E-3</v>
      </c>
      <c r="F38" s="76">
        <f>分析係数表!C41</f>
        <v>0.75714913369882897</v>
      </c>
      <c r="G38" s="77">
        <f t="shared" si="0"/>
        <v>1.7798661649883532E-3</v>
      </c>
      <c r="H38" s="77">
        <v>5.3814080988743383E-3</v>
      </c>
      <c r="I38" s="77">
        <f t="shared" si="1"/>
        <v>5.3814080988743383E-3</v>
      </c>
      <c r="J38" s="76">
        <f>分析係数表!G41</f>
        <v>0.44130306930439894</v>
      </c>
      <c r="K38" s="78">
        <f t="shared" si="2"/>
        <v>2.3748319112127957E-3</v>
      </c>
      <c r="L38" s="79"/>
      <c r="M38" s="80"/>
      <c r="N38" s="81">
        <f>分析係数表!H41</f>
        <v>5.4373811955726131E-2</v>
      </c>
      <c r="O38" s="82">
        <f t="shared" si="3"/>
        <v>1.8335637114109991</v>
      </c>
      <c r="P38" s="76">
        <f>分析係数表!C41</f>
        <v>0.75714913369882897</v>
      </c>
      <c r="Q38" s="82">
        <f t="shared" si="4"/>
        <v>1.3882811756764475</v>
      </c>
      <c r="R38" s="83">
        <v>1.4143998573972056</v>
      </c>
      <c r="S38" s="84">
        <f t="shared" si="5"/>
        <v>1.41978126549608</v>
      </c>
      <c r="T38" s="85">
        <f>分析係数表!F41</f>
        <v>0.54632084075586207</v>
      </c>
      <c r="U38" s="86">
        <f t="shared" si="6"/>
        <v>0.77565609465524021</v>
      </c>
      <c r="V38" s="87">
        <f>分析係数表!D41</f>
        <v>0.13514826589841719</v>
      </c>
      <c r="W38" s="88">
        <f t="shared" si="7"/>
        <v>0</v>
      </c>
      <c r="X38" s="76">
        <f>分析係数表!E41</f>
        <v>0.12757089402759902</v>
      </c>
      <c r="Y38" s="89">
        <f t="shared" si="8"/>
        <v>0</v>
      </c>
    </row>
    <row r="39" spans="1:25" x14ac:dyDescent="0.2">
      <c r="A39" s="6" t="s">
        <v>51</v>
      </c>
      <c r="B39" s="5" t="s">
        <v>368</v>
      </c>
      <c r="C39" s="90"/>
      <c r="D39" s="76">
        <f>投入係数表!AI39</f>
        <v>2.225373964691778E-3</v>
      </c>
      <c r="E39" s="77">
        <f t="shared" si="9"/>
        <v>0.22253739646917781</v>
      </c>
      <c r="F39" s="76">
        <f>分析係数表!C42</f>
        <v>1</v>
      </c>
      <c r="G39" s="77">
        <f>E39*F39</f>
        <v>0.22253739646917781</v>
      </c>
      <c r="H39" s="77">
        <v>0.23382260965009286</v>
      </c>
      <c r="I39" s="77">
        <f>C39+H39</f>
        <v>0.23382260965009286</v>
      </c>
      <c r="J39" s="76">
        <f>分析係数表!G42</f>
        <v>0.48521641371557056</v>
      </c>
      <c r="K39" s="78">
        <f>I39*J39</f>
        <v>0.11345456810003382</v>
      </c>
      <c r="L39" s="79"/>
      <c r="M39" s="80"/>
      <c r="N39" s="81">
        <f>分析係数表!H42</f>
        <v>1.2455852761828956E-2</v>
      </c>
      <c r="O39" s="82">
        <f t="shared" si="3"/>
        <v>0.42002940013410073</v>
      </c>
      <c r="P39" s="76">
        <f>分析係数表!C42</f>
        <v>1</v>
      </c>
      <c r="Q39" s="82">
        <f>O39*P39</f>
        <v>0.42002940013410073</v>
      </c>
      <c r="R39" s="83">
        <v>0.4307216662450033</v>
      </c>
      <c r="S39" s="84">
        <f>I39+R39</f>
        <v>0.66454427589509613</v>
      </c>
      <c r="T39" s="85">
        <f>分析係数表!F42</f>
        <v>0.55716694772344011</v>
      </c>
      <c r="U39" s="86">
        <f>S39*T39</f>
        <v>0.37026210582755437</v>
      </c>
      <c r="V39" s="87">
        <f>分析係数表!D42</f>
        <v>5.0590219224283306E-2</v>
      </c>
      <c r="W39" s="88">
        <f>ROUND(S39*V39,0)</f>
        <v>0</v>
      </c>
      <c r="X39" s="76">
        <f>分析係数表!E42</f>
        <v>4.4912872400224846E-2</v>
      </c>
      <c r="Y39" s="89">
        <f>ROUND(S39*X39,0)</f>
        <v>0</v>
      </c>
    </row>
    <row r="40" spans="1:25" x14ac:dyDescent="0.2">
      <c r="A40" s="6" t="s">
        <v>195</v>
      </c>
      <c r="B40" s="5" t="s">
        <v>41</v>
      </c>
      <c r="C40" s="90"/>
      <c r="D40" s="76">
        <f>投入係数表!AI40</f>
        <v>7.5216072841818221E-2</v>
      </c>
      <c r="E40" s="77">
        <f t="shared" si="9"/>
        <v>7.5216072841818225</v>
      </c>
      <c r="F40" s="76">
        <f>分析係数表!C43</f>
        <v>0.37563090462016302</v>
      </c>
      <c r="G40" s="77">
        <f>E40*F40</f>
        <v>2.8253481483548257</v>
      </c>
      <c r="H40" s="77">
        <v>3.4866846516301715</v>
      </c>
      <c r="I40" s="77">
        <f>C40+H40</f>
        <v>3.4866846516301715</v>
      </c>
      <c r="J40" s="76">
        <f>分析係数表!G43</f>
        <v>0.35396646305878693</v>
      </c>
      <c r="K40" s="78">
        <f>I40*J40</f>
        <v>1.2341694339388904</v>
      </c>
      <c r="L40" s="79"/>
      <c r="M40" s="80"/>
      <c r="N40" s="81">
        <f>分析係数表!H43</f>
        <v>3.4431366873638014E-2</v>
      </c>
      <c r="O40" s="82">
        <f t="shared" si="3"/>
        <v>1.1610755722844437</v>
      </c>
      <c r="P40" s="76">
        <f>分析係数表!C43</f>
        <v>0.37563090462016302</v>
      </c>
      <c r="Q40" s="82">
        <f>O40*P40</f>
        <v>0.43613586754957906</v>
      </c>
      <c r="R40" s="83">
        <v>1.1235970494257315</v>
      </c>
      <c r="S40" s="84">
        <f>I40+R40</f>
        <v>4.6102817010559027</v>
      </c>
      <c r="T40" s="85">
        <f>分析係数表!F43</f>
        <v>0.58646850562191188</v>
      </c>
      <c r="U40" s="86">
        <f>S40*T40</f>
        <v>2.7037850197143012</v>
      </c>
      <c r="V40" s="87">
        <f>分析係数表!D43</f>
        <v>0.19606660701085477</v>
      </c>
      <c r="W40" s="88">
        <f>ROUND(S40*V40,0)</f>
        <v>1</v>
      </c>
      <c r="X40" s="76">
        <f>分析係数表!E43</f>
        <v>0.16095397424425165</v>
      </c>
      <c r="Y40" s="89">
        <f>ROUND(S40*X40,0)</f>
        <v>1</v>
      </c>
    </row>
    <row r="41" spans="1:25" x14ac:dyDescent="0.2">
      <c r="A41" s="6" t="s">
        <v>341</v>
      </c>
      <c r="B41" s="5" t="s">
        <v>42</v>
      </c>
      <c r="C41" s="90"/>
      <c r="D41" s="76">
        <f>投入係数表!AI41</f>
        <v>3.0951504086382123E-3</v>
      </c>
      <c r="E41" s="77">
        <f t="shared" si="9"/>
        <v>0.30951504086382126</v>
      </c>
      <c r="F41" s="76">
        <f>分析係数表!C44</f>
        <v>0.44504076889746724</v>
      </c>
      <c r="G41" s="77">
        <f>E41*F41</f>
        <v>0.137746811771366</v>
      </c>
      <c r="H41" s="77">
        <v>0.14760780129436413</v>
      </c>
      <c r="I41" s="77">
        <f>C41+H41</f>
        <v>0.14760780129436413</v>
      </c>
      <c r="J41" s="76">
        <f>分析係数表!G44</f>
        <v>0.26866955824807881</v>
      </c>
      <c r="K41" s="78">
        <f>I41*J41</f>
        <v>3.9657722767727006E-2</v>
      </c>
      <c r="L41" s="79"/>
      <c r="M41" s="80"/>
      <c r="N41" s="81">
        <f>分析係数表!H44</f>
        <v>0.11433334539351923</v>
      </c>
      <c r="O41" s="82">
        <f t="shared" si="3"/>
        <v>3.8554860433267777</v>
      </c>
      <c r="P41" s="76">
        <f>分析係数表!C44</f>
        <v>0.44504076889746724</v>
      </c>
      <c r="Q41" s="82">
        <f>O41*P41</f>
        <v>1.7158484731956027</v>
      </c>
      <c r="R41" s="83">
        <v>1.7476423836974964</v>
      </c>
      <c r="S41" s="84">
        <f>I41+R41</f>
        <v>1.8952501849918604</v>
      </c>
      <c r="T41" s="85">
        <f>分析係数表!F44</f>
        <v>0.50678893027202865</v>
      </c>
      <c r="U41" s="86">
        <f>S41*T41</f>
        <v>0.96049181384988935</v>
      </c>
      <c r="V41" s="87">
        <f>分析係数表!D44</f>
        <v>0.1775140257413606</v>
      </c>
      <c r="W41" s="88">
        <f>ROUND(S41*V41,0)</f>
        <v>0</v>
      </c>
      <c r="X41" s="76">
        <f>分析係数表!E44</f>
        <v>0.13360991938145303</v>
      </c>
      <c r="Y41" s="89">
        <f>ROUND(S41*X41,0)</f>
        <v>0</v>
      </c>
    </row>
    <row r="42" spans="1:25" x14ac:dyDescent="0.2">
      <c r="A42" s="6" t="s">
        <v>342</v>
      </c>
      <c r="B42" s="5" t="s">
        <v>279</v>
      </c>
      <c r="C42" s="90"/>
      <c r="D42" s="76">
        <f>投入係数表!AI42</f>
        <v>7.3421669187189991E-3</v>
      </c>
      <c r="E42" s="77">
        <f t="shared" si="9"/>
        <v>0.73421669187189986</v>
      </c>
      <c r="F42" s="76">
        <f>分析係数表!C45</f>
        <v>1</v>
      </c>
      <c r="G42" s="77">
        <f>E42*F42</f>
        <v>0.73421669187189986</v>
      </c>
      <c r="H42" s="77">
        <v>0.7684971788188234</v>
      </c>
      <c r="I42" s="77">
        <f>C42+H42</f>
        <v>0.7684971788188234</v>
      </c>
      <c r="J42" s="76">
        <f>分析係数表!G45</f>
        <v>0</v>
      </c>
      <c r="K42" s="78">
        <f>I42*J42</f>
        <v>0</v>
      </c>
      <c r="L42" s="79"/>
      <c r="M42" s="80"/>
      <c r="N42" s="81">
        <f>分析係数表!H45</f>
        <v>0</v>
      </c>
      <c r="O42" s="82">
        <f t="shared" si="3"/>
        <v>0</v>
      </c>
      <c r="P42" s="76">
        <f>分析係数表!C45</f>
        <v>1</v>
      </c>
      <c r="Q42" s="82">
        <f>O42*P42</f>
        <v>0</v>
      </c>
      <c r="R42" s="83">
        <v>5.5129714939462747E-2</v>
      </c>
      <c r="S42" s="84">
        <f>I42+R42</f>
        <v>0.82362689375828613</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76">
        <f>投入係数表!AI43</f>
        <v>1.4433587475219207E-2</v>
      </c>
      <c r="E43" s="77">
        <f t="shared" si="9"/>
        <v>1.4433587475219207</v>
      </c>
      <c r="F43" s="76">
        <f>分析係数表!C46</f>
        <v>0.71666280596092968</v>
      </c>
      <c r="G43" s="77">
        <f>E43*F43</f>
        <v>1.0344015300073128</v>
      </c>
      <c r="H43" s="77">
        <v>1.0609480256622981</v>
      </c>
      <c r="I43" s="77">
        <f>C43+H43</f>
        <v>1.0609480256622981</v>
      </c>
      <c r="J43" s="76">
        <f>分析係数表!G46</f>
        <v>9.2985756517065307E-3</v>
      </c>
      <c r="K43" s="78">
        <f>I43*J43</f>
        <v>9.8653054791495599E-3</v>
      </c>
      <c r="L43" s="79"/>
      <c r="M43" s="80"/>
      <c r="N43" s="81">
        <f>分析係数表!H46</f>
        <v>2.2386024285503563E-2</v>
      </c>
      <c r="O43" s="82">
        <f t="shared" si="3"/>
        <v>0.75488916992037514</v>
      </c>
      <c r="P43" s="76">
        <f>分析係数表!C46</f>
        <v>0.71666280596092968</v>
      </c>
      <c r="Q43" s="82">
        <f>O43*P43</f>
        <v>0.54100099070465313</v>
      </c>
      <c r="R43" s="83">
        <v>0.57429557256596064</v>
      </c>
      <c r="S43" s="84">
        <f>I43+R43</f>
        <v>1.6352435982282587</v>
      </c>
      <c r="T43" s="85">
        <f>分析係数表!F46</f>
        <v>0.31357162053211501</v>
      </c>
      <c r="U43" s="86">
        <f>S43*T43</f>
        <v>0.51276598506120186</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92">
        <f>投入係数表!AI44</f>
        <v>0.28803704777501782</v>
      </c>
      <c r="E44" s="91">
        <f>SUM(E5:E43)</f>
        <v>28.803704777501782</v>
      </c>
      <c r="F44" s="92">
        <f>分析係数表!C47</f>
        <v>0.41481989128497887</v>
      </c>
      <c r="G44" s="91">
        <f>SUM(G5:G43)</f>
        <v>11.109336721682812</v>
      </c>
      <c r="H44" s="91">
        <f>SUM(H5:H43)</f>
        <v>13.547745896406605</v>
      </c>
      <c r="I44" s="91">
        <f>SUM(I5:I43)</f>
        <v>113.5477458964066</v>
      </c>
      <c r="J44" s="92">
        <f>分析係数表!G47</f>
        <v>0.25026351860519069</v>
      </c>
      <c r="K44" s="93">
        <f>SUM(K5:K43)</f>
        <v>53.753637699734064</v>
      </c>
      <c r="L44" s="94">
        <f>最終需要_まとめ!$L$33</f>
        <v>0.62733333333333341</v>
      </c>
      <c r="M44" s="91">
        <f>K44*L44</f>
        <v>33.721448716966506</v>
      </c>
      <c r="N44" s="95">
        <f>分析係数表!H47</f>
        <v>1</v>
      </c>
      <c r="O44" s="109">
        <f>SUM(O5:O43)</f>
        <v>33.721448716966506</v>
      </c>
      <c r="P44" s="92">
        <f>分析係数表!C47</f>
        <v>0.41481989128497887</v>
      </c>
      <c r="Q44" s="96">
        <f>SUM(Q5:Q43)</f>
        <v>16.319453592460896</v>
      </c>
      <c r="R44" s="91">
        <f>SUM(R5:R43)</f>
        <v>19.045459499750166</v>
      </c>
      <c r="S44" s="97">
        <f>SUM(S5:S43)</f>
        <v>132.59320539615678</v>
      </c>
      <c r="T44" s="98">
        <f>分析係数表!F47</f>
        <v>0.49143989098878627</v>
      </c>
      <c r="U44" s="99">
        <f>SUM(U5:U43)</f>
        <v>89.608287913859556</v>
      </c>
      <c r="V44" s="100">
        <f>分析係数表!D47</f>
        <v>6.5635274131309693E-2</v>
      </c>
      <c r="W44" s="101">
        <f>SUM(W5:W43)</f>
        <v>9</v>
      </c>
      <c r="X44" s="92">
        <f>分析係数表!E47</f>
        <v>5.6703562149805216E-2</v>
      </c>
      <c r="Y44" s="102">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277</v>
      </c>
      <c r="S2" s="3" t="s">
        <v>153</v>
      </c>
      <c r="U2" s="64" t="s">
        <v>210</v>
      </c>
      <c r="W2" s="3" t="s">
        <v>130</v>
      </c>
      <c r="Y2" s="3" t="s">
        <v>154</v>
      </c>
    </row>
    <row r="3" spans="1:25" ht="44" x14ac:dyDescent="0.2">
      <c r="B3" s="65"/>
      <c r="C3" s="66" t="s">
        <v>228</v>
      </c>
      <c r="D3" s="66" t="s">
        <v>318</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投入係数表!AJ5</f>
        <v>1.6576661913317444E-3</v>
      </c>
      <c r="E5" s="110">
        <f>$C$38*D5</f>
        <v>0.16576661913317445</v>
      </c>
      <c r="F5" s="85">
        <f>分析係数表!C8</f>
        <v>4.9243777539597522E-2</v>
      </c>
      <c r="G5" s="110">
        <f t="shared" ref="G5:G38" si="0">E5*F5</f>
        <v>8.1629745160852335E-3</v>
      </c>
      <c r="H5" s="110">
        <f t="array" ref="H5:H43">MMULT(逆行列係数!C5:AO43,'34'!G5:G43)</f>
        <v>8.439518733829806E-3</v>
      </c>
      <c r="I5" s="110">
        <f t="shared" ref="I5:I38" si="1">C5+H5</f>
        <v>8.439518733829806E-3</v>
      </c>
      <c r="J5" s="85">
        <f>分析係数表!G8</f>
        <v>0.12057971014492753</v>
      </c>
      <c r="K5" s="111">
        <f t="shared" ref="K5:K38" si="2">I5*J5</f>
        <v>1.0176347226878838E-3</v>
      </c>
      <c r="L5" s="79" t="s">
        <v>188</v>
      </c>
      <c r="M5" s="80" t="s">
        <v>188</v>
      </c>
      <c r="N5" s="81">
        <f>分析係数表!H8</f>
        <v>1.1023937613586077E-2</v>
      </c>
      <c r="O5" s="82">
        <f t="shared" ref="O5:O43" si="3">$M$44*N5</f>
        <v>0.33331393233252321</v>
      </c>
      <c r="P5" s="76">
        <f>分析係数表!C8</f>
        <v>4.9243777539597522E-2</v>
      </c>
      <c r="Q5" s="82">
        <f t="shared" ref="Q5:Q38" si="4">O5*P5</f>
        <v>1.6413637134631235E-2</v>
      </c>
      <c r="R5" s="83">
        <f t="array" ref="R5:R43">MMULT(逆行列係数!C5:AO43,'34'!Q5:Q43)</f>
        <v>1.7162607803294011E-2</v>
      </c>
      <c r="S5" s="84">
        <f t="shared" ref="S5:S38" si="5">I5+R5</f>
        <v>2.5602126537123817E-2</v>
      </c>
      <c r="T5" s="85">
        <f>分析係数表!F8</f>
        <v>0.45391304347826089</v>
      </c>
      <c r="U5" s="86">
        <f t="shared" ref="U5:U43" si="6">S5*T5</f>
        <v>1.1621139175981419E-2</v>
      </c>
      <c r="V5" s="87">
        <f>分析係数表!D8</f>
        <v>0.46202898550724636</v>
      </c>
      <c r="W5" s="167">
        <f t="shared" ref="W5:W43" si="7">ROUND(S5*V5,0)</f>
        <v>0</v>
      </c>
      <c r="X5" s="76">
        <f>分析係数表!E8</f>
        <v>0.31362318840579712</v>
      </c>
      <c r="Y5" s="166">
        <f t="shared" ref="Y5:Y43" si="8">ROUND(S5*X5,0)</f>
        <v>0</v>
      </c>
    </row>
    <row r="6" spans="1:25" x14ac:dyDescent="0.2">
      <c r="A6" s="6" t="s">
        <v>220</v>
      </c>
      <c r="B6" s="5" t="s">
        <v>266</v>
      </c>
      <c r="C6" s="90"/>
      <c r="D6" s="107">
        <f>投入係数表!AJ6</f>
        <v>2.5740158250492924E-5</v>
      </c>
      <c r="E6" s="110">
        <f t="shared" ref="E6:E43" si="9">$C$38*D6</f>
        <v>2.5740158250492926E-3</v>
      </c>
      <c r="F6" s="85">
        <f>分析係数表!C9</f>
        <v>0.18610421836228286</v>
      </c>
      <c r="G6" s="110">
        <f t="shared" si="0"/>
        <v>4.7903520317294521E-4</v>
      </c>
      <c r="H6" s="110">
        <v>5.1560872921305233E-4</v>
      </c>
      <c r="I6" s="110">
        <f t="shared" si="1"/>
        <v>5.1560872921305233E-4</v>
      </c>
      <c r="J6" s="85">
        <f>分析係数表!G9</f>
        <v>0.24223602484472051</v>
      </c>
      <c r="K6" s="111">
        <f t="shared" si="2"/>
        <v>1.248990089398077E-4</v>
      </c>
      <c r="L6" s="79"/>
      <c r="M6" s="80"/>
      <c r="N6" s="81">
        <f>分析係数表!H9</f>
        <v>5.8167204272645549E-4</v>
      </c>
      <c r="O6" s="82">
        <f t="shared" si="3"/>
        <v>1.7587127457080878E-2</v>
      </c>
      <c r="P6" s="76">
        <f>分析係数表!C9</f>
        <v>0.18610421836228286</v>
      </c>
      <c r="Q6" s="82">
        <f t="shared" si="4"/>
        <v>3.2730386086378799E-3</v>
      </c>
      <c r="R6" s="83">
        <v>3.3496812053814074E-3</v>
      </c>
      <c r="S6" s="84">
        <f t="shared" si="5"/>
        <v>3.8652899345944596E-3</v>
      </c>
      <c r="T6" s="85">
        <f>分析係数表!F9</f>
        <v>0.65217391304347827</v>
      </c>
      <c r="U6" s="86">
        <f t="shared" si="6"/>
        <v>2.5208412616920389E-3</v>
      </c>
      <c r="V6" s="87">
        <f>分析係数表!D9</f>
        <v>0.15527950310559005</v>
      </c>
      <c r="W6" s="167">
        <f t="shared" si="7"/>
        <v>0</v>
      </c>
      <c r="X6" s="76">
        <f>分析係数表!E9</f>
        <v>0</v>
      </c>
      <c r="Y6" s="166">
        <f t="shared" si="8"/>
        <v>0</v>
      </c>
    </row>
    <row r="7" spans="1:25" x14ac:dyDescent="0.2">
      <c r="A7" s="6" t="s">
        <v>221</v>
      </c>
      <c r="B7" s="5" t="s">
        <v>267</v>
      </c>
      <c r="C7" s="90"/>
      <c r="D7" s="107">
        <f>投入係数表!AJ7</f>
        <v>3.7065827880709812E-4</v>
      </c>
      <c r="E7" s="110">
        <f t="shared" si="9"/>
        <v>3.7065827880709813E-2</v>
      </c>
      <c r="F7" s="85">
        <f>分析係数表!C10</f>
        <v>1</v>
      </c>
      <c r="G7" s="110">
        <f t="shared" si="0"/>
        <v>3.7065827880709813E-2</v>
      </c>
      <c r="H7" s="110">
        <v>3.7113226119373732E-2</v>
      </c>
      <c r="I7" s="110">
        <f t="shared" si="1"/>
        <v>3.7113226119373732E-2</v>
      </c>
      <c r="J7" s="85">
        <f>分析係数表!G10</f>
        <v>0.17902522283330172</v>
      </c>
      <c r="K7" s="111">
        <f t="shared" si="2"/>
        <v>6.6442035760835962E-3</v>
      </c>
      <c r="L7" s="79"/>
      <c r="M7" s="80"/>
      <c r="N7" s="81">
        <f>分析係数表!H10</f>
        <v>1.093766089911469E-3</v>
      </c>
      <c r="O7" s="82">
        <f t="shared" si="3"/>
        <v>3.3070531534128159E-2</v>
      </c>
      <c r="P7" s="76">
        <f>分析係数表!C10</f>
        <v>1</v>
      </c>
      <c r="Q7" s="82">
        <f t="shared" si="4"/>
        <v>3.3070531534128159E-2</v>
      </c>
      <c r="R7" s="83">
        <v>3.3165562548492372E-2</v>
      </c>
      <c r="S7" s="84">
        <f t="shared" si="5"/>
        <v>7.0278788667866104E-2</v>
      </c>
      <c r="T7" s="85">
        <f>分析係数表!F10</f>
        <v>0.51792148681964723</v>
      </c>
      <c r="U7" s="86">
        <f t="shared" si="6"/>
        <v>3.6398894718744988E-2</v>
      </c>
      <c r="V7" s="87">
        <f>分析係数表!D10</f>
        <v>0.10677033946520008</v>
      </c>
      <c r="W7" s="167">
        <f t="shared" si="7"/>
        <v>0</v>
      </c>
      <c r="X7" s="76">
        <f>分析係数表!E10</f>
        <v>8.173715152664518E-2</v>
      </c>
      <c r="Y7" s="166">
        <f t="shared" si="8"/>
        <v>0</v>
      </c>
    </row>
    <row r="8" spans="1:25" x14ac:dyDescent="0.2">
      <c r="A8" s="6" t="s">
        <v>222</v>
      </c>
      <c r="B8" s="5" t="s">
        <v>27</v>
      </c>
      <c r="C8" s="90"/>
      <c r="D8" s="107">
        <f>投入係数表!AJ8</f>
        <v>1.0296063300197169E-5</v>
      </c>
      <c r="E8" s="110">
        <f t="shared" si="9"/>
        <v>1.0296063300197168E-3</v>
      </c>
      <c r="F8" s="85">
        <f>分析係数表!C11</f>
        <v>6.160954948016939E-3</v>
      </c>
      <c r="G8" s="110">
        <f t="shared" si="0"/>
        <v>6.3433582134445356E-6</v>
      </c>
      <c r="H8" s="110">
        <v>5.2330174374490312E-4</v>
      </c>
      <c r="I8" s="110">
        <f t="shared" si="1"/>
        <v>5.2330174374490312E-4</v>
      </c>
      <c r="J8" s="85">
        <f>分析係数表!G11</f>
        <v>0.34042553191489361</v>
      </c>
      <c r="K8" s="111">
        <f t="shared" si="2"/>
        <v>1.7814527446634998E-4</v>
      </c>
      <c r="L8" s="79"/>
      <c r="M8" s="80"/>
      <c r="N8" s="81">
        <f>分析係数表!H11</f>
        <v>-1.9481838751603774E-5</v>
      </c>
      <c r="O8" s="82">
        <f t="shared" si="3"/>
        <v>-5.8904254640940743E-4</v>
      </c>
      <c r="P8" s="76">
        <f>分析係数表!C11</f>
        <v>6.160954948016939E-3</v>
      </c>
      <c r="Q8" s="82">
        <f t="shared" si="4"/>
        <v>-3.6290645908935361E-6</v>
      </c>
      <c r="R8" s="83">
        <v>4.1499402164998667E-4</v>
      </c>
      <c r="S8" s="84">
        <f t="shared" si="5"/>
        <v>9.3829576539488984E-4</v>
      </c>
      <c r="T8" s="85">
        <f>分析係数表!F11</f>
        <v>0.5957446808510638</v>
      </c>
      <c r="U8" s="86">
        <f t="shared" si="6"/>
        <v>5.5898471129908333E-4</v>
      </c>
      <c r="V8" s="87">
        <f>分析係数表!D11</f>
        <v>0.10638297872340426</v>
      </c>
      <c r="W8" s="167">
        <f t="shared" si="7"/>
        <v>0</v>
      </c>
      <c r="X8" s="76">
        <f>分析係数表!E11</f>
        <v>0</v>
      </c>
      <c r="Y8" s="166">
        <f t="shared" si="8"/>
        <v>0</v>
      </c>
    </row>
    <row r="9" spans="1:25" x14ac:dyDescent="0.2">
      <c r="A9" s="6" t="s">
        <v>223</v>
      </c>
      <c r="B9" s="5" t="s">
        <v>191</v>
      </c>
      <c r="C9" s="90"/>
      <c r="D9" s="107">
        <f>投入係数表!AJ9</f>
        <v>6.1313056952674149E-3</v>
      </c>
      <c r="E9" s="110">
        <f t="shared" si="9"/>
        <v>0.6131305695267415</v>
      </c>
      <c r="F9" s="85">
        <f>分析係数表!C12</f>
        <v>3.0196065121225524E-2</v>
      </c>
      <c r="G9" s="110">
        <f t="shared" si="0"/>
        <v>1.8514130605243581E-2</v>
      </c>
      <c r="H9" s="110">
        <v>2.0663911552730934E-2</v>
      </c>
      <c r="I9" s="110">
        <f t="shared" si="1"/>
        <v>2.0663911552730934E-2</v>
      </c>
      <c r="J9" s="85">
        <f>分析係数表!G12</f>
        <v>0.12354134956874682</v>
      </c>
      <c r="K9" s="111">
        <f t="shared" si="2"/>
        <v>2.5528475205935982E-3</v>
      </c>
      <c r="L9" s="79"/>
      <c r="M9" s="80"/>
      <c r="N9" s="81">
        <f>分析係数表!H12</f>
        <v>9.1223709954384669E-2</v>
      </c>
      <c r="O9" s="82">
        <f t="shared" si="3"/>
        <v>2.7581917235620499</v>
      </c>
      <c r="P9" s="76">
        <f>分析係数表!C12</f>
        <v>3.0196065121225524E-2</v>
      </c>
      <c r="Q9" s="82">
        <f t="shared" si="4"/>
        <v>8.3286536901504921E-2</v>
      </c>
      <c r="R9" s="83">
        <v>8.8668981500809887E-2</v>
      </c>
      <c r="S9" s="84">
        <f t="shared" si="5"/>
        <v>0.10933289305354082</v>
      </c>
      <c r="T9" s="85">
        <f>分析係数表!F12</f>
        <v>0.42790922927909231</v>
      </c>
      <c r="U9" s="86">
        <f t="shared" si="6"/>
        <v>4.6784554001394078E-2</v>
      </c>
      <c r="V9" s="87">
        <f>分析係数表!D12</f>
        <v>5.0712605507126057E-2</v>
      </c>
      <c r="W9" s="167">
        <f t="shared" si="7"/>
        <v>0</v>
      </c>
      <c r="X9" s="76">
        <f>分析係数表!E12</f>
        <v>5.3041833863751671E-2</v>
      </c>
      <c r="Y9" s="166">
        <f t="shared" si="8"/>
        <v>0</v>
      </c>
    </row>
    <row r="10" spans="1:25" x14ac:dyDescent="0.2">
      <c r="A10" s="6" t="s">
        <v>224</v>
      </c>
      <c r="B10" s="5" t="s">
        <v>28</v>
      </c>
      <c r="C10" s="90"/>
      <c r="D10" s="107">
        <f>投入係数表!AJ10</f>
        <v>2.6666803947510667E-3</v>
      </c>
      <c r="E10" s="110">
        <f t="shared" si="9"/>
        <v>0.2666680394751067</v>
      </c>
      <c r="F10" s="85">
        <f>分析係数表!C13</f>
        <v>0</v>
      </c>
      <c r="G10" s="110">
        <f t="shared" si="0"/>
        <v>0</v>
      </c>
      <c r="H10" s="110">
        <v>0</v>
      </c>
      <c r="I10" s="110">
        <f t="shared" si="1"/>
        <v>0</v>
      </c>
      <c r="J10" s="85">
        <f>分析係数表!G13</f>
        <v>0.24349881796690306</v>
      </c>
      <c r="K10" s="111">
        <f t="shared" si="2"/>
        <v>0</v>
      </c>
      <c r="L10" s="79"/>
      <c r="M10" s="80"/>
      <c r="N10" s="81">
        <f>分析係数表!H13</f>
        <v>1.4342808000912864E-2</v>
      </c>
      <c r="O10" s="82">
        <f t="shared" si="3"/>
        <v>0.43366153756012588</v>
      </c>
      <c r="P10" s="76">
        <f>分析係数表!C13</f>
        <v>0</v>
      </c>
      <c r="Q10" s="82">
        <f t="shared" si="4"/>
        <v>0</v>
      </c>
      <c r="R10" s="83">
        <v>0</v>
      </c>
      <c r="S10" s="84">
        <f t="shared" si="5"/>
        <v>0</v>
      </c>
      <c r="T10" s="85">
        <f>分析係数表!F13</f>
        <v>0.38061465721040189</v>
      </c>
      <c r="U10" s="86">
        <f t="shared" si="6"/>
        <v>0</v>
      </c>
      <c r="V10" s="87">
        <f>分析係数表!D13</f>
        <v>0.21040189125295508</v>
      </c>
      <c r="W10" s="167">
        <f t="shared" si="7"/>
        <v>0</v>
      </c>
      <c r="X10" s="76">
        <f>分析係数表!E13</f>
        <v>0.14893617021276595</v>
      </c>
      <c r="Y10" s="166">
        <f t="shared" si="8"/>
        <v>0</v>
      </c>
    </row>
    <row r="11" spans="1:25" x14ac:dyDescent="0.2">
      <c r="A11" s="6" t="s">
        <v>225</v>
      </c>
      <c r="B11" s="5" t="s">
        <v>268</v>
      </c>
      <c r="C11" s="90"/>
      <c r="D11" s="107">
        <f>投入係数表!AJ11</f>
        <v>3.7735071995222626E-3</v>
      </c>
      <c r="E11" s="110">
        <f t="shared" si="9"/>
        <v>0.37735071995222624</v>
      </c>
      <c r="F11" s="85">
        <f>分析係数表!C14</f>
        <v>0.14745822605886216</v>
      </c>
      <c r="G11" s="110">
        <f t="shared" si="0"/>
        <v>5.5643467766189766E-2</v>
      </c>
      <c r="H11" s="110">
        <v>0.12752713645803085</v>
      </c>
      <c r="I11" s="110">
        <f t="shared" si="1"/>
        <v>0.12752713645803085</v>
      </c>
      <c r="J11" s="85">
        <f>分析係数表!G14</f>
        <v>0.16000812567713976</v>
      </c>
      <c r="K11" s="111">
        <f t="shared" si="2"/>
        <v>2.0405378077622351E-2</v>
      </c>
      <c r="L11" s="79"/>
      <c r="M11" s="80"/>
      <c r="N11" s="81">
        <f>分析係数表!H14</f>
        <v>1.1744765647395416E-3</v>
      </c>
      <c r="O11" s="82">
        <f t="shared" si="3"/>
        <v>3.5510850654967126E-2</v>
      </c>
      <c r="P11" s="76">
        <f>分析係数表!C14</f>
        <v>0.14745822605886216</v>
      </c>
      <c r="Q11" s="82">
        <f t="shared" si="4"/>
        <v>5.2363670434226357E-3</v>
      </c>
      <c r="R11" s="83">
        <v>4.0399113962631794E-2</v>
      </c>
      <c r="S11" s="84">
        <f t="shared" si="5"/>
        <v>0.16792625042066264</v>
      </c>
      <c r="T11" s="85">
        <f>分析係数表!F14</f>
        <v>0.30031148429035753</v>
      </c>
      <c r="U11" s="86">
        <f t="shared" si="6"/>
        <v>5.0430181515143474E-2</v>
      </c>
      <c r="V11" s="87">
        <f>分析係数表!D14</f>
        <v>4.401408450704225E-2</v>
      </c>
      <c r="W11" s="167">
        <f t="shared" si="7"/>
        <v>0</v>
      </c>
      <c r="X11" s="76">
        <f>分析係数表!E14</f>
        <v>4.2998374864572045E-2</v>
      </c>
      <c r="Y11" s="166">
        <f t="shared" si="8"/>
        <v>0</v>
      </c>
    </row>
    <row r="12" spans="1:25" x14ac:dyDescent="0.2">
      <c r="A12" s="6" t="s">
        <v>226</v>
      </c>
      <c r="B12" s="5" t="s">
        <v>29</v>
      </c>
      <c r="C12" s="90"/>
      <c r="D12" s="107">
        <f>投入係数表!AJ12</f>
        <v>0.18203439914748595</v>
      </c>
      <c r="E12" s="110">
        <f t="shared" si="9"/>
        <v>18.203439914748596</v>
      </c>
      <c r="F12" s="85">
        <f>分析係数表!C15</f>
        <v>0</v>
      </c>
      <c r="G12" s="110">
        <f t="shared" si="0"/>
        <v>0</v>
      </c>
      <c r="H12" s="110">
        <v>0</v>
      </c>
      <c r="I12" s="110">
        <f t="shared" si="1"/>
        <v>0</v>
      </c>
      <c r="J12" s="85">
        <f>分析係数表!G15</f>
        <v>9.5721711315473815E-2</v>
      </c>
      <c r="K12" s="111">
        <f t="shared" si="2"/>
        <v>0</v>
      </c>
      <c r="L12" s="79"/>
      <c r="M12" s="80"/>
      <c r="N12" s="81">
        <f>分析係数表!H15</f>
        <v>8.3618835041705045E-3</v>
      </c>
      <c r="O12" s="82">
        <f t="shared" si="3"/>
        <v>0.25282547581243775</v>
      </c>
      <c r="P12" s="76">
        <f>分析係数表!C15</f>
        <v>0</v>
      </c>
      <c r="Q12" s="82">
        <f t="shared" si="4"/>
        <v>0</v>
      </c>
      <c r="R12" s="83">
        <v>0</v>
      </c>
      <c r="S12" s="84">
        <f t="shared" si="5"/>
        <v>0</v>
      </c>
      <c r="T12" s="85">
        <f>分析係数表!F15</f>
        <v>0.30411835265893644</v>
      </c>
      <c r="U12" s="86">
        <f t="shared" si="6"/>
        <v>0</v>
      </c>
      <c r="V12" s="87">
        <f>分析係数表!D15</f>
        <v>5.8056777289084364E-2</v>
      </c>
      <c r="W12" s="167">
        <f t="shared" si="7"/>
        <v>0</v>
      </c>
      <c r="X12" s="76">
        <f>分析係数表!E15</f>
        <v>5.2139144342263098E-2</v>
      </c>
      <c r="Y12" s="166">
        <f t="shared" si="8"/>
        <v>0</v>
      </c>
    </row>
    <row r="13" spans="1:25" x14ac:dyDescent="0.2">
      <c r="A13" s="6" t="s">
        <v>227</v>
      </c>
      <c r="B13" s="5" t="s">
        <v>30</v>
      </c>
      <c r="C13" s="90"/>
      <c r="D13" s="107">
        <f>投入係数表!AJ13</f>
        <v>2.2651339260433773E-3</v>
      </c>
      <c r="E13" s="110">
        <f t="shared" si="9"/>
        <v>0.22651339260433773</v>
      </c>
      <c r="F13" s="85">
        <f>分析係数表!C16</f>
        <v>2.2508198350392528E-2</v>
      </c>
      <c r="G13" s="110">
        <f t="shared" si="0"/>
        <v>5.0984083697587692E-3</v>
      </c>
      <c r="H13" s="110">
        <v>9.0710373029162204E-3</v>
      </c>
      <c r="I13" s="110">
        <f t="shared" si="1"/>
        <v>9.0710373029162204E-3</v>
      </c>
      <c r="J13" s="85">
        <f>分析係数表!G16</f>
        <v>3.3165829145728645E-2</v>
      </c>
      <c r="K13" s="111">
        <f t="shared" si="2"/>
        <v>3.0084847336305057E-4</v>
      </c>
      <c r="L13" s="79"/>
      <c r="M13" s="80"/>
      <c r="N13" s="81">
        <f>分析係数表!H16</f>
        <v>1.6828134001653172E-2</v>
      </c>
      <c r="O13" s="82">
        <f t="shared" si="3"/>
        <v>0.50880653669492593</v>
      </c>
      <c r="P13" s="76">
        <f>分析係数表!C16</f>
        <v>2.2508198350392528E-2</v>
      </c>
      <c r="Q13" s="82">
        <f t="shared" si="4"/>
        <v>1.1452318449905666E-2</v>
      </c>
      <c r="R13" s="83">
        <v>1.5675382074246298E-2</v>
      </c>
      <c r="S13" s="84">
        <f t="shared" si="5"/>
        <v>2.4746419377162519E-2</v>
      </c>
      <c r="T13" s="85">
        <f>分析係数表!F16</f>
        <v>0.28743718592964823</v>
      </c>
      <c r="U13" s="86">
        <f t="shared" si="6"/>
        <v>7.1130411476065126E-3</v>
      </c>
      <c r="V13" s="87">
        <f>分析係数表!D16</f>
        <v>2.5125628140703519E-2</v>
      </c>
      <c r="W13" s="167">
        <f t="shared" si="7"/>
        <v>0</v>
      </c>
      <c r="X13" s="76">
        <f>分析係数表!E16</f>
        <v>2.3115577889447236E-2</v>
      </c>
      <c r="Y13" s="166">
        <f t="shared" si="8"/>
        <v>0</v>
      </c>
    </row>
    <row r="14" spans="1:25" x14ac:dyDescent="0.2">
      <c r="A14" s="6" t="s">
        <v>2</v>
      </c>
      <c r="B14" s="5" t="s">
        <v>365</v>
      </c>
      <c r="C14" s="90"/>
      <c r="D14" s="107">
        <f>投入係数表!AJ14</f>
        <v>2.3835386539956447E-3</v>
      </c>
      <c r="E14" s="110">
        <f t="shared" si="9"/>
        <v>0.23835386539956446</v>
      </c>
      <c r="F14" s="85">
        <f>分析係数表!C17</f>
        <v>3.7433661865049261E-2</v>
      </c>
      <c r="G14" s="110">
        <f t="shared" si="0"/>
        <v>8.9224580015947602E-3</v>
      </c>
      <c r="H14" s="110">
        <v>3.6022634309675824E-2</v>
      </c>
      <c r="I14" s="110">
        <f t="shared" si="1"/>
        <v>3.6022634309675824E-2</v>
      </c>
      <c r="J14" s="85">
        <f>分析係数表!G17</f>
        <v>0.23414289082763498</v>
      </c>
      <c r="K14" s="111">
        <f t="shared" si="2"/>
        <v>8.4344437324942456E-3</v>
      </c>
      <c r="L14" s="79"/>
      <c r="M14" s="80"/>
      <c r="N14" s="81">
        <f>分析係数表!H17</f>
        <v>3.0252512461419003E-3</v>
      </c>
      <c r="O14" s="82">
        <f t="shared" si="3"/>
        <v>9.146989256386083E-2</v>
      </c>
      <c r="P14" s="76">
        <f>分析係数表!C17</f>
        <v>3.7433661865049261E-2</v>
      </c>
      <c r="Q14" s="82">
        <f t="shared" si="4"/>
        <v>3.4240530290679501E-3</v>
      </c>
      <c r="R14" s="83">
        <v>1.9247778477281218E-2</v>
      </c>
      <c r="S14" s="84">
        <f t="shared" si="5"/>
        <v>5.5270412786957046E-2</v>
      </c>
      <c r="T14" s="85">
        <f>分析係数表!F17</f>
        <v>0.39289082763499172</v>
      </c>
      <c r="U14" s="86">
        <f t="shared" si="6"/>
        <v>2.1715238223595182E-2</v>
      </c>
      <c r="V14" s="87">
        <f>分析係数表!D17</f>
        <v>5.6649375147370902E-2</v>
      </c>
      <c r="W14" s="167">
        <f t="shared" si="7"/>
        <v>0</v>
      </c>
      <c r="X14" s="76">
        <f>分析係数表!E17</f>
        <v>5.6885168592313136E-2</v>
      </c>
      <c r="Y14" s="166">
        <f t="shared" si="8"/>
        <v>0</v>
      </c>
    </row>
    <row r="15" spans="1:25" x14ac:dyDescent="0.2">
      <c r="A15" s="6" t="s">
        <v>3</v>
      </c>
      <c r="B15" s="5" t="s">
        <v>31</v>
      </c>
      <c r="C15" s="90"/>
      <c r="D15" s="107">
        <f>投入係数表!AJ15</f>
        <v>7.3616852596409762E-4</v>
      </c>
      <c r="E15" s="110">
        <f t="shared" si="9"/>
        <v>7.3616852596409765E-2</v>
      </c>
      <c r="F15" s="85">
        <f>分析係数表!C18</f>
        <v>0.10097309673726385</v>
      </c>
      <c r="G15" s="110">
        <f t="shared" si="0"/>
        <v>7.4333215787101767E-3</v>
      </c>
      <c r="H15" s="110">
        <v>1.7758075092906767E-2</v>
      </c>
      <c r="I15" s="110">
        <f t="shared" si="1"/>
        <v>1.7758075092906767E-2</v>
      </c>
      <c r="J15" s="85">
        <f>分析係数表!G18</f>
        <v>0.21571562207670719</v>
      </c>
      <c r="K15" s="111">
        <f t="shared" si="2"/>
        <v>3.830694215551263E-3</v>
      </c>
      <c r="L15" s="79"/>
      <c r="M15" s="80"/>
      <c r="N15" s="81">
        <f>分析係数表!H18</f>
        <v>4.4529917146522908E-4</v>
      </c>
      <c r="O15" s="82">
        <f t="shared" si="3"/>
        <v>1.3463829632215025E-2</v>
      </c>
      <c r="P15" s="76">
        <f>分析係数表!C18</f>
        <v>0.10097309673726385</v>
      </c>
      <c r="Q15" s="82">
        <f t="shared" si="4"/>
        <v>1.3594845719076872E-3</v>
      </c>
      <c r="R15" s="83">
        <v>5.2269040861075968E-3</v>
      </c>
      <c r="S15" s="84">
        <f t="shared" si="5"/>
        <v>2.2984979179014365E-2</v>
      </c>
      <c r="T15" s="85">
        <f>分析係数表!F18</f>
        <v>0.45949485500467729</v>
      </c>
      <c r="U15" s="86">
        <f t="shared" si="6"/>
        <v>1.0561479675146732E-2</v>
      </c>
      <c r="V15" s="87">
        <f>分析係数表!D18</f>
        <v>5.5378858746492052E-2</v>
      </c>
      <c r="W15" s="167">
        <f t="shared" si="7"/>
        <v>0</v>
      </c>
      <c r="X15" s="76">
        <f>分析係数表!E18</f>
        <v>5.5378858746492052E-2</v>
      </c>
      <c r="Y15" s="166">
        <f t="shared" si="8"/>
        <v>0</v>
      </c>
    </row>
    <row r="16" spans="1:25" x14ac:dyDescent="0.2">
      <c r="A16" s="6" t="s">
        <v>4</v>
      </c>
      <c r="B16" s="5" t="s">
        <v>32</v>
      </c>
      <c r="C16" s="90"/>
      <c r="D16" s="107">
        <f>投入係数表!AJ16</f>
        <v>0</v>
      </c>
      <c r="E16" s="110">
        <f t="shared" si="9"/>
        <v>0</v>
      </c>
      <c r="F16" s="85">
        <f>分析係数表!C19</f>
        <v>3.134831743474864E-2</v>
      </c>
      <c r="G16" s="110">
        <f t="shared" si="0"/>
        <v>0</v>
      </c>
      <c r="H16" s="110">
        <v>2.125312527044057E-2</v>
      </c>
      <c r="I16" s="110">
        <f t="shared" si="1"/>
        <v>2.125312527044057E-2</v>
      </c>
      <c r="J16" s="85">
        <f>分析係数表!G19</f>
        <v>5.7606822099247029E-2</v>
      </c>
      <c r="K16" s="111">
        <f t="shared" si="2"/>
        <v>1.2243250065072813E-3</v>
      </c>
      <c r="L16" s="79"/>
      <c r="M16" s="80"/>
      <c r="N16" s="81">
        <f>分析係数表!H19</f>
        <v>-1.1410791268796496E-4</v>
      </c>
      <c r="O16" s="82">
        <f t="shared" si="3"/>
        <v>-3.4501063432551002E-3</v>
      </c>
      <c r="P16" s="76">
        <f>分析係数表!C19</f>
        <v>3.134831743474864E-2</v>
      </c>
      <c r="Q16" s="82">
        <f t="shared" si="4"/>
        <v>-1.0815502883200074E-4</v>
      </c>
      <c r="R16" s="83">
        <v>1.0376186125640697E-2</v>
      </c>
      <c r="S16" s="84">
        <f t="shared" si="5"/>
        <v>3.1629311396081265E-2</v>
      </c>
      <c r="T16" s="85">
        <f>分析係数表!F19</f>
        <v>0.23995282590946204</v>
      </c>
      <c r="U16" s="86">
        <f t="shared" si="6"/>
        <v>7.5895426510600517E-3</v>
      </c>
      <c r="V16" s="87">
        <f>分析係数表!D19</f>
        <v>5.8967613172457587E-3</v>
      </c>
      <c r="W16" s="167">
        <f t="shared" si="7"/>
        <v>0</v>
      </c>
      <c r="X16" s="76">
        <f>分析係数表!E19</f>
        <v>5.1710060782001266E-3</v>
      </c>
      <c r="Y16" s="166">
        <f t="shared" si="8"/>
        <v>0</v>
      </c>
    </row>
    <row r="17" spans="1:25" x14ac:dyDescent="0.2">
      <c r="A17" s="6" t="s">
        <v>5</v>
      </c>
      <c r="B17" s="5" t="s">
        <v>33</v>
      </c>
      <c r="C17" s="90"/>
      <c r="D17" s="107">
        <f>投入係数表!AJ17</f>
        <v>1.6885543812323357E-3</v>
      </c>
      <c r="E17" s="110">
        <f t="shared" si="9"/>
        <v>0.16885543812323356</v>
      </c>
      <c r="F17" s="85">
        <f>分析係数表!C20</f>
        <v>9.3978580907996712E-2</v>
      </c>
      <c r="G17" s="110">
        <f t="shared" si="0"/>
        <v>1.5868794453419537E-2</v>
      </c>
      <c r="H17" s="110">
        <v>3.678852080214523E-2</v>
      </c>
      <c r="I17" s="110">
        <f t="shared" si="1"/>
        <v>3.678852080214523E-2</v>
      </c>
      <c r="J17" s="85">
        <f>分析係数表!G20</f>
        <v>0.1000543404428746</v>
      </c>
      <c r="K17" s="111">
        <f t="shared" si="2"/>
        <v>3.6808511847276132E-3</v>
      </c>
      <c r="L17" s="79"/>
      <c r="M17" s="80"/>
      <c r="N17" s="81">
        <f>分析係数表!H20</f>
        <v>5.5523240442070755E-4</v>
      </c>
      <c r="O17" s="82">
        <f t="shared" si="3"/>
        <v>1.6787712572668111E-2</v>
      </c>
      <c r="P17" s="76">
        <f>分析係数表!C20</f>
        <v>9.3978580907996712E-2</v>
      </c>
      <c r="Q17" s="82">
        <f t="shared" si="4"/>
        <v>1.5776854042706837E-3</v>
      </c>
      <c r="R17" s="83">
        <v>8.5145486745070095E-3</v>
      </c>
      <c r="S17" s="84">
        <f t="shared" si="5"/>
        <v>4.530306947665224E-2</v>
      </c>
      <c r="T17" s="85">
        <f>分析係数表!F20</f>
        <v>0.22286374133949191</v>
      </c>
      <c r="U17" s="86">
        <f t="shared" si="6"/>
        <v>1.0096411557729655E-2</v>
      </c>
      <c r="V17" s="87">
        <f>分析係数表!D20</f>
        <v>2.7577774758864283E-2</v>
      </c>
      <c r="W17" s="167">
        <f t="shared" si="7"/>
        <v>0</v>
      </c>
      <c r="X17" s="76">
        <f>分析係数表!E20</f>
        <v>2.9955169134628448E-2</v>
      </c>
      <c r="Y17" s="166">
        <f t="shared" si="8"/>
        <v>0</v>
      </c>
    </row>
    <row r="18" spans="1:25" x14ac:dyDescent="0.2">
      <c r="A18" s="6" t="s">
        <v>6</v>
      </c>
      <c r="B18" s="5" t="s">
        <v>34</v>
      </c>
      <c r="C18" s="90"/>
      <c r="D18" s="107">
        <f>投入係数表!AJ18</f>
        <v>2.9858583570571793E-4</v>
      </c>
      <c r="E18" s="110">
        <f t="shared" si="9"/>
        <v>2.9858583570571792E-2</v>
      </c>
      <c r="F18" s="85">
        <f>分析係数表!C21</f>
        <v>0.58730312732447199</v>
      </c>
      <c r="G18" s="110">
        <f t="shared" si="0"/>
        <v>1.7536039508475914E-2</v>
      </c>
      <c r="H18" s="110">
        <v>3.6766960086308843E-2</v>
      </c>
      <c r="I18" s="110">
        <f t="shared" si="1"/>
        <v>3.6766960086308843E-2</v>
      </c>
      <c r="J18" s="85">
        <f>分析係数表!G21</f>
        <v>0.28517251912946945</v>
      </c>
      <c r="K18" s="111">
        <f t="shared" si="2"/>
        <v>1.0484926628545348E-2</v>
      </c>
      <c r="L18" s="79"/>
      <c r="M18" s="80"/>
      <c r="N18" s="81">
        <f>分析係数表!H21</f>
        <v>9.2956202043366571E-4</v>
      </c>
      <c r="O18" s="82">
        <f t="shared" si="3"/>
        <v>2.8105744357248864E-2</v>
      </c>
      <c r="P18" s="76">
        <f>分析係数表!C21</f>
        <v>0.58730312732447199</v>
      </c>
      <c r="Q18" s="82">
        <f t="shared" si="4"/>
        <v>1.6506591556794389E-2</v>
      </c>
      <c r="R18" s="83">
        <v>2.3968027643558869E-2</v>
      </c>
      <c r="S18" s="84">
        <f t="shared" si="5"/>
        <v>6.0734987729867712E-2</v>
      </c>
      <c r="T18" s="85">
        <f>分析係数表!F21</f>
        <v>0.42587749688936571</v>
      </c>
      <c r="U18" s="86">
        <f t="shared" si="6"/>
        <v>2.58656645480024E-2</v>
      </c>
      <c r="V18" s="87">
        <f>分析係数表!D21</f>
        <v>3.1732194878443115E-2</v>
      </c>
      <c r="W18" s="167">
        <f t="shared" si="7"/>
        <v>0</v>
      </c>
      <c r="X18" s="76">
        <f>分析係数表!E21</f>
        <v>3.0689107937146562E-2</v>
      </c>
      <c r="Y18" s="166">
        <f t="shared" si="8"/>
        <v>0</v>
      </c>
    </row>
    <row r="19" spans="1:25" x14ac:dyDescent="0.2">
      <c r="A19" s="6" t="s">
        <v>7</v>
      </c>
      <c r="B19" s="5" t="s">
        <v>269</v>
      </c>
      <c r="C19" s="90"/>
      <c r="D19" s="107">
        <f>投入係数表!AJ19</f>
        <v>0</v>
      </c>
      <c r="E19" s="110">
        <f t="shared" si="9"/>
        <v>0</v>
      </c>
      <c r="F19" s="85">
        <f>分析係数表!C22</f>
        <v>5.627746538770495E-2</v>
      </c>
      <c r="G19" s="110">
        <f t="shared" si="0"/>
        <v>0</v>
      </c>
      <c r="H19" s="110">
        <v>4.4561491188787206E-3</v>
      </c>
      <c r="I19" s="110">
        <f t="shared" si="1"/>
        <v>4.4561491188787206E-3</v>
      </c>
      <c r="J19" s="85">
        <f>分析係数表!G22</f>
        <v>0.19467293380336859</v>
      </c>
      <c r="K19" s="111">
        <f t="shared" si="2"/>
        <v>8.6749162243741646E-4</v>
      </c>
      <c r="L19" s="79"/>
      <c r="M19" s="80"/>
      <c r="N19" s="81">
        <f>分析係数表!H22</f>
        <v>4.3138357235694069E-5</v>
      </c>
      <c r="O19" s="82">
        <f t="shared" si="3"/>
        <v>1.3043084956208307E-3</v>
      </c>
      <c r="P19" s="76">
        <f>分析係数表!C22</f>
        <v>5.627746538770495E-2</v>
      </c>
      <c r="Q19" s="82">
        <f t="shared" si="4"/>
        <v>7.3403176217190811E-5</v>
      </c>
      <c r="R19" s="83">
        <v>1.5593612162823883E-3</v>
      </c>
      <c r="S19" s="84">
        <f t="shared" si="5"/>
        <v>6.0155103351611089E-3</v>
      </c>
      <c r="T19" s="85">
        <f>分析係数表!F22</f>
        <v>0.41304347826086957</v>
      </c>
      <c r="U19" s="86">
        <f t="shared" si="6"/>
        <v>2.4846673123491538E-3</v>
      </c>
      <c r="V19" s="87">
        <f>分析係数表!D22</f>
        <v>1.7561039300169733E-2</v>
      </c>
      <c r="W19" s="167">
        <f t="shared" si="7"/>
        <v>0</v>
      </c>
      <c r="X19" s="76">
        <f>分析係数表!E22</f>
        <v>1.6190103146624887E-2</v>
      </c>
      <c r="Y19" s="166">
        <f t="shared" si="8"/>
        <v>0</v>
      </c>
    </row>
    <row r="20" spans="1:25" x14ac:dyDescent="0.2">
      <c r="A20" s="6" t="s">
        <v>8</v>
      </c>
      <c r="B20" s="5" t="s">
        <v>270</v>
      </c>
      <c r="C20" s="90"/>
      <c r="D20" s="107">
        <f>投入係数表!AJ20</f>
        <v>0</v>
      </c>
      <c r="E20" s="110">
        <f t="shared" si="9"/>
        <v>0</v>
      </c>
      <c r="F20" s="85">
        <f>分析係数表!C23</f>
        <v>0</v>
      </c>
      <c r="G20" s="110">
        <f t="shared" si="0"/>
        <v>0</v>
      </c>
      <c r="H20" s="110">
        <v>0</v>
      </c>
      <c r="I20" s="110">
        <f t="shared" si="1"/>
        <v>0</v>
      </c>
      <c r="J20" s="85">
        <f>分析係数表!G23</f>
        <v>0.21585320256550375</v>
      </c>
      <c r="K20" s="111">
        <f t="shared" si="2"/>
        <v>0</v>
      </c>
      <c r="L20" s="79"/>
      <c r="M20" s="80"/>
      <c r="N20" s="81">
        <f>分析係数表!H23</f>
        <v>2.5048078394919135E-5</v>
      </c>
      <c r="O20" s="82">
        <f t="shared" si="3"/>
        <v>7.5734041681209516E-4</v>
      </c>
      <c r="P20" s="76">
        <f>分析係数表!C23</f>
        <v>0</v>
      </c>
      <c r="Q20" s="82">
        <f t="shared" si="4"/>
        <v>0</v>
      </c>
      <c r="R20" s="83">
        <v>0</v>
      </c>
      <c r="S20" s="84">
        <f t="shared" si="5"/>
        <v>0</v>
      </c>
      <c r="T20" s="85">
        <f>分析係数表!F23</f>
        <v>0.44111133480974429</v>
      </c>
      <c r="U20" s="86">
        <f t="shared" si="6"/>
        <v>0</v>
      </c>
      <c r="V20" s="87">
        <f>分析係数表!D23</f>
        <v>2.2822054128677844E-2</v>
      </c>
      <c r="W20" s="167">
        <f t="shared" si="7"/>
        <v>0</v>
      </c>
      <c r="X20" s="76">
        <f>分析係数表!E23</f>
        <v>2.3934155905164563E-2</v>
      </c>
      <c r="Y20" s="166">
        <f t="shared" si="8"/>
        <v>0</v>
      </c>
    </row>
    <row r="21" spans="1:25" x14ac:dyDescent="0.2">
      <c r="A21" s="6" t="s">
        <v>9</v>
      </c>
      <c r="B21" s="5" t="s">
        <v>271</v>
      </c>
      <c r="C21" s="90"/>
      <c r="D21" s="107">
        <f>投入係数表!AJ21</f>
        <v>1.3951165771767166E-2</v>
      </c>
      <c r="E21" s="110">
        <f t="shared" si="9"/>
        <v>1.3951165771767164</v>
      </c>
      <c r="F21" s="85">
        <f>分析係数表!C24</f>
        <v>0.81842301633363734</v>
      </c>
      <c r="G21" s="110">
        <f t="shared" si="0"/>
        <v>1.141795517230028</v>
      </c>
      <c r="H21" s="110">
        <v>1.208118461977185</v>
      </c>
      <c r="I21" s="110">
        <f t="shared" si="1"/>
        <v>1.208118461977185</v>
      </c>
      <c r="J21" s="85">
        <f>分析係数表!G24</f>
        <v>0.20829256360078277</v>
      </c>
      <c r="K21" s="111">
        <f t="shared" si="2"/>
        <v>0.25164209157866269</v>
      </c>
      <c r="L21" s="79"/>
      <c r="M21" s="80"/>
      <c r="N21" s="81">
        <f>分析係数表!H24</f>
        <v>3.3536593850975067E-4</v>
      </c>
      <c r="O21" s="82">
        <f t="shared" si="3"/>
        <v>1.0139946691761942E-2</v>
      </c>
      <c r="P21" s="76">
        <f>分析係数表!C24</f>
        <v>0.81842301633363734</v>
      </c>
      <c r="Q21" s="82">
        <f t="shared" si="4"/>
        <v>8.2987657569340949E-3</v>
      </c>
      <c r="R21" s="83">
        <v>2.294902418715895E-2</v>
      </c>
      <c r="S21" s="84">
        <f t="shared" si="5"/>
        <v>1.231067486164344</v>
      </c>
      <c r="T21" s="85">
        <f>分析係数表!F24</f>
        <v>0.39236790606653621</v>
      </c>
      <c r="U21" s="86">
        <f t="shared" si="6"/>
        <v>0.48303137177289818</v>
      </c>
      <c r="V21" s="87">
        <f>分析係数表!D24</f>
        <v>4.4337084148727987E-2</v>
      </c>
      <c r="W21" s="167">
        <f t="shared" si="7"/>
        <v>0</v>
      </c>
      <c r="X21" s="76">
        <f>分析係数表!E24</f>
        <v>4.5009784735812131E-2</v>
      </c>
      <c r="Y21" s="166">
        <f t="shared" si="8"/>
        <v>0</v>
      </c>
    </row>
    <row r="22" spans="1:25" x14ac:dyDescent="0.2">
      <c r="A22" s="6" t="s">
        <v>10</v>
      </c>
      <c r="B22" s="5" t="s">
        <v>272</v>
      </c>
      <c r="C22" s="90"/>
      <c r="D22" s="107">
        <f>投入係数表!AJ22</f>
        <v>0</v>
      </c>
      <c r="E22" s="110">
        <f t="shared" si="9"/>
        <v>0</v>
      </c>
      <c r="F22" s="85">
        <f>分析係数表!C25</f>
        <v>9.2155281649579646E-3</v>
      </c>
      <c r="G22" s="110">
        <f t="shared" si="0"/>
        <v>0</v>
      </c>
      <c r="H22" s="110">
        <v>4.7173182435165809E-3</v>
      </c>
      <c r="I22" s="110">
        <f t="shared" si="1"/>
        <v>4.7173182435165809E-3</v>
      </c>
      <c r="J22" s="85">
        <f>分析係数表!G25</f>
        <v>0.19733079122974262</v>
      </c>
      <c r="K22" s="111">
        <f t="shared" si="2"/>
        <v>9.3087214147562658E-4</v>
      </c>
      <c r="L22" s="79"/>
      <c r="M22" s="80"/>
      <c r="N22" s="81">
        <f>分析係数表!H25</f>
        <v>5.1487716700667114E-4</v>
      </c>
      <c r="O22" s="82">
        <f t="shared" si="3"/>
        <v>1.5567553012248624E-2</v>
      </c>
      <c r="P22" s="76">
        <f>分析係数表!C25</f>
        <v>9.2155281649579646E-3</v>
      </c>
      <c r="Q22" s="82">
        <f t="shared" si="4"/>
        <v>1.4346322324385339E-4</v>
      </c>
      <c r="R22" s="83">
        <v>1.40900353898906E-3</v>
      </c>
      <c r="S22" s="84">
        <f t="shared" si="5"/>
        <v>6.1263217825056407E-3</v>
      </c>
      <c r="T22" s="85">
        <f>分析係数表!F25</f>
        <v>0.3508102955195424</v>
      </c>
      <c r="U22" s="86">
        <f t="shared" si="6"/>
        <v>2.1491767549686137E-3</v>
      </c>
      <c r="V22" s="87">
        <f>分析係数表!D25</f>
        <v>0.24499523355576741</v>
      </c>
      <c r="W22" s="167">
        <f t="shared" si="7"/>
        <v>0</v>
      </c>
      <c r="X22" s="76">
        <f>分析係数表!E25</f>
        <v>0.2330791229742612</v>
      </c>
      <c r="Y22" s="166">
        <f t="shared" si="8"/>
        <v>0</v>
      </c>
    </row>
    <row r="23" spans="1:25" x14ac:dyDescent="0.2">
      <c r="A23" s="6" t="s">
        <v>11</v>
      </c>
      <c r="B23" s="5" t="s">
        <v>35</v>
      </c>
      <c r="C23" s="90"/>
      <c r="D23" s="107">
        <f>投入係数表!AJ23</f>
        <v>9.7812601351873114E-5</v>
      </c>
      <c r="E23" s="110">
        <f t="shared" si="9"/>
        <v>9.781260135187311E-3</v>
      </c>
      <c r="F23" s="85">
        <f>分析係数表!C26</f>
        <v>0.13136940169326161</v>
      </c>
      <c r="G23" s="110">
        <f t="shared" si="0"/>
        <v>1.2849582917657083E-3</v>
      </c>
      <c r="H23" s="110">
        <v>2.8177192497294137E-2</v>
      </c>
      <c r="I23" s="110">
        <f t="shared" si="1"/>
        <v>2.8177192497294137E-2</v>
      </c>
      <c r="J23" s="85">
        <f>分析係数表!G26</f>
        <v>0.19642020029831664</v>
      </c>
      <c r="K23" s="111">
        <f t="shared" si="2"/>
        <v>5.5345697941627395E-3</v>
      </c>
      <c r="L23" s="79"/>
      <c r="M23" s="80"/>
      <c r="N23" s="81">
        <f>分析係数表!H26</f>
        <v>1.0429741531662163E-2</v>
      </c>
      <c r="O23" s="82">
        <f t="shared" si="3"/>
        <v>0.31534813466703632</v>
      </c>
      <c r="P23" s="76">
        <f>分析係数表!C26</f>
        <v>0.13136940169326161</v>
      </c>
      <c r="Q23" s="82">
        <f t="shared" si="4"/>
        <v>4.1427095776294651E-2</v>
      </c>
      <c r="R23" s="83">
        <v>5.4640235627742763E-2</v>
      </c>
      <c r="S23" s="84">
        <f t="shared" si="5"/>
        <v>8.2817428125036896E-2</v>
      </c>
      <c r="T23" s="85">
        <f>分析係数表!F26</f>
        <v>0.33488173875985511</v>
      </c>
      <c r="U23" s="86">
        <f t="shared" si="6"/>
        <v>2.7734044330131682E-2</v>
      </c>
      <c r="V23" s="87">
        <f>分析係数表!D26</f>
        <v>5.817174515235457E-2</v>
      </c>
      <c r="W23" s="167">
        <f t="shared" si="7"/>
        <v>0</v>
      </c>
      <c r="X23" s="76">
        <f>分析係数表!E26</f>
        <v>6.1453228212230981E-2</v>
      </c>
      <c r="Y23" s="166">
        <f t="shared" si="8"/>
        <v>0</v>
      </c>
    </row>
    <row r="24" spans="1:25" x14ac:dyDescent="0.2">
      <c r="A24" s="6" t="s">
        <v>12</v>
      </c>
      <c r="B24" s="5" t="s">
        <v>366</v>
      </c>
      <c r="C24" s="90"/>
      <c r="D24" s="107">
        <f>投入係数表!AJ24</f>
        <v>1.5444094950295754E-5</v>
      </c>
      <c r="E24" s="110">
        <f t="shared" si="9"/>
        <v>1.5444094950295753E-3</v>
      </c>
      <c r="F24" s="85">
        <f>分析係数表!C27</f>
        <v>0.16712141882673948</v>
      </c>
      <c r="G24" s="110">
        <f t="shared" si="0"/>
        <v>2.5810390605883086E-4</v>
      </c>
      <c r="H24" s="110">
        <v>6.1328274632529035E-3</v>
      </c>
      <c r="I24" s="110">
        <f t="shared" si="1"/>
        <v>6.1328274632529035E-3</v>
      </c>
      <c r="J24" s="85">
        <f>分析係数表!G27</f>
        <v>0.17095740894530786</v>
      </c>
      <c r="K24" s="111">
        <f t="shared" si="2"/>
        <v>1.0484522926263416E-3</v>
      </c>
      <c r="L24" s="79"/>
      <c r="M24" s="80"/>
      <c r="N24" s="81">
        <f>分析係数表!H27</f>
        <v>1.1119955247433267E-2</v>
      </c>
      <c r="O24" s="82">
        <f t="shared" si="3"/>
        <v>0.33621707059696959</v>
      </c>
      <c r="P24" s="76">
        <f>分析係数表!C27</f>
        <v>0.16712141882673948</v>
      </c>
      <c r="Q24" s="82">
        <f t="shared" si="4"/>
        <v>5.6189073871935592E-2</v>
      </c>
      <c r="R24" s="83">
        <v>6.2889955205929035E-2</v>
      </c>
      <c r="S24" s="84">
        <f t="shared" si="5"/>
        <v>6.9022782669181937E-2</v>
      </c>
      <c r="T24" s="85">
        <f>分析係数表!F27</f>
        <v>0.3222209040218294</v>
      </c>
      <c r="U24" s="86">
        <f t="shared" si="6"/>
        <v>2.2240583429766064E-2</v>
      </c>
      <c r="V24" s="87">
        <f>分析係数表!D27</f>
        <v>6.0268121959900341E-2</v>
      </c>
      <c r="W24" s="167">
        <f t="shared" si="7"/>
        <v>0</v>
      </c>
      <c r="X24" s="76">
        <f>分析係数表!E27</f>
        <v>7.1420097283188988E-2</v>
      </c>
      <c r="Y24" s="166">
        <f t="shared" si="8"/>
        <v>0</v>
      </c>
    </row>
    <row r="25" spans="1:25" x14ac:dyDescent="0.2">
      <c r="A25" s="6" t="s">
        <v>13</v>
      </c>
      <c r="B25" s="5" t="s">
        <v>192</v>
      </c>
      <c r="C25" s="90"/>
      <c r="D25" s="107">
        <f>投入係数表!AJ25</f>
        <v>0</v>
      </c>
      <c r="E25" s="110">
        <f t="shared" si="9"/>
        <v>0</v>
      </c>
      <c r="F25" s="85">
        <f>分析係数表!C28</f>
        <v>0.25171335744498258</v>
      </c>
      <c r="G25" s="110">
        <f t="shared" si="0"/>
        <v>0</v>
      </c>
      <c r="H25" s="110">
        <v>1.9667112567498951E-2</v>
      </c>
      <c r="I25" s="110">
        <f t="shared" si="1"/>
        <v>1.9667112567498951E-2</v>
      </c>
      <c r="J25" s="85">
        <f>分析係数表!G28</f>
        <v>0.12482787671548065</v>
      </c>
      <c r="K25" s="111">
        <f t="shared" si="2"/>
        <v>2.4550039029252392E-3</v>
      </c>
      <c r="L25" s="79"/>
      <c r="M25" s="80"/>
      <c r="N25" s="81">
        <f>分析係数表!H28</f>
        <v>2.0288943499884502E-2</v>
      </c>
      <c r="O25" s="82">
        <f t="shared" si="3"/>
        <v>0.61344573761779719</v>
      </c>
      <c r="P25" s="76">
        <f>分析係数表!C28</f>
        <v>0.25171335744498258</v>
      </c>
      <c r="Q25" s="82">
        <f t="shared" si="4"/>
        <v>0.15441248622608958</v>
      </c>
      <c r="R25" s="83">
        <v>0.17684516010661402</v>
      </c>
      <c r="S25" s="84">
        <f t="shared" si="5"/>
        <v>0.19651227267411298</v>
      </c>
      <c r="T25" s="85">
        <f>分析係数表!F28</f>
        <v>0.21349304958212537</v>
      </c>
      <c r="U25" s="86">
        <f t="shared" si="6"/>
        <v>4.1954004373510538E-2</v>
      </c>
      <c r="V25" s="87">
        <f>分析係数表!D28</f>
        <v>2.3582217408079972E-2</v>
      </c>
      <c r="W25" s="167">
        <f t="shared" si="7"/>
        <v>0</v>
      </c>
      <c r="X25" s="76">
        <f>分析係数表!E28</f>
        <v>2.4555665289680392E-2</v>
      </c>
      <c r="Y25" s="166">
        <f t="shared" si="8"/>
        <v>0</v>
      </c>
    </row>
    <row r="26" spans="1:25" x14ac:dyDescent="0.2">
      <c r="A26" s="6" t="s">
        <v>14</v>
      </c>
      <c r="B26" s="5" t="s">
        <v>50</v>
      </c>
      <c r="C26" s="90"/>
      <c r="D26" s="107">
        <f>投入係数表!AJ26</f>
        <v>3.2329638762619113E-3</v>
      </c>
      <c r="E26" s="110">
        <f t="shared" si="9"/>
        <v>0.32329638762619112</v>
      </c>
      <c r="F26" s="85">
        <f>分析係数表!C29</f>
        <v>0.56088407005838192</v>
      </c>
      <c r="G26" s="110">
        <f t="shared" si="0"/>
        <v>0.18133179372695038</v>
      </c>
      <c r="H26" s="110">
        <v>0.20056497176046792</v>
      </c>
      <c r="I26" s="110">
        <f t="shared" si="1"/>
        <v>0.20056497176046792</v>
      </c>
      <c r="J26" s="85">
        <f>分析係数表!G29</f>
        <v>0.25897778967085899</v>
      </c>
      <c r="K26" s="111">
        <f t="shared" si="2"/>
        <v>5.1941873071924237E-2</v>
      </c>
      <c r="L26" s="79"/>
      <c r="M26" s="80"/>
      <c r="N26" s="81">
        <f>分析係数表!H29</f>
        <v>1.0175086067980484E-2</v>
      </c>
      <c r="O26" s="82">
        <f t="shared" si="3"/>
        <v>0.3076485070961133</v>
      </c>
      <c r="P26" s="76">
        <f>分析係数表!C29</f>
        <v>0.56088407005838192</v>
      </c>
      <c r="Q26" s="82">
        <f t="shared" si="4"/>
        <v>0.17255514680745301</v>
      </c>
      <c r="R26" s="83">
        <v>0.19752809802430449</v>
      </c>
      <c r="S26" s="84">
        <f t="shared" si="5"/>
        <v>0.39809306978477244</v>
      </c>
      <c r="T26" s="85">
        <f>分析係数表!F29</f>
        <v>0.37605030773347603</v>
      </c>
      <c r="U26" s="86">
        <f t="shared" si="6"/>
        <v>0.14970302139912783</v>
      </c>
      <c r="V26" s="87">
        <f>分析係数表!D29</f>
        <v>1.7393631255017392E-2</v>
      </c>
      <c r="W26" s="167">
        <f t="shared" si="7"/>
        <v>0</v>
      </c>
      <c r="X26" s="76">
        <f>分析係数表!E29</f>
        <v>1.2898046561412899E-2</v>
      </c>
      <c r="Y26" s="166">
        <f t="shared" si="8"/>
        <v>0</v>
      </c>
    </row>
    <row r="27" spans="1:25" x14ac:dyDescent="0.2">
      <c r="A27" s="6" t="s">
        <v>15</v>
      </c>
      <c r="B27" s="5" t="s">
        <v>36</v>
      </c>
      <c r="C27" s="90"/>
      <c r="D27" s="107">
        <f>投入係数表!AJ27</f>
        <v>2.1930614829419972E-3</v>
      </c>
      <c r="E27" s="110">
        <f t="shared" si="9"/>
        <v>0.21930614829419973</v>
      </c>
      <c r="F27" s="85">
        <f>分析係数表!C30</f>
        <v>1</v>
      </c>
      <c r="G27" s="110">
        <f t="shared" si="0"/>
        <v>0.21930614829419973</v>
      </c>
      <c r="H27" s="110">
        <v>0.27907967804282929</v>
      </c>
      <c r="I27" s="110">
        <f t="shared" si="1"/>
        <v>0.27907967804282929</v>
      </c>
      <c r="J27" s="85">
        <f>分析係数表!G30</f>
        <v>0.3445256772071732</v>
      </c>
      <c r="K27" s="111">
        <f t="shared" si="2"/>
        <v>9.6150115072465625E-2</v>
      </c>
      <c r="L27" s="79"/>
      <c r="M27" s="80"/>
      <c r="N27" s="81">
        <f>分析係数表!H30</f>
        <v>0</v>
      </c>
      <c r="O27" s="82">
        <f t="shared" si="3"/>
        <v>0</v>
      </c>
      <c r="P27" s="76">
        <f>分析係数表!C30</f>
        <v>1</v>
      </c>
      <c r="Q27" s="82">
        <f t="shared" si="4"/>
        <v>0</v>
      </c>
      <c r="R27" s="83">
        <v>8.8282312165824009E-2</v>
      </c>
      <c r="S27" s="84">
        <f t="shared" si="5"/>
        <v>0.36736199020865329</v>
      </c>
      <c r="T27" s="85">
        <f>分析係数表!F30</f>
        <v>0.44052354392124621</v>
      </c>
      <c r="U27" s="86">
        <f t="shared" si="6"/>
        <v>0.16183160582867809</v>
      </c>
      <c r="V27" s="87">
        <f>分析係数表!D30</f>
        <v>0.11890846870069555</v>
      </c>
      <c r="W27" s="167">
        <f t="shared" si="7"/>
        <v>0</v>
      </c>
      <c r="X27" s="76">
        <f>分析係数表!E30</f>
        <v>8.6331414857447608E-2</v>
      </c>
      <c r="Y27" s="166">
        <f t="shared" si="8"/>
        <v>0</v>
      </c>
    </row>
    <row r="28" spans="1:25" x14ac:dyDescent="0.2">
      <c r="A28" s="6" t="s">
        <v>16</v>
      </c>
      <c r="B28" s="5" t="s">
        <v>193</v>
      </c>
      <c r="C28" s="90"/>
      <c r="D28" s="107">
        <f>投入係数表!AJ28</f>
        <v>1.0682165673954563E-2</v>
      </c>
      <c r="E28" s="110">
        <f t="shared" si="9"/>
        <v>1.0682165673954562</v>
      </c>
      <c r="F28" s="85">
        <f>分析係数表!C31</f>
        <v>4.9143958408031541E-2</v>
      </c>
      <c r="G28" s="110">
        <f t="shared" si="0"/>
        <v>5.2496390558852524E-2</v>
      </c>
      <c r="H28" s="110">
        <v>9.4390639977877416E-2</v>
      </c>
      <c r="I28" s="110">
        <f t="shared" si="1"/>
        <v>9.4390639977877416E-2</v>
      </c>
      <c r="J28" s="85">
        <f>分析係数表!G31</f>
        <v>7.032875572201415E-2</v>
      </c>
      <c r="K28" s="111">
        <f t="shared" si="2"/>
        <v>6.6383762614487243E-3</v>
      </c>
      <c r="L28" s="79"/>
      <c r="M28" s="80"/>
      <c r="N28" s="81">
        <f>分析係数表!H31</f>
        <v>2.2706083064994196E-2</v>
      </c>
      <c r="O28" s="82">
        <f t="shared" si="3"/>
        <v>0.68652908784016431</v>
      </c>
      <c r="P28" s="76">
        <f>分析係数表!C31</f>
        <v>4.9143958408031541E-2</v>
      </c>
      <c r="Q28" s="82">
        <f t="shared" si="4"/>
        <v>3.3738756938720867E-2</v>
      </c>
      <c r="R28" s="83">
        <v>7.8008096701927793E-2</v>
      </c>
      <c r="S28" s="84">
        <f t="shared" si="5"/>
        <v>0.17239873667980521</v>
      </c>
      <c r="T28" s="85">
        <f>分析係数表!F31</f>
        <v>0.30087390761548066</v>
      </c>
      <c r="U28" s="86">
        <f t="shared" si="6"/>
        <v>5.1870281572825291E-2</v>
      </c>
      <c r="V28" s="87">
        <f>分析係数表!D31</f>
        <v>7.4490220557636294E-2</v>
      </c>
      <c r="W28" s="167">
        <f t="shared" si="7"/>
        <v>0</v>
      </c>
      <c r="X28" s="76">
        <f>分析係数表!E31</f>
        <v>6.450270495214315E-2</v>
      </c>
      <c r="Y28" s="166">
        <f t="shared" si="8"/>
        <v>0</v>
      </c>
    </row>
    <row r="29" spans="1:25" x14ac:dyDescent="0.2">
      <c r="A29" s="6" t="s">
        <v>17</v>
      </c>
      <c r="B29" s="5" t="s">
        <v>273</v>
      </c>
      <c r="C29" s="90"/>
      <c r="D29" s="107">
        <f>投入係数表!AJ29</f>
        <v>4.5096757254863605E-3</v>
      </c>
      <c r="E29" s="110">
        <f t="shared" si="9"/>
        <v>0.45096757254863606</v>
      </c>
      <c r="F29" s="85">
        <f>分析係数表!C32</f>
        <v>0.85369684730169415</v>
      </c>
      <c r="G29" s="110">
        <f t="shared" si="0"/>
        <v>0.38498959492006862</v>
      </c>
      <c r="H29" s="110">
        <v>0.45661895255685736</v>
      </c>
      <c r="I29" s="110">
        <f t="shared" si="1"/>
        <v>0.45661895255685736</v>
      </c>
      <c r="J29" s="85">
        <f>分析係数表!G32</f>
        <v>0.14032110690510377</v>
      </c>
      <c r="K29" s="111">
        <f t="shared" si="2"/>
        <v>6.4073276856627295E-2</v>
      </c>
      <c r="L29" s="79"/>
      <c r="M29" s="80"/>
      <c r="N29" s="81">
        <f>分析係数表!H32</f>
        <v>6.3455131933795143E-3</v>
      </c>
      <c r="O29" s="82">
        <f t="shared" si="3"/>
        <v>0.19185957225906411</v>
      </c>
      <c r="P29" s="76">
        <f>分析係数表!C32</f>
        <v>0.85369684730169415</v>
      </c>
      <c r="Q29" s="82">
        <f t="shared" si="4"/>
        <v>0.1637899119622146</v>
      </c>
      <c r="R29" s="83">
        <v>0.22937662689757882</v>
      </c>
      <c r="S29" s="84">
        <f t="shared" si="5"/>
        <v>0.68599557945443612</v>
      </c>
      <c r="T29" s="85">
        <f>分析係数表!F32</f>
        <v>0.48296567027803161</v>
      </c>
      <c r="U29" s="86">
        <f t="shared" si="6"/>
        <v>0.33131231483897844</v>
      </c>
      <c r="V29" s="87">
        <f>分析係数表!D32</f>
        <v>1.657747030413784E-2</v>
      </c>
      <c r="W29" s="167">
        <f t="shared" si="7"/>
        <v>0</v>
      </c>
      <c r="X29" s="76">
        <f>分析係数表!E32</f>
        <v>2.4931471087325414E-2</v>
      </c>
      <c r="Y29" s="166">
        <f t="shared" si="8"/>
        <v>0</v>
      </c>
    </row>
    <row r="30" spans="1:25" x14ac:dyDescent="0.2">
      <c r="A30" s="6" t="s">
        <v>18</v>
      </c>
      <c r="B30" s="5" t="s">
        <v>274</v>
      </c>
      <c r="C30" s="90"/>
      <c r="D30" s="107">
        <f>投入係数表!AJ30</f>
        <v>3.7168788513711783E-3</v>
      </c>
      <c r="E30" s="110">
        <f t="shared" si="9"/>
        <v>0.37168788513711781</v>
      </c>
      <c r="F30" s="85">
        <f>分析係数表!C33</f>
        <v>0.68456011928968419</v>
      </c>
      <c r="G30" s="110">
        <f t="shared" si="0"/>
        <v>0.25444270298799582</v>
      </c>
      <c r="H30" s="110">
        <v>0.28725362932509385</v>
      </c>
      <c r="I30" s="110">
        <f t="shared" si="1"/>
        <v>0.28725362932509385</v>
      </c>
      <c r="J30" s="85">
        <f>分析係数表!G33</f>
        <v>0.50750988142292486</v>
      </c>
      <c r="K30" s="111">
        <f t="shared" si="2"/>
        <v>0.14578405535708319</v>
      </c>
      <c r="L30" s="79"/>
      <c r="M30" s="80"/>
      <c r="N30" s="81">
        <f>分析係数表!H33</f>
        <v>9.6295945829355794E-4</v>
      </c>
      <c r="O30" s="82">
        <f t="shared" si="3"/>
        <v>2.9115531579664993E-2</v>
      </c>
      <c r="P30" s="76">
        <f>分析係数表!C33</f>
        <v>0.68456011928968419</v>
      </c>
      <c r="Q30" s="82">
        <f t="shared" si="4"/>
        <v>1.9931331771358037E-2</v>
      </c>
      <c r="R30" s="83">
        <v>7.7418992931243491E-2</v>
      </c>
      <c r="S30" s="84">
        <f t="shared" si="5"/>
        <v>0.36467262225633734</v>
      </c>
      <c r="T30" s="85">
        <f>分析係数表!F33</f>
        <v>0.6454545454545455</v>
      </c>
      <c r="U30" s="86">
        <f t="shared" si="6"/>
        <v>0.23537960163818139</v>
      </c>
      <c r="V30" s="87">
        <f>分析係数表!D33</f>
        <v>8.1027667984189727E-2</v>
      </c>
      <c r="W30" s="167">
        <f t="shared" si="7"/>
        <v>0</v>
      </c>
      <c r="X30" s="76">
        <f>分析係数表!E33</f>
        <v>8.1620553359683795E-2</v>
      </c>
      <c r="Y30" s="166">
        <f t="shared" si="8"/>
        <v>0</v>
      </c>
    </row>
    <row r="31" spans="1:25" x14ac:dyDescent="0.2">
      <c r="A31" s="6" t="s">
        <v>19</v>
      </c>
      <c r="B31" s="5" t="s">
        <v>275</v>
      </c>
      <c r="C31" s="90"/>
      <c r="D31" s="107">
        <f>投入係数表!AJ31</f>
        <v>6.2733913688101356E-2</v>
      </c>
      <c r="E31" s="110">
        <f t="shared" si="9"/>
        <v>6.2733913688101355</v>
      </c>
      <c r="F31" s="85">
        <f>分析係数表!C34</f>
        <v>0.36407371382002685</v>
      </c>
      <c r="G31" s="110">
        <f t="shared" si="0"/>
        <v>2.2839768938892075</v>
      </c>
      <c r="H31" s="110">
        <v>2.4672007861589687</v>
      </c>
      <c r="I31" s="110">
        <f t="shared" si="1"/>
        <v>2.4672007861589687</v>
      </c>
      <c r="J31" s="85">
        <f>分析係数表!G34</f>
        <v>0.42480723749571397</v>
      </c>
      <c r="K31" s="111">
        <f t="shared" si="2"/>
        <v>1.0480847503154451</v>
      </c>
      <c r="L31" s="79"/>
      <c r="M31" s="80"/>
      <c r="N31" s="81">
        <f>分析係数表!H34</f>
        <v>0.15914714076185121</v>
      </c>
      <c r="O31" s="82">
        <f t="shared" si="3"/>
        <v>4.8118885616184484</v>
      </c>
      <c r="P31" s="76">
        <f>分析係数表!C34</f>
        <v>0.36407371382002685</v>
      </c>
      <c r="Q31" s="82">
        <f t="shared" si="4"/>
        <v>1.7518821391165356</v>
      </c>
      <c r="R31" s="83">
        <v>1.9231338451841125</v>
      </c>
      <c r="S31" s="84">
        <f t="shared" si="5"/>
        <v>4.3903346313430811</v>
      </c>
      <c r="T31" s="85">
        <f>分析係数表!F34</f>
        <v>0.69957183425501801</v>
      </c>
      <c r="U31" s="86">
        <f t="shared" si="6"/>
        <v>3.0713544510420077</v>
      </c>
      <c r="V31" s="87">
        <f>分析係数表!D34</f>
        <v>0.16978925805118647</v>
      </c>
      <c r="W31" s="167">
        <f t="shared" si="7"/>
        <v>1</v>
      </c>
      <c r="X31" s="76">
        <f>分析係数表!E34</f>
        <v>0.12666496689847989</v>
      </c>
      <c r="Y31" s="166">
        <f t="shared" si="8"/>
        <v>1</v>
      </c>
    </row>
    <row r="32" spans="1:25" x14ac:dyDescent="0.2">
      <c r="A32" s="6" t="s">
        <v>20</v>
      </c>
      <c r="B32" s="5" t="s">
        <v>37</v>
      </c>
      <c r="C32" s="90"/>
      <c r="D32" s="107">
        <f>投入係数表!AJ32</f>
        <v>7.0219151707344701E-3</v>
      </c>
      <c r="E32" s="110">
        <f t="shared" si="9"/>
        <v>0.70219151707344696</v>
      </c>
      <c r="F32" s="85">
        <f>分析係数表!C35</f>
        <v>0.73929442777419441</v>
      </c>
      <c r="G32" s="110">
        <f t="shared" si="0"/>
        <v>0.51912627580270743</v>
      </c>
      <c r="H32" s="110">
        <v>0.69789057595215254</v>
      </c>
      <c r="I32" s="110">
        <f t="shared" si="1"/>
        <v>0.69789057595215254</v>
      </c>
      <c r="J32" s="85">
        <f>分析係数表!G35</f>
        <v>0.31372688477951638</v>
      </c>
      <c r="K32" s="111">
        <f t="shared" si="2"/>
        <v>0.21894703631045129</v>
      </c>
      <c r="L32" s="79"/>
      <c r="M32" s="80"/>
      <c r="N32" s="81">
        <f>分析係数表!H35</f>
        <v>5.9491969307754605E-2</v>
      </c>
      <c r="O32" s="82">
        <f t="shared" si="3"/>
        <v>1.7987676388639273</v>
      </c>
      <c r="P32" s="76">
        <f>分析係数表!C35</f>
        <v>0.73929442777419441</v>
      </c>
      <c r="Q32" s="82">
        <f t="shared" si="4"/>
        <v>1.3298188922726459</v>
      </c>
      <c r="R32" s="83">
        <v>1.6624355462610483</v>
      </c>
      <c r="S32" s="84">
        <f t="shared" si="5"/>
        <v>2.360326122213201</v>
      </c>
      <c r="T32" s="85">
        <f>分析係数表!F35</f>
        <v>0.64366998577524892</v>
      </c>
      <c r="U32" s="86">
        <f t="shared" si="6"/>
        <v>1.5192710815099195</v>
      </c>
      <c r="V32" s="87">
        <f>分析係数表!D35</f>
        <v>5.245376955903272E-2</v>
      </c>
      <c r="W32" s="167">
        <f t="shared" si="7"/>
        <v>0</v>
      </c>
      <c r="X32" s="76">
        <f>分析係数表!E35</f>
        <v>4.7030583214793739E-2</v>
      </c>
      <c r="Y32" s="166">
        <f t="shared" si="8"/>
        <v>0</v>
      </c>
    </row>
    <row r="33" spans="1:25" x14ac:dyDescent="0.2">
      <c r="A33" s="6" t="s">
        <v>21</v>
      </c>
      <c r="B33" s="5" t="s">
        <v>38</v>
      </c>
      <c r="C33" s="90"/>
      <c r="D33" s="107">
        <f>投入係数表!AJ33</f>
        <v>1.949559585892334E-2</v>
      </c>
      <c r="E33" s="110">
        <f t="shared" si="9"/>
        <v>1.949559585892334</v>
      </c>
      <c r="F33" s="85">
        <f>分析係数表!C36</f>
        <v>0.90530305621882723</v>
      </c>
      <c r="G33" s="110">
        <f t="shared" si="0"/>
        <v>1.7649422513890412</v>
      </c>
      <c r="H33" s="110">
        <v>1.995151678172536</v>
      </c>
      <c r="I33" s="110">
        <f t="shared" si="1"/>
        <v>1.995151678172536</v>
      </c>
      <c r="J33" s="85">
        <f>分析係数表!G36</f>
        <v>4.4048921884705258E-2</v>
      </c>
      <c r="K33" s="111">
        <f t="shared" si="2"/>
        <v>8.7884280419960645E-2</v>
      </c>
      <c r="L33" s="79"/>
      <c r="M33" s="80"/>
      <c r="N33" s="81">
        <f>分析係数表!H36</f>
        <v>0.18238619127269287</v>
      </c>
      <c r="O33" s="82">
        <f t="shared" si="3"/>
        <v>5.5145321705496704</v>
      </c>
      <c r="P33" s="76">
        <f>分析係数表!C36</f>
        <v>0.90530305621882723</v>
      </c>
      <c r="Q33" s="82">
        <f t="shared" si="4"/>
        <v>4.9923228276156593</v>
      </c>
      <c r="R33" s="83">
        <v>5.3563261819528449</v>
      </c>
      <c r="S33" s="84">
        <f t="shared" si="5"/>
        <v>7.3514778601253807</v>
      </c>
      <c r="T33" s="85">
        <f>分析係数表!F36</f>
        <v>0.85493507645893108</v>
      </c>
      <c r="U33" s="86">
        <f t="shared" si="6"/>
        <v>6.2850362864324314</v>
      </c>
      <c r="V33" s="87">
        <f>分析係数表!D36</f>
        <v>1.6260463190274778E-2</v>
      </c>
      <c r="W33" s="167">
        <f t="shared" si="7"/>
        <v>0</v>
      </c>
      <c r="X33" s="76">
        <f>分析係数表!E36</f>
        <v>7.9638557780472661E-3</v>
      </c>
      <c r="Y33" s="166">
        <f t="shared" si="8"/>
        <v>0</v>
      </c>
    </row>
    <row r="34" spans="1:25" x14ac:dyDescent="0.2">
      <c r="A34" s="6" t="s">
        <v>22</v>
      </c>
      <c r="B34" s="5" t="s">
        <v>378</v>
      </c>
      <c r="C34" s="90"/>
      <c r="D34" s="107">
        <f>投入係数表!AJ34</f>
        <v>1.2154502725882759E-2</v>
      </c>
      <c r="E34" s="110">
        <f t="shared" si="9"/>
        <v>1.2154502725882759</v>
      </c>
      <c r="F34" s="85">
        <f>分析係数表!C37</f>
        <v>0.39043485315593052</v>
      </c>
      <c r="G34" s="110">
        <f t="shared" si="0"/>
        <v>0.47455414869633922</v>
      </c>
      <c r="H34" s="110">
        <v>0.68496954419275968</v>
      </c>
      <c r="I34" s="110">
        <f t="shared" si="1"/>
        <v>0.68496954419275968</v>
      </c>
      <c r="J34" s="85">
        <f>分析係数表!G37</f>
        <v>0.31799768518518517</v>
      </c>
      <c r="K34" s="111">
        <f t="shared" si="2"/>
        <v>0.21781872947564898</v>
      </c>
      <c r="L34" s="79"/>
      <c r="M34" s="80"/>
      <c r="N34" s="81">
        <f>分析係数表!H37</f>
        <v>4.8270430186830832E-2</v>
      </c>
      <c r="O34" s="82">
        <f t="shared" si="3"/>
        <v>1.4594791321321088</v>
      </c>
      <c r="P34" s="76">
        <f>分析係数表!C37</f>
        <v>0.39043485315593052</v>
      </c>
      <c r="Q34" s="82">
        <f t="shared" si="4"/>
        <v>0.5698315206381448</v>
      </c>
      <c r="R34" s="83">
        <v>0.78887718716588351</v>
      </c>
      <c r="S34" s="84">
        <f t="shared" si="5"/>
        <v>1.4738467313586432</v>
      </c>
      <c r="T34" s="85">
        <f>分析係数表!F37</f>
        <v>0.6715988005050505</v>
      </c>
      <c r="U34" s="86">
        <f t="shared" si="6"/>
        <v>0.98983369690875411</v>
      </c>
      <c r="V34" s="87">
        <f>分析係数表!D37</f>
        <v>6.2920875420875419E-2</v>
      </c>
      <c r="W34" s="167">
        <f t="shared" si="7"/>
        <v>0</v>
      </c>
      <c r="X34" s="76">
        <f>分析係数表!E37</f>
        <v>6.0316708754208755E-2</v>
      </c>
      <c r="Y34" s="166">
        <f t="shared" si="8"/>
        <v>0</v>
      </c>
    </row>
    <row r="35" spans="1:25" x14ac:dyDescent="0.2">
      <c r="A35" s="6" t="s">
        <v>23</v>
      </c>
      <c r="B35" s="5" t="s">
        <v>194</v>
      </c>
      <c r="C35" s="90"/>
      <c r="D35" s="107">
        <f>投入係数表!AJ35</f>
        <v>1.1207264902264619E-2</v>
      </c>
      <c r="E35" s="110">
        <f t="shared" si="9"/>
        <v>1.120726490226462</v>
      </c>
      <c r="F35" s="85">
        <f>分析係数表!C38</f>
        <v>9.9890182932115712E-2</v>
      </c>
      <c r="G35" s="110">
        <f t="shared" si="0"/>
        <v>0.11194957412558929</v>
      </c>
      <c r="H35" s="110">
        <v>0.16739787391569938</v>
      </c>
      <c r="I35" s="110">
        <f t="shared" si="1"/>
        <v>0.16739787391569938</v>
      </c>
      <c r="J35" s="85">
        <f>分析係数表!G38</f>
        <v>0.1768186564566655</v>
      </c>
      <c r="K35" s="111">
        <f t="shared" si="2"/>
        <v>2.9599067159476255E-2</v>
      </c>
      <c r="L35" s="79"/>
      <c r="M35" s="80"/>
      <c r="N35" s="81">
        <f>分析係数表!H38</f>
        <v>4.3813263792446058E-2</v>
      </c>
      <c r="O35" s="82">
        <f t="shared" si="3"/>
        <v>1.3247146124071565</v>
      </c>
      <c r="P35" s="76">
        <f>分析係数表!C38</f>
        <v>9.9890182932115712E-2</v>
      </c>
      <c r="Q35" s="82">
        <f t="shared" si="4"/>
        <v>0.13232598496619763</v>
      </c>
      <c r="R35" s="83">
        <v>0.20071859319136801</v>
      </c>
      <c r="S35" s="84">
        <f t="shared" si="5"/>
        <v>0.36811646710706736</v>
      </c>
      <c r="T35" s="85">
        <f>分析係数表!F38</f>
        <v>0.48230653208028773</v>
      </c>
      <c r="U35" s="86">
        <f t="shared" si="6"/>
        <v>0.17754497665205696</v>
      </c>
      <c r="V35" s="87">
        <f>分析係数表!D38</f>
        <v>0.17391808794523728</v>
      </c>
      <c r="W35" s="167">
        <f t="shared" si="7"/>
        <v>0</v>
      </c>
      <c r="X35" s="76">
        <f>分析係数表!E38</f>
        <v>0.19259774915883512</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6.5247561804924706E-2</v>
      </c>
      <c r="I36" s="110">
        <f t="shared" si="1"/>
        <v>6.5247561804924706E-2</v>
      </c>
      <c r="J36" s="85">
        <f>分析係数表!G39</f>
        <v>0.35294936281039385</v>
      </c>
      <c r="K36" s="111">
        <f t="shared" si="2"/>
        <v>2.3029085363979965E-2</v>
      </c>
      <c r="L36" s="79"/>
      <c r="M36" s="80"/>
      <c r="N36" s="81">
        <f>分析係数表!H39</f>
        <v>3.8393137939767719E-3</v>
      </c>
      <c r="O36" s="82">
        <f t="shared" si="3"/>
        <v>0.11608345611025392</v>
      </c>
      <c r="P36" s="76">
        <f>分析係数表!C39</f>
        <v>1</v>
      </c>
      <c r="Q36" s="82">
        <f t="shared" si="4"/>
        <v>0.11608345611025392</v>
      </c>
      <c r="R36" s="83">
        <v>0.2137373819682207</v>
      </c>
      <c r="S36" s="84">
        <f t="shared" si="5"/>
        <v>0.27898494377314542</v>
      </c>
      <c r="T36" s="85">
        <f>分析係数表!F39</f>
        <v>0.70369192230461841</v>
      </c>
      <c r="U36" s="86">
        <f t="shared" si="6"/>
        <v>0.19631945137777057</v>
      </c>
      <c r="V36" s="87">
        <f>分析係数表!D39</f>
        <v>6.3102646175868304E-2</v>
      </c>
      <c r="W36" s="167">
        <f t="shared" si="7"/>
        <v>0</v>
      </c>
      <c r="X36" s="76">
        <f>分析係数表!E39</f>
        <v>7.9922066045050602E-2</v>
      </c>
      <c r="Y36" s="166">
        <f t="shared" si="8"/>
        <v>0</v>
      </c>
    </row>
    <row r="37" spans="1:25" x14ac:dyDescent="0.2">
      <c r="A37" s="6" t="s">
        <v>25</v>
      </c>
      <c r="B37" s="5" t="s">
        <v>40</v>
      </c>
      <c r="C37" s="90"/>
      <c r="D37" s="107">
        <f>投入係数表!AJ37</f>
        <v>9.7812601351873114E-5</v>
      </c>
      <c r="E37" s="110">
        <f t="shared" si="9"/>
        <v>9.781260135187311E-3</v>
      </c>
      <c r="F37" s="85">
        <f>分析係数表!C40</f>
        <v>0.8889202180509681</v>
      </c>
      <c r="G37" s="110">
        <f t="shared" si="0"/>
        <v>8.6947598921839463E-3</v>
      </c>
      <c r="H37" s="110">
        <v>1.1432585238942061E-2</v>
      </c>
      <c r="I37" s="110">
        <f t="shared" si="1"/>
        <v>1.1432585238942061E-2</v>
      </c>
      <c r="J37" s="85">
        <f>分析係数表!G40</f>
        <v>0.50284888634442904</v>
      </c>
      <c r="K37" s="111">
        <f t="shared" si="2"/>
        <v>5.7488627554397737E-3</v>
      </c>
      <c r="L37" s="79"/>
      <c r="M37" s="80"/>
      <c r="N37" s="81">
        <f>分析係数表!H40</f>
        <v>3.2672435146350355E-2</v>
      </c>
      <c r="O37" s="82">
        <f t="shared" si="3"/>
        <v>0.98786642479617681</v>
      </c>
      <c r="P37" s="76">
        <f>分析係数表!C40</f>
        <v>0.8889202180509681</v>
      </c>
      <c r="Q37" s="82">
        <f t="shared" si="4"/>
        <v>0.87813443773504773</v>
      </c>
      <c r="R37" s="83">
        <v>0.88115433173216962</v>
      </c>
      <c r="S37" s="84">
        <f t="shared" si="5"/>
        <v>0.8925869169711117</v>
      </c>
      <c r="T37" s="85">
        <f>分析係数表!F40</f>
        <v>0.69927210272348084</v>
      </c>
      <c r="U37" s="86">
        <f t="shared" si="6"/>
        <v>0.62416113029385833</v>
      </c>
      <c r="V37" s="87">
        <f>分析係数表!D40</f>
        <v>7.2544369019383326E-2</v>
      </c>
      <c r="W37" s="167">
        <f t="shared" si="7"/>
        <v>0</v>
      </c>
      <c r="X37" s="76">
        <f>分析係数表!E40</f>
        <v>4.5282298737766145E-2</v>
      </c>
      <c r="Y37" s="166">
        <f t="shared" si="8"/>
        <v>0</v>
      </c>
    </row>
    <row r="38" spans="1:25" x14ac:dyDescent="0.2">
      <c r="A38" s="6" t="s">
        <v>26</v>
      </c>
      <c r="B38" s="5" t="s">
        <v>277</v>
      </c>
      <c r="C38" s="75">
        <f>最終需要_まとめ!C39</f>
        <v>100</v>
      </c>
      <c r="D38" s="107">
        <f>投入係数表!AJ38</f>
        <v>2.0782603771447986E-2</v>
      </c>
      <c r="E38" s="110">
        <f t="shared" si="9"/>
        <v>2.0782603771447987</v>
      </c>
      <c r="F38" s="85">
        <f>分析係数表!C41</f>
        <v>0.75714913369882897</v>
      </c>
      <c r="G38" s="110">
        <f t="shared" si="0"/>
        <v>1.5735530441557859</v>
      </c>
      <c r="H38" s="110">
        <v>1.6020221900198817</v>
      </c>
      <c r="I38" s="110">
        <f t="shared" si="1"/>
        <v>101.60202219001988</v>
      </c>
      <c r="J38" s="85">
        <f>分析係数表!G41</f>
        <v>0.44130306930439894</v>
      </c>
      <c r="K38" s="111">
        <f t="shared" si="2"/>
        <v>44.837284239989422</v>
      </c>
      <c r="L38" s="79"/>
      <c r="M38" s="80"/>
      <c r="N38" s="81">
        <f>分析係数表!H41</f>
        <v>5.4373811955726131E-2</v>
      </c>
      <c r="O38" s="82">
        <f t="shared" si="3"/>
        <v>1.6440177470286561</v>
      </c>
      <c r="P38" s="76">
        <f>分析係数表!C41</f>
        <v>0.75714913369882897</v>
      </c>
      <c r="Q38" s="82">
        <f t="shared" si="4"/>
        <v>1.2447666129482475</v>
      </c>
      <c r="R38" s="83">
        <v>1.2681852572040699</v>
      </c>
      <c r="S38" s="84">
        <f t="shared" si="5"/>
        <v>102.87020744722395</v>
      </c>
      <c r="T38" s="85">
        <f>分析係数表!F41</f>
        <v>0.54632084075586207</v>
      </c>
      <c r="U38" s="86">
        <f t="shared" si="6"/>
        <v>56.20013822129733</v>
      </c>
      <c r="V38" s="87">
        <f>分析係数表!D41</f>
        <v>0.13514826589841719</v>
      </c>
      <c r="W38" s="167">
        <f t="shared" si="7"/>
        <v>14</v>
      </c>
      <c r="X38" s="76">
        <f>分析係数表!E41</f>
        <v>0.12757089402759902</v>
      </c>
      <c r="Y38" s="166">
        <f t="shared" si="8"/>
        <v>13</v>
      </c>
    </row>
    <row r="39" spans="1:25" x14ac:dyDescent="0.2">
      <c r="A39" s="6" t="s">
        <v>51</v>
      </c>
      <c r="B39" s="5" t="s">
        <v>368</v>
      </c>
      <c r="C39" s="90"/>
      <c r="D39" s="107">
        <f>投入係数表!AJ39</f>
        <v>1.0399023933199141E-3</v>
      </c>
      <c r="E39" s="110">
        <f t="shared" si="9"/>
        <v>0.1039902393319914</v>
      </c>
      <c r="F39" s="85">
        <f>分析係数表!C42</f>
        <v>1</v>
      </c>
      <c r="G39" s="110">
        <f>E39*F39</f>
        <v>0.1039902393319914</v>
      </c>
      <c r="H39" s="110">
        <v>0.11282050841533299</v>
      </c>
      <c r="I39" s="110">
        <f>C39+H39</f>
        <v>0.11282050841533299</v>
      </c>
      <c r="J39" s="85">
        <f>分析係数表!G42</f>
        <v>0.48521641371557056</v>
      </c>
      <c r="K39" s="111">
        <f>I39*J39</f>
        <v>5.4742362486855226E-2</v>
      </c>
      <c r="L39" s="79"/>
      <c r="M39" s="80"/>
      <c r="N39" s="81">
        <f>分析係数表!H42</f>
        <v>1.2455852761828956E-2</v>
      </c>
      <c r="O39" s="82">
        <f t="shared" si="3"/>
        <v>0.37660855949361471</v>
      </c>
      <c r="P39" s="76">
        <f>分析係数表!C42</f>
        <v>1</v>
      </c>
      <c r="Q39" s="82">
        <f>O39*P39</f>
        <v>0.37660855949361471</v>
      </c>
      <c r="R39" s="83">
        <v>0.38619550492282467</v>
      </c>
      <c r="S39" s="84">
        <f>I39+R39</f>
        <v>0.49901601333815765</v>
      </c>
      <c r="T39" s="85">
        <f>分析係数表!F42</f>
        <v>0.55716694772344011</v>
      </c>
      <c r="U39" s="86">
        <f t="shared" si="6"/>
        <v>0.27803522901674077</v>
      </c>
      <c r="V39" s="87">
        <f>分析係数表!D42</f>
        <v>5.0590219224283306E-2</v>
      </c>
      <c r="W39" s="167">
        <f t="shared" si="7"/>
        <v>0</v>
      </c>
      <c r="X39" s="76">
        <f>分析係数表!E42</f>
        <v>4.4912872400224846E-2</v>
      </c>
      <c r="Y39" s="166">
        <f t="shared" si="8"/>
        <v>0</v>
      </c>
    </row>
    <row r="40" spans="1:25" x14ac:dyDescent="0.2">
      <c r="A40" s="6" t="s">
        <v>195</v>
      </c>
      <c r="B40" s="5" t="s">
        <v>41</v>
      </c>
      <c r="C40" s="90"/>
      <c r="D40" s="107">
        <f>投入係数表!AJ40</f>
        <v>4.61984360279847E-2</v>
      </c>
      <c r="E40" s="110">
        <f t="shared" si="9"/>
        <v>4.6198436027984702</v>
      </c>
      <c r="F40" s="85">
        <f>分析係数表!C43</f>
        <v>0.37563090462016302</v>
      </c>
      <c r="G40" s="110">
        <f>E40*F40</f>
        <v>1.7353560317228625</v>
      </c>
      <c r="H40" s="110">
        <v>2.3342102331941113</v>
      </c>
      <c r="I40" s="110">
        <f>C40+H40</f>
        <v>2.3342102331941113</v>
      </c>
      <c r="J40" s="85">
        <f>分析係数表!G43</f>
        <v>0.35396646305878693</v>
      </c>
      <c r="K40" s="111">
        <f>I40*J40</f>
        <v>0.82623214027934577</v>
      </c>
      <c r="L40" s="79"/>
      <c r="M40" s="80"/>
      <c r="N40" s="81">
        <f>分析係数表!H43</f>
        <v>3.4431366873638014E-2</v>
      </c>
      <c r="O40" s="82">
        <f t="shared" si="3"/>
        <v>1.0410485518434263</v>
      </c>
      <c r="P40" s="76">
        <f>分析係数表!C43</f>
        <v>0.37563090462016302</v>
      </c>
      <c r="Q40" s="82">
        <f>O40*P40</f>
        <v>0.39105000928245687</v>
      </c>
      <c r="R40" s="83">
        <v>1.0074443981787977</v>
      </c>
      <c r="S40" s="84">
        <f>I40+R40</f>
        <v>3.3416546313729087</v>
      </c>
      <c r="T40" s="85">
        <f>分析係数表!F43</f>
        <v>0.58646850562191188</v>
      </c>
      <c r="U40" s="86">
        <f t="shared" si="6"/>
        <v>1.9597751979658107</v>
      </c>
      <c r="V40" s="87">
        <f>分析係数表!D43</f>
        <v>0.19606660701085477</v>
      </c>
      <c r="W40" s="167">
        <f t="shared" si="7"/>
        <v>1</v>
      </c>
      <c r="X40" s="76">
        <f>分析係数表!E43</f>
        <v>0.16095397424425165</v>
      </c>
      <c r="Y40" s="166">
        <f t="shared" si="8"/>
        <v>1</v>
      </c>
    </row>
    <row r="41" spans="1:25" x14ac:dyDescent="0.2">
      <c r="A41" s="6" t="s">
        <v>341</v>
      </c>
      <c r="B41" s="5" t="s">
        <v>42</v>
      </c>
      <c r="C41" s="90"/>
      <c r="D41" s="107">
        <f>投入係数表!AJ41</f>
        <v>1.2782562587194787E-2</v>
      </c>
      <c r="E41" s="110">
        <f t="shared" si="9"/>
        <v>1.2782562587194786</v>
      </c>
      <c r="F41" s="85">
        <f>分析係数表!C44</f>
        <v>0.44504076889746724</v>
      </c>
      <c r="G41" s="110">
        <f>E41*F41</f>
        <v>0.56887614822851651</v>
      </c>
      <c r="H41" s="110">
        <v>0.58920606423883615</v>
      </c>
      <c r="I41" s="110">
        <f>C41+H41</f>
        <v>0.58920606423883615</v>
      </c>
      <c r="J41" s="85">
        <f>分析係数表!G44</f>
        <v>0.26866955824807881</v>
      </c>
      <c r="K41" s="111">
        <f>I41*J41</f>
        <v>0.15830173299613726</v>
      </c>
      <c r="L41" s="79"/>
      <c r="M41" s="80"/>
      <c r="N41" s="81">
        <f>分析係数表!H44</f>
        <v>0.11433334539351923</v>
      </c>
      <c r="O41" s="82">
        <f t="shared" si="3"/>
        <v>3.4569224070064095</v>
      </c>
      <c r="P41" s="76">
        <f>分析係数表!C44</f>
        <v>0.44504076889746724</v>
      </c>
      <c r="Q41" s="82">
        <f>O41*P41</f>
        <v>1.5384714060330158</v>
      </c>
      <c r="R41" s="83">
        <v>1.5669785982223345</v>
      </c>
      <c r="S41" s="84">
        <f>I41+R41</f>
        <v>2.1561846624611709</v>
      </c>
      <c r="T41" s="85">
        <f>分析係数表!F44</f>
        <v>0.50678893027202865</v>
      </c>
      <c r="U41" s="86">
        <f t="shared" si="6"/>
        <v>1.0927305185576519</v>
      </c>
      <c r="V41" s="87">
        <f>分析係数表!D44</f>
        <v>0.1775140257413606</v>
      </c>
      <c r="W41" s="167">
        <f t="shared" si="7"/>
        <v>0</v>
      </c>
      <c r="X41" s="76">
        <f>分析係数表!E44</f>
        <v>0.13360991938145303</v>
      </c>
      <c r="Y41" s="166">
        <f t="shared" si="8"/>
        <v>0</v>
      </c>
    </row>
    <row r="42" spans="1:25" x14ac:dyDescent="0.2">
      <c r="A42" s="6" t="s">
        <v>342</v>
      </c>
      <c r="B42" s="5" t="s">
        <v>279</v>
      </c>
      <c r="C42" s="90"/>
      <c r="D42" s="107">
        <f>投入係数表!AJ42</f>
        <v>2.8931937873554045E-3</v>
      </c>
      <c r="E42" s="110">
        <f t="shared" si="9"/>
        <v>0.28931937873554042</v>
      </c>
      <c r="F42" s="85">
        <f>分析係数表!C45</f>
        <v>1</v>
      </c>
      <c r="G42" s="110">
        <f>E42*F42</f>
        <v>0.28931937873554042</v>
      </c>
      <c r="H42" s="110">
        <v>0.32796506508373646</v>
      </c>
      <c r="I42" s="110">
        <f>C42+H42</f>
        <v>0.32796506508373646</v>
      </c>
      <c r="J42" s="85">
        <f>分析係数表!G45</f>
        <v>0</v>
      </c>
      <c r="K42" s="111">
        <f>I42*J42</f>
        <v>0</v>
      </c>
      <c r="L42" s="79"/>
      <c r="M42" s="80"/>
      <c r="N42" s="81">
        <f>分析係数表!H45</f>
        <v>0</v>
      </c>
      <c r="O42" s="82">
        <f t="shared" si="3"/>
        <v>0</v>
      </c>
      <c r="P42" s="76">
        <f>分析係数表!C45</f>
        <v>1</v>
      </c>
      <c r="Q42" s="82">
        <f>O42*P42</f>
        <v>0</v>
      </c>
      <c r="R42" s="83">
        <v>4.9430641098018348E-2</v>
      </c>
      <c r="S42" s="84">
        <f>I42+R42</f>
        <v>0.37739570618175483</v>
      </c>
      <c r="T42" s="85">
        <f>分析係数表!F45</f>
        <v>0</v>
      </c>
      <c r="U42" s="86">
        <f t="shared" si="6"/>
        <v>0</v>
      </c>
      <c r="V42" s="87">
        <f>分析係数表!D45</f>
        <v>0</v>
      </c>
      <c r="W42" s="167">
        <f t="shared" si="7"/>
        <v>0</v>
      </c>
      <c r="X42" s="76">
        <f>分析係数表!E45</f>
        <v>0</v>
      </c>
      <c r="Y42" s="166">
        <f t="shared" si="8"/>
        <v>0</v>
      </c>
    </row>
    <row r="43" spans="1:25" x14ac:dyDescent="0.2">
      <c r="A43" s="6" t="s">
        <v>343</v>
      </c>
      <c r="B43" s="5" t="s">
        <v>280</v>
      </c>
      <c r="C43" s="90"/>
      <c r="D43" s="107">
        <f>投入係数表!AJ43</f>
        <v>4.4273072190847826E-3</v>
      </c>
      <c r="E43" s="110">
        <f t="shared" si="9"/>
        <v>0.44273072190847823</v>
      </c>
      <c r="F43" s="85">
        <f>分析係数表!C46</f>
        <v>0.71666280596092968</v>
      </c>
      <c r="G43" s="110">
        <f>E43*F43</f>
        <v>0.31728864144803803</v>
      </c>
      <c r="H43" s="110">
        <v>0.34404919380190713</v>
      </c>
      <c r="I43" s="110">
        <f>C43+H43</f>
        <v>0.34404919380190713</v>
      </c>
      <c r="J43" s="85">
        <f>分析係数表!G46</f>
        <v>9.2985756517065307E-3</v>
      </c>
      <c r="K43" s="111">
        <f>I43*J43</f>
        <v>3.1991674564756751E-3</v>
      </c>
      <c r="L43" s="79"/>
      <c r="M43" s="80"/>
      <c r="N43" s="81">
        <f>分析係数表!H46</f>
        <v>2.2386024285503563E-2</v>
      </c>
      <c r="O43" s="82">
        <f t="shared" si="3"/>
        <v>0.67685196029200967</v>
      </c>
      <c r="P43" s="76">
        <f>分析係数表!C46</f>
        <v>0.71666280596092968</v>
      </c>
      <c r="Q43" s="82">
        <f>O43*P43</f>
        <v>0.4850746250830274</v>
      </c>
      <c r="R43" s="83">
        <v>0.51492735565313974</v>
      </c>
      <c r="S43" s="84">
        <f>I43+R43</f>
        <v>0.85897654945504687</v>
      </c>
      <c r="T43" s="85">
        <f>分析係数表!F46</f>
        <v>0.31357162053211501</v>
      </c>
      <c r="U43" s="86">
        <f t="shared" si="6"/>
        <v>0.26935066861170348</v>
      </c>
      <c r="V43" s="87">
        <f>分析係数表!D46</f>
        <v>1.1287288363343187E-3</v>
      </c>
      <c r="W43" s="167">
        <f t="shared" si="7"/>
        <v>0</v>
      </c>
      <c r="X43" s="76">
        <f>分析係数表!E46</f>
        <v>3.2786885245901639E-3</v>
      </c>
      <c r="Y43" s="166">
        <f t="shared" si="8"/>
        <v>0</v>
      </c>
    </row>
    <row r="44" spans="1:25" x14ac:dyDescent="0.2">
      <c r="A44" s="192">
        <v>40</v>
      </c>
      <c r="B44" s="14" t="s">
        <v>151</v>
      </c>
      <c r="C44" s="197">
        <f>SUM(C5:C43)</f>
        <v>100</v>
      </c>
      <c r="D44" s="108">
        <f>投入係数表!AJ44</f>
        <v>0.44327641326338874</v>
      </c>
      <c r="E44" s="96">
        <f>SUM(E5:E43)</f>
        <v>44.32764132633887</v>
      </c>
      <c r="F44" s="98">
        <f>分析係数表!C47</f>
        <v>0.41481989128497887</v>
      </c>
      <c r="G44" s="96">
        <f>SUM(G5:G43)</f>
        <v>12.162263398575297</v>
      </c>
      <c r="H44" s="96">
        <f>SUM(H5:H43)</f>
        <v>14.34118384992186</v>
      </c>
      <c r="I44" s="96">
        <f>SUM(I5:I43)</f>
        <v>114.34118384992186</v>
      </c>
      <c r="J44" s="98">
        <f>分析係数表!G47</f>
        <v>0.25026351860519069</v>
      </c>
      <c r="K44" s="112">
        <f>SUM(K5:K43)</f>
        <v>48.196816830382055</v>
      </c>
      <c r="L44" s="94">
        <f>最終需要_まとめ!$L$33</f>
        <v>0.62733333333333341</v>
      </c>
      <c r="M44" s="91">
        <f>K44*L44</f>
        <v>30.235469758259679</v>
      </c>
      <c r="N44" s="95">
        <f>分析係数表!H47</f>
        <v>1</v>
      </c>
      <c r="O44" s="96">
        <f>SUM(O5:O43)</f>
        <v>30.235469758259679</v>
      </c>
      <c r="P44" s="92">
        <f>分析係数表!C47</f>
        <v>0.41481989128497887</v>
      </c>
      <c r="Q44" s="96">
        <f>SUM(Q5:Q43)</f>
        <v>14.632418366946156</v>
      </c>
      <c r="R44" s="91">
        <f>SUM(R5:R43)</f>
        <v>17.076621457462029</v>
      </c>
      <c r="S44" s="97">
        <f>SUM(S5:S43)</f>
        <v>131.41780530738387</v>
      </c>
      <c r="T44" s="98">
        <f>分析係数表!F47</f>
        <v>0.49143989098878627</v>
      </c>
      <c r="U44" s="99">
        <f>SUM(U5:U43)</f>
        <v>74.404497556104857</v>
      </c>
      <c r="V44" s="100">
        <f>分析係数表!D47</f>
        <v>6.5635274131309693E-2</v>
      </c>
      <c r="W44" s="164">
        <f>SUM(W5:W43)</f>
        <v>16</v>
      </c>
      <c r="X44" s="92">
        <f>分析係数表!E47</f>
        <v>5.6703562149805216E-2</v>
      </c>
      <c r="Y44" s="165">
        <f>SUM(Y5:Y43)</f>
        <v>15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368</v>
      </c>
      <c r="S2" s="3" t="s">
        <v>153</v>
      </c>
      <c r="U2" s="64" t="s">
        <v>210</v>
      </c>
      <c r="W2" s="3" t="s">
        <v>130</v>
      </c>
      <c r="Y2" s="3" t="s">
        <v>154</v>
      </c>
    </row>
    <row r="3" spans="1:25" ht="44" x14ac:dyDescent="0.2">
      <c r="B3" s="65"/>
      <c r="C3" s="66" t="s">
        <v>228</v>
      </c>
      <c r="D3" s="66" t="s">
        <v>383</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投入係数表!AK5</f>
        <v>2.1470068199040161E-3</v>
      </c>
      <c r="E5" s="110">
        <f>$C$39*D5</f>
        <v>0.2147006819904016</v>
      </c>
      <c r="F5" s="85">
        <f>分析係数表!C8</f>
        <v>4.9243777539597522E-2</v>
      </c>
      <c r="G5" s="110">
        <f t="shared" ref="G5:G38" si="0">E5*F5</f>
        <v>1.0572672621535209E-2</v>
      </c>
      <c r="H5" s="110">
        <f t="array" ref="H5:H43">MMULT(逆行列係数!C5:AO43,'35'!G5:G43)</f>
        <v>1.0717167703311924E-2</v>
      </c>
      <c r="I5" s="110">
        <f t="shared" ref="I5:I38" si="1">C5+H5</f>
        <v>1.0717167703311924E-2</v>
      </c>
      <c r="J5" s="85">
        <f>分析係数表!G8</f>
        <v>0.12057971014492753</v>
      </c>
      <c r="K5" s="111">
        <f t="shared" ref="K5:K38" si="2">I5*J5</f>
        <v>1.2922729752399306E-3</v>
      </c>
      <c r="L5" s="79" t="s">
        <v>178</v>
      </c>
      <c r="M5" s="80" t="s">
        <v>178</v>
      </c>
      <c r="N5" s="81">
        <f>分析係数表!H8</f>
        <v>1.1023937613586077E-2</v>
      </c>
      <c r="O5" s="82">
        <f t="shared" ref="O5:O43" si="3">$M$44*N5</f>
        <v>0.36766352781556572</v>
      </c>
      <c r="P5" s="76">
        <f>分析係数表!C8</f>
        <v>4.9243777539597522E-2</v>
      </c>
      <c r="Q5" s="82">
        <f t="shared" ref="Q5:Q38" si="4">O5*P5</f>
        <v>1.8105140973173343E-2</v>
      </c>
      <c r="R5" s="83">
        <f t="array" ref="R5:R43">MMULT(逆行列係数!C5:AO43,'35'!Q5:Q43)</f>
        <v>1.8931296652727175E-2</v>
      </c>
      <c r="S5" s="84">
        <f t="shared" ref="S5:S38" si="5">I5+R5</f>
        <v>2.96484643560391E-2</v>
      </c>
      <c r="T5" s="85">
        <f>分析係数表!F8</f>
        <v>0.45391304347826089</v>
      </c>
      <c r="U5" s="86">
        <f t="shared" ref="U5:U38" si="6">S5*T5</f>
        <v>1.3457824690306444E-2</v>
      </c>
      <c r="V5" s="87">
        <f>分析係数表!D8</f>
        <v>0.46202898550724636</v>
      </c>
      <c r="W5" s="167">
        <f t="shared" ref="W5:W38" si="7">ROUND(S5*V5,0)</f>
        <v>0</v>
      </c>
      <c r="X5" s="76">
        <f>分析係数表!E8</f>
        <v>0.31362318840579712</v>
      </c>
      <c r="Y5" s="166">
        <f t="shared" ref="Y5:Y38" si="8">ROUND(S5*X5,0)</f>
        <v>0</v>
      </c>
    </row>
    <row r="6" spans="1:25" x14ac:dyDescent="0.2">
      <c r="A6" s="6" t="s">
        <v>220</v>
      </c>
      <c r="B6" s="5" t="s">
        <v>266</v>
      </c>
      <c r="C6" s="90"/>
      <c r="D6" s="107">
        <f>投入係数表!AK6</f>
        <v>0</v>
      </c>
      <c r="E6" s="110">
        <f t="shared" ref="E6:E43" si="9">$C$39*D6</f>
        <v>0</v>
      </c>
      <c r="F6" s="85">
        <f>分析係数表!C9</f>
        <v>0.18610421836228286</v>
      </c>
      <c r="G6" s="110">
        <f t="shared" si="0"/>
        <v>0</v>
      </c>
      <c r="H6" s="110">
        <v>6.4506883745512421E-5</v>
      </c>
      <c r="I6" s="110">
        <f t="shared" si="1"/>
        <v>6.4506883745512421E-5</v>
      </c>
      <c r="J6" s="85">
        <f>分析係数表!G9</f>
        <v>0.24223602484472051</v>
      </c>
      <c r="K6" s="111">
        <f t="shared" si="2"/>
        <v>1.5625891093633445E-5</v>
      </c>
      <c r="L6" s="79"/>
      <c r="M6" s="80"/>
      <c r="N6" s="81">
        <f>分析係数表!H9</f>
        <v>5.8167204272645549E-4</v>
      </c>
      <c r="O6" s="82">
        <f t="shared" si="3"/>
        <v>1.9399565087971027E-2</v>
      </c>
      <c r="P6" s="76">
        <f>分析係数表!C9</f>
        <v>0.18610421836228286</v>
      </c>
      <c r="Q6" s="82">
        <f t="shared" si="4"/>
        <v>3.6103408972650792E-3</v>
      </c>
      <c r="R6" s="83">
        <v>3.6948818803031335E-3</v>
      </c>
      <c r="S6" s="84">
        <f t="shared" si="5"/>
        <v>3.7593887640486458E-3</v>
      </c>
      <c r="T6" s="85">
        <f>分析係数表!F9</f>
        <v>0.65217391304347827</v>
      </c>
      <c r="U6" s="86">
        <f t="shared" si="6"/>
        <v>2.4517752809012907E-3</v>
      </c>
      <c r="V6" s="87">
        <f>分析係数表!D9</f>
        <v>0.15527950310559005</v>
      </c>
      <c r="W6" s="167">
        <f t="shared" si="7"/>
        <v>0</v>
      </c>
      <c r="X6" s="76">
        <f>分析係数表!E9</f>
        <v>0</v>
      </c>
      <c r="Y6" s="166">
        <f t="shared" si="8"/>
        <v>0</v>
      </c>
    </row>
    <row r="7" spans="1:25" x14ac:dyDescent="0.2">
      <c r="A7" s="6" t="s">
        <v>221</v>
      </c>
      <c r="B7" s="5" t="s">
        <v>267</v>
      </c>
      <c r="C7" s="90"/>
      <c r="D7" s="107">
        <f>投入係数表!AK7</f>
        <v>0</v>
      </c>
      <c r="E7" s="110">
        <f t="shared" si="9"/>
        <v>0</v>
      </c>
      <c r="F7" s="85">
        <f>分析係数表!C10</f>
        <v>1</v>
      </c>
      <c r="G7" s="110">
        <f t="shared" si="0"/>
        <v>0</v>
      </c>
      <c r="H7" s="110">
        <v>1.2767835956222756E-4</v>
      </c>
      <c r="I7" s="110">
        <f t="shared" si="1"/>
        <v>1.2767835956222756E-4</v>
      </c>
      <c r="J7" s="85">
        <f>分析係数表!G10</f>
        <v>0.17902522283330172</v>
      </c>
      <c r="K7" s="111">
        <f t="shared" si="2"/>
        <v>2.2857646771618208E-5</v>
      </c>
      <c r="L7" s="79"/>
      <c r="M7" s="80"/>
      <c r="N7" s="81">
        <f>分析係数表!H10</f>
        <v>1.093766089911469E-3</v>
      </c>
      <c r="O7" s="82">
        <f t="shared" si="3"/>
        <v>3.6478608036232603E-2</v>
      </c>
      <c r="P7" s="76">
        <f>分析係数表!C10</f>
        <v>1</v>
      </c>
      <c r="Q7" s="82">
        <f t="shared" si="4"/>
        <v>3.6478608036232603E-2</v>
      </c>
      <c r="R7" s="83">
        <v>3.6583432451307414E-2</v>
      </c>
      <c r="S7" s="84">
        <f t="shared" si="5"/>
        <v>3.671111081086964E-2</v>
      </c>
      <c r="T7" s="85">
        <f>分析係数表!F10</f>
        <v>0.51792148681964723</v>
      </c>
      <c r="U7" s="86">
        <f t="shared" si="6"/>
        <v>1.9013473093966428E-2</v>
      </c>
      <c r="V7" s="87">
        <f>分析係数表!D10</f>
        <v>0.10677033946520008</v>
      </c>
      <c r="W7" s="167">
        <f t="shared" si="7"/>
        <v>0</v>
      </c>
      <c r="X7" s="76">
        <f>分析係数表!E10</f>
        <v>8.173715152664518E-2</v>
      </c>
      <c r="Y7" s="166">
        <f t="shared" si="8"/>
        <v>0</v>
      </c>
    </row>
    <row r="8" spans="1:25" x14ac:dyDescent="0.2">
      <c r="A8" s="6" t="s">
        <v>222</v>
      </c>
      <c r="B8" s="5" t="s">
        <v>27</v>
      </c>
      <c r="C8" s="90"/>
      <c r="D8" s="107">
        <f>投入係数表!AK8</f>
        <v>1.2629451881788332E-4</v>
      </c>
      <c r="E8" s="110">
        <f t="shared" si="9"/>
        <v>1.2629451881788331E-2</v>
      </c>
      <c r="F8" s="85">
        <f>分析係数表!C11</f>
        <v>6.160954948016939E-3</v>
      </c>
      <c r="G8" s="110">
        <f t="shared" si="0"/>
        <v>7.7809484061845661E-5</v>
      </c>
      <c r="H8" s="110">
        <v>5.4906704898689644E-4</v>
      </c>
      <c r="I8" s="110">
        <f t="shared" si="1"/>
        <v>5.4906704898689644E-4</v>
      </c>
      <c r="J8" s="85">
        <f>分析係数表!G11</f>
        <v>0.34042553191489361</v>
      </c>
      <c r="K8" s="111">
        <f t="shared" si="2"/>
        <v>1.8691644220830515E-4</v>
      </c>
      <c r="L8" s="79"/>
      <c r="M8" s="80"/>
      <c r="N8" s="81">
        <f>分析係数表!H11</f>
        <v>-1.9481838751603774E-5</v>
      </c>
      <c r="O8" s="82">
        <f t="shared" si="3"/>
        <v>-6.497461991186469E-4</v>
      </c>
      <c r="P8" s="76">
        <f>分析係数表!C11</f>
        <v>6.160954948016939E-3</v>
      </c>
      <c r="Q8" s="82">
        <f t="shared" si="4"/>
        <v>-4.0030570604152269E-6</v>
      </c>
      <c r="R8" s="83">
        <v>4.5776114113942035E-4</v>
      </c>
      <c r="S8" s="84">
        <f t="shared" si="5"/>
        <v>1.0068281901263168E-3</v>
      </c>
      <c r="T8" s="85">
        <f>分析係数表!F11</f>
        <v>0.5957446808510638</v>
      </c>
      <c r="U8" s="86">
        <f t="shared" si="6"/>
        <v>5.9981253879865676E-4</v>
      </c>
      <c r="V8" s="87">
        <f>分析係数表!D11</f>
        <v>0.10638297872340426</v>
      </c>
      <c r="W8" s="167">
        <f t="shared" si="7"/>
        <v>0</v>
      </c>
      <c r="X8" s="76">
        <f>分析係数表!E11</f>
        <v>0</v>
      </c>
      <c r="Y8" s="166">
        <f t="shared" si="8"/>
        <v>0</v>
      </c>
    </row>
    <row r="9" spans="1:25" x14ac:dyDescent="0.2">
      <c r="A9" s="6" t="s">
        <v>223</v>
      </c>
      <c r="B9" s="5" t="s">
        <v>191</v>
      </c>
      <c r="C9" s="90"/>
      <c r="D9" s="107">
        <f>投入係数表!AK9</f>
        <v>1.5155342258145997E-3</v>
      </c>
      <c r="E9" s="110">
        <f t="shared" si="9"/>
        <v>0.15155342258145996</v>
      </c>
      <c r="F9" s="85">
        <f>分析係数表!C12</f>
        <v>3.0196065121225524E-2</v>
      </c>
      <c r="G9" s="110">
        <f t="shared" si="0"/>
        <v>4.576317017614376E-3</v>
      </c>
      <c r="H9" s="110">
        <v>5.1763137992384229E-3</v>
      </c>
      <c r="I9" s="110">
        <f t="shared" si="1"/>
        <v>5.1763137992384229E-3</v>
      </c>
      <c r="J9" s="85">
        <f>分析係数表!G12</f>
        <v>0.12354134956874682</v>
      </c>
      <c r="K9" s="111">
        <f t="shared" si="2"/>
        <v>6.3948879254924196E-4</v>
      </c>
      <c r="L9" s="79"/>
      <c r="M9" s="80"/>
      <c r="N9" s="81">
        <f>分析係数表!H12</f>
        <v>9.1223709954384669E-2</v>
      </c>
      <c r="O9" s="82">
        <f t="shared" si="3"/>
        <v>3.0424365773730639</v>
      </c>
      <c r="P9" s="76">
        <f>分析係数表!C12</f>
        <v>3.0196065121225524E-2</v>
      </c>
      <c r="Q9" s="82">
        <f t="shared" si="4"/>
        <v>9.1869613017555529E-2</v>
      </c>
      <c r="R9" s="83">
        <v>9.7806744285378083E-2</v>
      </c>
      <c r="S9" s="84">
        <f t="shared" si="5"/>
        <v>0.10298305808461651</v>
      </c>
      <c r="T9" s="85">
        <f>分析係数表!F12</f>
        <v>0.42790922927909231</v>
      </c>
      <c r="U9" s="86">
        <f t="shared" si="6"/>
        <v>4.4067401013792244E-2</v>
      </c>
      <c r="V9" s="87">
        <f>分析係数表!D12</f>
        <v>5.0712605507126057E-2</v>
      </c>
      <c r="W9" s="167">
        <f t="shared" si="7"/>
        <v>0</v>
      </c>
      <c r="X9" s="76">
        <f>分析係数表!E12</f>
        <v>5.3041833863751671E-2</v>
      </c>
      <c r="Y9" s="166">
        <f t="shared" si="8"/>
        <v>0</v>
      </c>
    </row>
    <row r="10" spans="1:25" x14ac:dyDescent="0.2">
      <c r="A10" s="6" t="s">
        <v>224</v>
      </c>
      <c r="B10" s="5" t="s">
        <v>28</v>
      </c>
      <c r="C10" s="90"/>
      <c r="D10" s="107">
        <f>投入係数表!AK10</f>
        <v>2.7027027027027029E-2</v>
      </c>
      <c r="E10" s="110">
        <f t="shared" si="9"/>
        <v>2.7027027027027026</v>
      </c>
      <c r="F10" s="85">
        <f>分析係数表!C13</f>
        <v>0</v>
      </c>
      <c r="G10" s="110">
        <f t="shared" si="0"/>
        <v>0</v>
      </c>
      <c r="H10" s="110">
        <v>0</v>
      </c>
      <c r="I10" s="110">
        <f t="shared" si="1"/>
        <v>0</v>
      </c>
      <c r="J10" s="85">
        <f>分析係数表!G13</f>
        <v>0.24349881796690306</v>
      </c>
      <c r="K10" s="111">
        <f t="shared" si="2"/>
        <v>0</v>
      </c>
      <c r="L10" s="79"/>
      <c r="M10" s="80"/>
      <c r="N10" s="81">
        <f>分析係数表!H13</f>
        <v>1.4342808000912864E-2</v>
      </c>
      <c r="O10" s="82">
        <f t="shared" si="3"/>
        <v>0.47835243387970666</v>
      </c>
      <c r="P10" s="76">
        <f>分析係数表!C13</f>
        <v>0</v>
      </c>
      <c r="Q10" s="82">
        <f t="shared" si="4"/>
        <v>0</v>
      </c>
      <c r="R10" s="83">
        <v>0</v>
      </c>
      <c r="S10" s="84">
        <f t="shared" si="5"/>
        <v>0</v>
      </c>
      <c r="T10" s="85">
        <f>分析係数表!F13</f>
        <v>0.38061465721040189</v>
      </c>
      <c r="U10" s="86">
        <f t="shared" si="6"/>
        <v>0</v>
      </c>
      <c r="V10" s="87">
        <f>分析係数表!D13</f>
        <v>0.21040189125295508</v>
      </c>
      <c r="W10" s="167">
        <f t="shared" si="7"/>
        <v>0</v>
      </c>
      <c r="X10" s="76">
        <f>分析係数表!E13</f>
        <v>0.14893617021276595</v>
      </c>
      <c r="Y10" s="166">
        <f t="shared" si="8"/>
        <v>0</v>
      </c>
    </row>
    <row r="11" spans="1:25" x14ac:dyDescent="0.2">
      <c r="A11" s="6" t="s">
        <v>225</v>
      </c>
      <c r="B11" s="5" t="s">
        <v>268</v>
      </c>
      <c r="C11" s="90"/>
      <c r="D11" s="107">
        <f>投入係数表!AK11</f>
        <v>1.9323061379136145E-2</v>
      </c>
      <c r="E11" s="110">
        <f t="shared" si="9"/>
        <v>1.9323061379136146</v>
      </c>
      <c r="F11" s="85">
        <f>分析係数表!C14</f>
        <v>0.14745822605886216</v>
      </c>
      <c r="G11" s="110">
        <f t="shared" si="0"/>
        <v>0.28493443529939266</v>
      </c>
      <c r="H11" s="110">
        <v>0.50567971684857604</v>
      </c>
      <c r="I11" s="110">
        <f t="shared" si="1"/>
        <v>0.50567971684857604</v>
      </c>
      <c r="J11" s="85">
        <f>分析係数表!G14</f>
        <v>0.16000812567713976</v>
      </c>
      <c r="K11" s="111">
        <f t="shared" si="2"/>
        <v>8.0912863685887404E-2</v>
      </c>
      <c r="L11" s="79"/>
      <c r="M11" s="80"/>
      <c r="N11" s="81">
        <f>分析係数表!H14</f>
        <v>1.1744765647395416E-3</v>
      </c>
      <c r="O11" s="82">
        <f t="shared" si="3"/>
        <v>3.9170413718295563E-2</v>
      </c>
      <c r="P11" s="76">
        <f>分析係数表!C14</f>
        <v>0.14745822605886216</v>
      </c>
      <c r="Q11" s="82">
        <f t="shared" si="4"/>
        <v>5.775999720891583E-3</v>
      </c>
      <c r="R11" s="83">
        <v>4.4562435947940626E-2</v>
      </c>
      <c r="S11" s="84">
        <f t="shared" si="5"/>
        <v>0.55024215279651667</v>
      </c>
      <c r="T11" s="85">
        <f>分析係数表!F14</f>
        <v>0.30031148429035753</v>
      </c>
      <c r="U11" s="86">
        <f t="shared" si="6"/>
        <v>0.16524403762544362</v>
      </c>
      <c r="V11" s="87">
        <f>分析係数表!D14</f>
        <v>4.401408450704225E-2</v>
      </c>
      <c r="W11" s="167">
        <f t="shared" si="7"/>
        <v>0</v>
      </c>
      <c r="X11" s="76">
        <f>分析係数表!E14</f>
        <v>4.2998374864572045E-2</v>
      </c>
      <c r="Y11" s="166">
        <f t="shared" si="8"/>
        <v>0</v>
      </c>
    </row>
    <row r="12" spans="1:25" x14ac:dyDescent="0.2">
      <c r="A12" s="6" t="s">
        <v>226</v>
      </c>
      <c r="B12" s="5" t="s">
        <v>29</v>
      </c>
      <c r="C12" s="90"/>
      <c r="D12" s="107">
        <f>投入係数表!AK12</f>
        <v>2.5258903763576662E-3</v>
      </c>
      <c r="E12" s="110">
        <f t="shared" si="9"/>
        <v>0.25258903763576662</v>
      </c>
      <c r="F12" s="85">
        <f>分析係数表!C15</f>
        <v>0</v>
      </c>
      <c r="G12" s="110">
        <f t="shared" si="0"/>
        <v>0</v>
      </c>
      <c r="H12" s="110">
        <v>0</v>
      </c>
      <c r="I12" s="110">
        <f t="shared" si="1"/>
        <v>0</v>
      </c>
      <c r="J12" s="85">
        <f>分析係数表!G15</f>
        <v>9.5721711315473815E-2</v>
      </c>
      <c r="K12" s="111">
        <f t="shared" si="2"/>
        <v>0</v>
      </c>
      <c r="L12" s="79"/>
      <c r="M12" s="80"/>
      <c r="N12" s="81">
        <f>分析係数表!H15</f>
        <v>8.3618835041705045E-3</v>
      </c>
      <c r="O12" s="82">
        <f t="shared" si="3"/>
        <v>0.27888035075028206</v>
      </c>
      <c r="P12" s="76">
        <f>分析係数表!C15</f>
        <v>0</v>
      </c>
      <c r="Q12" s="82">
        <f t="shared" si="4"/>
        <v>0</v>
      </c>
      <c r="R12" s="83">
        <v>0</v>
      </c>
      <c r="S12" s="84">
        <f t="shared" si="5"/>
        <v>0</v>
      </c>
      <c r="T12" s="85">
        <f>分析係数表!F15</f>
        <v>0.30411835265893644</v>
      </c>
      <c r="U12" s="86">
        <f t="shared" si="6"/>
        <v>0</v>
      </c>
      <c r="V12" s="87">
        <f>分析係数表!D15</f>
        <v>5.8056777289084364E-2</v>
      </c>
      <c r="W12" s="167">
        <f t="shared" si="7"/>
        <v>0</v>
      </c>
      <c r="X12" s="76">
        <f>分析係数表!E15</f>
        <v>5.2139144342263098E-2</v>
      </c>
      <c r="Y12" s="166">
        <f t="shared" si="8"/>
        <v>0</v>
      </c>
    </row>
    <row r="13" spans="1:25" x14ac:dyDescent="0.2">
      <c r="A13" s="6" t="s">
        <v>227</v>
      </c>
      <c r="B13" s="5" t="s">
        <v>30</v>
      </c>
      <c r="C13" s="90"/>
      <c r="D13" s="107">
        <f>投入係数表!AK13</f>
        <v>3.662541045718616E-3</v>
      </c>
      <c r="E13" s="110">
        <f t="shared" si="9"/>
        <v>0.36625410457186158</v>
      </c>
      <c r="F13" s="85">
        <f>分析係数表!C16</f>
        <v>2.2508198350392528E-2</v>
      </c>
      <c r="G13" s="110">
        <f t="shared" si="0"/>
        <v>8.2437200323488679E-3</v>
      </c>
      <c r="H13" s="110">
        <v>1.3922107385898729E-2</v>
      </c>
      <c r="I13" s="110">
        <f t="shared" si="1"/>
        <v>1.3922107385898729E-2</v>
      </c>
      <c r="J13" s="85">
        <f>分析係数表!G16</f>
        <v>3.3165829145728645E-2</v>
      </c>
      <c r="K13" s="111">
        <f t="shared" si="2"/>
        <v>4.6173823490920413E-4</v>
      </c>
      <c r="L13" s="79"/>
      <c r="M13" s="80"/>
      <c r="N13" s="81">
        <f>分析係数表!H16</f>
        <v>1.6828134001653172E-2</v>
      </c>
      <c r="O13" s="82">
        <f t="shared" si="3"/>
        <v>0.56124148471012825</v>
      </c>
      <c r="P13" s="76">
        <f>分析係数表!C16</f>
        <v>2.2508198350392528E-2</v>
      </c>
      <c r="Q13" s="82">
        <f t="shared" si="4"/>
        <v>1.2632534660324362E-2</v>
      </c>
      <c r="R13" s="83">
        <v>1.7290805196599698E-2</v>
      </c>
      <c r="S13" s="84">
        <f t="shared" si="5"/>
        <v>3.1212912582498427E-2</v>
      </c>
      <c r="T13" s="85">
        <f>分析係数表!F16</f>
        <v>0.28743718592964823</v>
      </c>
      <c r="U13" s="86">
        <f t="shared" si="6"/>
        <v>8.9717517573814562E-3</v>
      </c>
      <c r="V13" s="87">
        <f>分析係数表!D16</f>
        <v>2.5125628140703519E-2</v>
      </c>
      <c r="W13" s="167">
        <f t="shared" si="7"/>
        <v>0</v>
      </c>
      <c r="X13" s="76">
        <f>分析係数表!E16</f>
        <v>2.3115577889447236E-2</v>
      </c>
      <c r="Y13" s="166">
        <f t="shared" si="8"/>
        <v>0</v>
      </c>
    </row>
    <row r="14" spans="1:25" x14ac:dyDescent="0.2">
      <c r="A14" s="6" t="s">
        <v>2</v>
      </c>
      <c r="B14" s="5" t="s">
        <v>365</v>
      </c>
      <c r="C14" s="90"/>
      <c r="D14" s="107">
        <f>投入係数表!AK14</f>
        <v>8.461732760798181E-3</v>
      </c>
      <c r="E14" s="110">
        <f t="shared" si="9"/>
        <v>0.84617327607981807</v>
      </c>
      <c r="F14" s="85">
        <f>分析係数表!C17</f>
        <v>3.7433661865049261E-2</v>
      </c>
      <c r="G14" s="110">
        <f t="shared" si="0"/>
        <v>3.1675364296012885E-2</v>
      </c>
      <c r="H14" s="110">
        <v>8.4023811452728345E-2</v>
      </c>
      <c r="I14" s="110">
        <f t="shared" si="1"/>
        <v>8.4023811452728345E-2</v>
      </c>
      <c r="J14" s="85">
        <f>分析係数表!G17</f>
        <v>0.23414289082763498</v>
      </c>
      <c r="K14" s="111">
        <f t="shared" si="2"/>
        <v>1.967357811189796E-2</v>
      </c>
      <c r="L14" s="79"/>
      <c r="M14" s="80"/>
      <c r="N14" s="81">
        <f>分析係数表!H17</f>
        <v>3.0252512461419003E-3</v>
      </c>
      <c r="O14" s="82">
        <f t="shared" si="3"/>
        <v>0.10089630263456702</v>
      </c>
      <c r="P14" s="76">
        <f>分析係数表!C17</f>
        <v>3.7433661865049261E-2</v>
      </c>
      <c r="Q14" s="82">
        <f t="shared" si="4"/>
        <v>3.7769180762560607E-3</v>
      </c>
      <c r="R14" s="83">
        <v>2.1231354141265875E-2</v>
      </c>
      <c r="S14" s="84">
        <f t="shared" si="5"/>
        <v>0.10525516559399423</v>
      </c>
      <c r="T14" s="85">
        <f>分析係数表!F17</f>
        <v>0.39289082763499172</v>
      </c>
      <c r="U14" s="86">
        <f t="shared" si="6"/>
        <v>4.1353789123082497E-2</v>
      </c>
      <c r="V14" s="87">
        <f>分析係数表!D17</f>
        <v>5.6649375147370902E-2</v>
      </c>
      <c r="W14" s="167">
        <f t="shared" si="7"/>
        <v>0</v>
      </c>
      <c r="X14" s="76">
        <f>分析係数表!E17</f>
        <v>5.6885168592313136E-2</v>
      </c>
      <c r="Y14" s="166">
        <f t="shared" si="8"/>
        <v>0</v>
      </c>
    </row>
    <row r="15" spans="1:25" x14ac:dyDescent="0.2">
      <c r="A15" s="6" t="s">
        <v>3</v>
      </c>
      <c r="B15" s="5" t="s">
        <v>31</v>
      </c>
      <c r="C15" s="90"/>
      <c r="D15" s="107">
        <f>投入係数表!AK15</f>
        <v>3.7888355645364992E-4</v>
      </c>
      <c r="E15" s="110">
        <f t="shared" si="9"/>
        <v>3.7888355645364989E-2</v>
      </c>
      <c r="F15" s="85">
        <f>分析係数表!C18</f>
        <v>0.10097309673726385</v>
      </c>
      <c r="G15" s="110">
        <f t="shared" si="0"/>
        <v>3.825704599795296E-3</v>
      </c>
      <c r="H15" s="110">
        <v>1.2869582667505102E-2</v>
      </c>
      <c r="I15" s="110">
        <f t="shared" si="1"/>
        <v>1.2869582667505102E-2</v>
      </c>
      <c r="J15" s="85">
        <f>分析係数表!G18</f>
        <v>0.21571562207670719</v>
      </c>
      <c r="K15" s="111">
        <f t="shared" si="2"/>
        <v>2.7761700309884719E-3</v>
      </c>
      <c r="L15" s="79"/>
      <c r="M15" s="80"/>
      <c r="N15" s="81">
        <f>分析係数表!H18</f>
        <v>4.4529917146522908E-4</v>
      </c>
      <c r="O15" s="82">
        <f t="shared" si="3"/>
        <v>1.4851341694140499E-2</v>
      </c>
      <c r="P15" s="76">
        <f>分析係数表!C18</f>
        <v>0.10097309673726385</v>
      </c>
      <c r="Q15" s="82">
        <f t="shared" si="4"/>
        <v>1.4995859615606086E-3</v>
      </c>
      <c r="R15" s="83">
        <v>5.7655615605492648E-3</v>
      </c>
      <c r="S15" s="84">
        <f t="shared" si="5"/>
        <v>1.8635144228054366E-2</v>
      </c>
      <c r="T15" s="85">
        <f>分析係数表!F18</f>
        <v>0.45949485500467729</v>
      </c>
      <c r="U15" s="86">
        <f t="shared" si="6"/>
        <v>8.5627528950610893E-3</v>
      </c>
      <c r="V15" s="87">
        <f>分析係数表!D18</f>
        <v>5.5378858746492052E-2</v>
      </c>
      <c r="W15" s="167">
        <f t="shared" si="7"/>
        <v>0</v>
      </c>
      <c r="X15" s="76">
        <f>分析係数表!E18</f>
        <v>5.5378858746492052E-2</v>
      </c>
      <c r="Y15" s="166">
        <f t="shared" si="8"/>
        <v>0</v>
      </c>
    </row>
    <row r="16" spans="1:25" x14ac:dyDescent="0.2">
      <c r="A16" s="6" t="s">
        <v>4</v>
      </c>
      <c r="B16" s="5" t="s">
        <v>32</v>
      </c>
      <c r="C16" s="90"/>
      <c r="D16" s="107">
        <f>投入係数表!AK16</f>
        <v>0</v>
      </c>
      <c r="E16" s="110">
        <f t="shared" si="9"/>
        <v>0</v>
      </c>
      <c r="F16" s="85">
        <f>分析係数表!C19</f>
        <v>3.134831743474864E-2</v>
      </c>
      <c r="G16" s="110">
        <f t="shared" si="0"/>
        <v>0</v>
      </c>
      <c r="H16" s="110">
        <v>2.8640710123689475E-2</v>
      </c>
      <c r="I16" s="110">
        <f t="shared" si="1"/>
        <v>2.8640710123689475E-2</v>
      </c>
      <c r="J16" s="85">
        <f>分析係数表!G19</f>
        <v>5.7606822099247029E-2</v>
      </c>
      <c r="K16" s="111">
        <f t="shared" si="2"/>
        <v>1.6499002928914829E-3</v>
      </c>
      <c r="L16" s="79"/>
      <c r="M16" s="80"/>
      <c r="N16" s="81">
        <f>分析係数表!H19</f>
        <v>-1.1410791268796496E-4</v>
      </c>
      <c r="O16" s="82">
        <f t="shared" si="3"/>
        <v>-3.805656309123503E-3</v>
      </c>
      <c r="P16" s="76">
        <f>分析係数表!C19</f>
        <v>3.134831743474864E-2</v>
      </c>
      <c r="Q16" s="82">
        <f t="shared" si="4"/>
        <v>-1.1930092202595747E-4</v>
      </c>
      <c r="R16" s="83">
        <v>1.1445501751238206E-2</v>
      </c>
      <c r="S16" s="84">
        <f t="shared" si="5"/>
        <v>4.0086211874927682E-2</v>
      </c>
      <c r="T16" s="85">
        <f>分析係数表!F19</f>
        <v>0.23995282590946204</v>
      </c>
      <c r="U16" s="86">
        <f t="shared" si="6"/>
        <v>9.6187998193943327E-3</v>
      </c>
      <c r="V16" s="87">
        <f>分析係数表!D19</f>
        <v>5.8967613172457587E-3</v>
      </c>
      <c r="W16" s="167">
        <f t="shared" si="7"/>
        <v>0</v>
      </c>
      <c r="X16" s="76">
        <f>分析係数表!E19</f>
        <v>5.1710060782001266E-3</v>
      </c>
      <c r="Y16" s="166">
        <f t="shared" si="8"/>
        <v>0</v>
      </c>
    </row>
    <row r="17" spans="1:25" x14ac:dyDescent="0.2">
      <c r="A17" s="6" t="s">
        <v>5</v>
      </c>
      <c r="B17" s="5" t="s">
        <v>33</v>
      </c>
      <c r="C17" s="90"/>
      <c r="D17" s="107">
        <f>投入係数表!AK17</f>
        <v>2.5258903763576663E-4</v>
      </c>
      <c r="E17" s="110">
        <f t="shared" si="9"/>
        <v>2.5258903763576663E-2</v>
      </c>
      <c r="F17" s="85">
        <f>分析係数表!C20</f>
        <v>9.3978580907996712E-2</v>
      </c>
      <c r="G17" s="110">
        <f t="shared" si="0"/>
        <v>2.3737959309925922E-3</v>
      </c>
      <c r="H17" s="110">
        <v>2.2820342126757268E-2</v>
      </c>
      <c r="I17" s="110">
        <f t="shared" si="1"/>
        <v>2.2820342126757268E-2</v>
      </c>
      <c r="J17" s="85">
        <f>分析係数表!G20</f>
        <v>0.1000543404428746</v>
      </c>
      <c r="K17" s="111">
        <f t="shared" si="2"/>
        <v>2.2832742801734448E-3</v>
      </c>
      <c r="L17" s="79"/>
      <c r="M17" s="80"/>
      <c r="N17" s="81">
        <f>分析係数表!H20</f>
        <v>5.5523240442070755E-4</v>
      </c>
      <c r="O17" s="82">
        <f t="shared" si="3"/>
        <v>1.8517766674881437E-2</v>
      </c>
      <c r="P17" s="76">
        <f>分析係数表!C20</f>
        <v>9.3978580907996712E-2</v>
      </c>
      <c r="Q17" s="82">
        <f t="shared" si="4"/>
        <v>1.7402734336907503E-3</v>
      </c>
      <c r="R17" s="83">
        <v>9.3920136536733007E-3</v>
      </c>
      <c r="S17" s="84">
        <f t="shared" si="5"/>
        <v>3.2212355780430565E-2</v>
      </c>
      <c r="T17" s="85">
        <f>分析係数表!F20</f>
        <v>0.22286374133949191</v>
      </c>
      <c r="U17" s="86">
        <f t="shared" si="6"/>
        <v>7.1789661265855642E-3</v>
      </c>
      <c r="V17" s="87">
        <f>分析係数表!D20</f>
        <v>2.7577774758864283E-2</v>
      </c>
      <c r="W17" s="167">
        <f t="shared" si="7"/>
        <v>0</v>
      </c>
      <c r="X17" s="76">
        <f>分析係数表!E20</f>
        <v>2.9955169134628448E-2</v>
      </c>
      <c r="Y17" s="166">
        <f t="shared" si="8"/>
        <v>0</v>
      </c>
    </row>
    <row r="18" spans="1:25" x14ac:dyDescent="0.2">
      <c r="A18" s="6" t="s">
        <v>6</v>
      </c>
      <c r="B18" s="5" t="s">
        <v>34</v>
      </c>
      <c r="C18" s="90"/>
      <c r="D18" s="107">
        <f>投入係数表!AK18</f>
        <v>2.6521848951755493E-3</v>
      </c>
      <c r="E18" s="110">
        <f t="shared" si="9"/>
        <v>0.26521848951755495</v>
      </c>
      <c r="F18" s="85">
        <f>分析係数表!C21</f>
        <v>0.58730312732447199</v>
      </c>
      <c r="G18" s="110">
        <f t="shared" si="0"/>
        <v>0.15576364831793271</v>
      </c>
      <c r="H18" s="110">
        <v>0.17418420998795289</v>
      </c>
      <c r="I18" s="110">
        <f t="shared" si="1"/>
        <v>0.17418420998795289</v>
      </c>
      <c r="J18" s="85">
        <f>分析係数表!G21</f>
        <v>0.28517251912946945</v>
      </c>
      <c r="K18" s="111">
        <f t="shared" si="2"/>
        <v>4.9672549954841022E-2</v>
      </c>
      <c r="L18" s="79"/>
      <c r="M18" s="80"/>
      <c r="N18" s="81">
        <f>分析係数表!H21</f>
        <v>9.2956202043366571E-4</v>
      </c>
      <c r="O18" s="82">
        <f t="shared" si="3"/>
        <v>3.1002175786518291E-2</v>
      </c>
      <c r="P18" s="76">
        <f>分析係数表!C21</f>
        <v>0.58730312732447199</v>
      </c>
      <c r="Q18" s="82">
        <f t="shared" si="4"/>
        <v>1.8207674793285215E-2</v>
      </c>
      <c r="R18" s="83">
        <v>2.6438047568382445E-2</v>
      </c>
      <c r="S18" s="84">
        <f t="shared" si="5"/>
        <v>0.20062225755633534</v>
      </c>
      <c r="T18" s="85">
        <f>分析係数表!F21</f>
        <v>0.42587749688936571</v>
      </c>
      <c r="U18" s="86">
        <f t="shared" si="6"/>
        <v>8.5440504868385725E-2</v>
      </c>
      <c r="V18" s="87">
        <f>分析係数表!D21</f>
        <v>3.1732194878443115E-2</v>
      </c>
      <c r="W18" s="167">
        <f t="shared" si="7"/>
        <v>0</v>
      </c>
      <c r="X18" s="76">
        <f>分析係数表!E21</f>
        <v>3.0689107937146562E-2</v>
      </c>
      <c r="Y18" s="166">
        <f t="shared" si="8"/>
        <v>0</v>
      </c>
    </row>
    <row r="19" spans="1:25" x14ac:dyDescent="0.2">
      <c r="A19" s="6" t="s">
        <v>7</v>
      </c>
      <c r="B19" s="5" t="s">
        <v>269</v>
      </c>
      <c r="C19" s="90"/>
      <c r="D19" s="107">
        <f>投入係数表!AK19</f>
        <v>0</v>
      </c>
      <c r="E19" s="110">
        <f t="shared" si="9"/>
        <v>0</v>
      </c>
      <c r="F19" s="85">
        <f>分析係数表!C22</f>
        <v>5.627746538770495E-2</v>
      </c>
      <c r="G19" s="110">
        <f t="shared" si="0"/>
        <v>0</v>
      </c>
      <c r="H19" s="110">
        <v>4.3406615969057427E-3</v>
      </c>
      <c r="I19" s="110">
        <f t="shared" si="1"/>
        <v>4.3406615969057427E-3</v>
      </c>
      <c r="J19" s="85">
        <f>分析係数表!G22</f>
        <v>0.19467293380336859</v>
      </c>
      <c r="K19" s="111">
        <f t="shared" si="2"/>
        <v>8.4500932771725587E-4</v>
      </c>
      <c r="L19" s="79"/>
      <c r="M19" s="80"/>
      <c r="N19" s="81">
        <f>分析係数表!H22</f>
        <v>4.3138357235694069E-5</v>
      </c>
      <c r="O19" s="82">
        <f t="shared" si="3"/>
        <v>1.4387237266198609E-3</v>
      </c>
      <c r="P19" s="76">
        <f>分析係数表!C22</f>
        <v>5.627746538770495E-2</v>
      </c>
      <c r="Q19" s="82">
        <f t="shared" si="4"/>
        <v>8.0967724727319104E-5</v>
      </c>
      <c r="R19" s="83">
        <v>1.7200608504573224E-3</v>
      </c>
      <c r="S19" s="84">
        <f t="shared" si="5"/>
        <v>6.0607224473630652E-3</v>
      </c>
      <c r="T19" s="85">
        <f>分析係数表!F22</f>
        <v>0.41304347826086957</v>
      </c>
      <c r="U19" s="86">
        <f t="shared" si="6"/>
        <v>2.5033418804325702E-3</v>
      </c>
      <c r="V19" s="87">
        <f>分析係数表!D22</f>
        <v>1.7561039300169733E-2</v>
      </c>
      <c r="W19" s="167">
        <f t="shared" si="7"/>
        <v>0</v>
      </c>
      <c r="X19" s="76">
        <f>分析係数表!E22</f>
        <v>1.6190103146624887E-2</v>
      </c>
      <c r="Y19" s="166">
        <f t="shared" si="8"/>
        <v>0</v>
      </c>
    </row>
    <row r="20" spans="1:25" x14ac:dyDescent="0.2">
      <c r="A20" s="6" t="s">
        <v>8</v>
      </c>
      <c r="B20" s="5" t="s">
        <v>270</v>
      </c>
      <c r="C20" s="90"/>
      <c r="D20" s="107">
        <f>投入係数表!AK20</f>
        <v>0</v>
      </c>
      <c r="E20" s="110">
        <f t="shared" si="9"/>
        <v>0</v>
      </c>
      <c r="F20" s="85">
        <f>分析係数表!C23</f>
        <v>0</v>
      </c>
      <c r="G20" s="110">
        <f t="shared" si="0"/>
        <v>0</v>
      </c>
      <c r="H20" s="110">
        <v>0</v>
      </c>
      <c r="I20" s="110">
        <f t="shared" si="1"/>
        <v>0</v>
      </c>
      <c r="J20" s="85">
        <f>分析係数表!G23</f>
        <v>0.21585320256550375</v>
      </c>
      <c r="K20" s="111">
        <f t="shared" si="2"/>
        <v>0</v>
      </c>
      <c r="L20" s="79"/>
      <c r="M20" s="80"/>
      <c r="N20" s="81">
        <f>分析係数表!H23</f>
        <v>2.5048078394919135E-5</v>
      </c>
      <c r="O20" s="82">
        <f t="shared" si="3"/>
        <v>8.3538797029540299E-4</v>
      </c>
      <c r="P20" s="76">
        <f>分析係数表!C23</f>
        <v>0</v>
      </c>
      <c r="Q20" s="82">
        <f t="shared" si="4"/>
        <v>0</v>
      </c>
      <c r="R20" s="83">
        <v>0</v>
      </c>
      <c r="S20" s="84">
        <f t="shared" si="5"/>
        <v>0</v>
      </c>
      <c r="T20" s="85">
        <f>分析係数表!F23</f>
        <v>0.44111133480974429</v>
      </c>
      <c r="U20" s="86">
        <f t="shared" si="6"/>
        <v>0</v>
      </c>
      <c r="V20" s="87">
        <f>分析係数表!D23</f>
        <v>2.2822054128677844E-2</v>
      </c>
      <c r="W20" s="167">
        <f t="shared" si="7"/>
        <v>0</v>
      </c>
      <c r="X20" s="76">
        <f>分析係数表!E23</f>
        <v>2.3934155905164563E-2</v>
      </c>
      <c r="Y20" s="166">
        <f t="shared" si="8"/>
        <v>0</v>
      </c>
    </row>
    <row r="21" spans="1:25" x14ac:dyDescent="0.2">
      <c r="A21" s="6" t="s">
        <v>9</v>
      </c>
      <c r="B21" s="5" t="s">
        <v>271</v>
      </c>
      <c r="C21" s="90"/>
      <c r="D21" s="107">
        <f>投入係数表!AK21</f>
        <v>0</v>
      </c>
      <c r="E21" s="110">
        <f t="shared" si="9"/>
        <v>0</v>
      </c>
      <c r="F21" s="85">
        <f>分析係数表!C24</f>
        <v>0.81842301633363734</v>
      </c>
      <c r="G21" s="110">
        <f t="shared" si="0"/>
        <v>0</v>
      </c>
      <c r="H21" s="110">
        <v>1.9221445190238287E-2</v>
      </c>
      <c r="I21" s="110">
        <f t="shared" si="1"/>
        <v>1.9221445190238287E-2</v>
      </c>
      <c r="J21" s="85">
        <f>分析係数表!G24</f>
        <v>0.20829256360078277</v>
      </c>
      <c r="K21" s="111">
        <f t="shared" si="2"/>
        <v>4.0036840947866685E-3</v>
      </c>
      <c r="L21" s="79"/>
      <c r="M21" s="80"/>
      <c r="N21" s="81">
        <f>分析係数表!H24</f>
        <v>3.3536593850975067E-4</v>
      </c>
      <c r="O21" s="82">
        <f t="shared" si="3"/>
        <v>1.1184916713399563E-2</v>
      </c>
      <c r="P21" s="76">
        <f>分析係数表!C24</f>
        <v>0.81842301633363734</v>
      </c>
      <c r="Q21" s="82">
        <f t="shared" si="4"/>
        <v>9.1539932740209839E-3</v>
      </c>
      <c r="R21" s="83">
        <v>2.5314030930330567E-2</v>
      </c>
      <c r="S21" s="84">
        <f t="shared" si="5"/>
        <v>4.4535476120568851E-2</v>
      </c>
      <c r="T21" s="85">
        <f>分析係数表!F24</f>
        <v>0.39236790606653621</v>
      </c>
      <c r="U21" s="86">
        <f t="shared" si="6"/>
        <v>1.7474291511103825E-2</v>
      </c>
      <c r="V21" s="87">
        <f>分析係数表!D24</f>
        <v>4.4337084148727987E-2</v>
      </c>
      <c r="W21" s="167">
        <f t="shared" si="7"/>
        <v>0</v>
      </c>
      <c r="X21" s="76">
        <f>分析係数表!E24</f>
        <v>4.5009784735812131E-2</v>
      </c>
      <c r="Y21" s="166">
        <f t="shared" si="8"/>
        <v>0</v>
      </c>
    </row>
    <row r="22" spans="1:25" x14ac:dyDescent="0.2">
      <c r="A22" s="6" t="s">
        <v>10</v>
      </c>
      <c r="B22" s="5" t="s">
        <v>272</v>
      </c>
      <c r="C22" s="90"/>
      <c r="D22" s="107">
        <f>投入係数表!AK22</f>
        <v>0</v>
      </c>
      <c r="E22" s="110">
        <f t="shared" si="9"/>
        <v>0</v>
      </c>
      <c r="F22" s="85">
        <f>分析係数表!C25</f>
        <v>9.2155281649579646E-3</v>
      </c>
      <c r="G22" s="110">
        <f t="shared" si="0"/>
        <v>0</v>
      </c>
      <c r="H22" s="110">
        <v>2.6263008491726066E-3</v>
      </c>
      <c r="I22" s="110">
        <f t="shared" si="1"/>
        <v>2.6263008491726066E-3</v>
      </c>
      <c r="J22" s="85">
        <f>分析係数表!G25</f>
        <v>0.19733079122974262</v>
      </c>
      <c r="K22" s="111">
        <f t="shared" si="2"/>
        <v>5.1825002457457539E-4</v>
      </c>
      <c r="L22" s="79"/>
      <c r="M22" s="80"/>
      <c r="N22" s="81">
        <f>分析係数表!H25</f>
        <v>5.1487716700667114E-4</v>
      </c>
      <c r="O22" s="82">
        <f t="shared" si="3"/>
        <v>1.7171863833849953E-2</v>
      </c>
      <c r="P22" s="76">
        <f>分析係数表!C25</f>
        <v>9.2155281649579646E-3</v>
      </c>
      <c r="Q22" s="82">
        <f t="shared" si="4"/>
        <v>1.582477948056673E-4</v>
      </c>
      <c r="R22" s="83">
        <v>1.5542080951255425E-3</v>
      </c>
      <c r="S22" s="84">
        <f t="shared" si="5"/>
        <v>4.1805089442981495E-3</v>
      </c>
      <c r="T22" s="85">
        <f>分析係数表!F25</f>
        <v>0.3508102955195424</v>
      </c>
      <c r="U22" s="86">
        <f t="shared" si="6"/>
        <v>1.4665655781713242E-3</v>
      </c>
      <c r="V22" s="87">
        <f>分析係数表!D25</f>
        <v>0.24499523355576741</v>
      </c>
      <c r="W22" s="167">
        <f t="shared" si="7"/>
        <v>0</v>
      </c>
      <c r="X22" s="76">
        <f>分析係数表!E25</f>
        <v>0.2330791229742612</v>
      </c>
      <c r="Y22" s="166">
        <f t="shared" si="8"/>
        <v>0</v>
      </c>
    </row>
    <row r="23" spans="1:25" x14ac:dyDescent="0.2">
      <c r="A23" s="6" t="s">
        <v>11</v>
      </c>
      <c r="B23" s="5" t="s">
        <v>35</v>
      </c>
      <c r="C23" s="90"/>
      <c r="D23" s="107">
        <f>投入係数表!AK23</f>
        <v>0</v>
      </c>
      <c r="E23" s="110">
        <f t="shared" si="9"/>
        <v>0</v>
      </c>
      <c r="F23" s="85">
        <f>分析係数表!C26</f>
        <v>0.13136940169326161</v>
      </c>
      <c r="G23" s="110">
        <f t="shared" si="0"/>
        <v>0</v>
      </c>
      <c r="H23" s="110">
        <v>2.4903542756486419E-2</v>
      </c>
      <c r="I23" s="110">
        <f t="shared" si="1"/>
        <v>2.4903542756486419E-2</v>
      </c>
      <c r="J23" s="85">
        <f>分析係数表!G26</f>
        <v>0.19642020029831664</v>
      </c>
      <c r="K23" s="111">
        <f t="shared" si="2"/>
        <v>4.8915588563667551E-3</v>
      </c>
      <c r="L23" s="79"/>
      <c r="M23" s="80"/>
      <c r="N23" s="81">
        <f>分析係数表!H26</f>
        <v>1.0429741531662163E-2</v>
      </c>
      <c r="O23" s="82">
        <f t="shared" si="3"/>
        <v>0.34784626874244701</v>
      </c>
      <c r="P23" s="76">
        <f>分析係数表!C26</f>
        <v>0.13136940169326161</v>
      </c>
      <c r="Q23" s="82">
        <f t="shared" si="4"/>
        <v>4.5696356205928754E-2</v>
      </c>
      <c r="R23" s="83">
        <v>6.0271173337957284E-2</v>
      </c>
      <c r="S23" s="84">
        <f t="shared" si="5"/>
        <v>8.51747160944437E-2</v>
      </c>
      <c r="T23" s="85">
        <f>分析係数表!F26</f>
        <v>0.33488173875985511</v>
      </c>
      <c r="U23" s="86">
        <f t="shared" si="6"/>
        <v>2.852345702408432E-2</v>
      </c>
      <c r="V23" s="87">
        <f>分析係数表!D26</f>
        <v>5.817174515235457E-2</v>
      </c>
      <c r="W23" s="167">
        <f t="shared" si="7"/>
        <v>0</v>
      </c>
      <c r="X23" s="76">
        <f>分析係数表!E26</f>
        <v>6.1453228212230981E-2</v>
      </c>
      <c r="Y23" s="166">
        <f t="shared" si="8"/>
        <v>0</v>
      </c>
    </row>
    <row r="24" spans="1:25" x14ac:dyDescent="0.2">
      <c r="A24" s="6" t="s">
        <v>12</v>
      </c>
      <c r="B24" s="5" t="s">
        <v>366</v>
      </c>
      <c r="C24" s="90"/>
      <c r="D24" s="107">
        <f>投入係数表!AK24</f>
        <v>0</v>
      </c>
      <c r="E24" s="110">
        <f t="shared" si="9"/>
        <v>0</v>
      </c>
      <c r="F24" s="85">
        <f>分析係数表!C27</f>
        <v>0.16712141882673948</v>
      </c>
      <c r="G24" s="110">
        <f t="shared" si="0"/>
        <v>0</v>
      </c>
      <c r="H24" s="110">
        <v>8.7306907736268025E-3</v>
      </c>
      <c r="I24" s="110">
        <f t="shared" si="1"/>
        <v>8.7306907736268025E-3</v>
      </c>
      <c r="J24" s="85">
        <f>分析係数表!G27</f>
        <v>0.17095740894530786</v>
      </c>
      <c r="K24" s="111">
        <f t="shared" si="2"/>
        <v>1.4925762729619436E-3</v>
      </c>
      <c r="L24" s="79"/>
      <c r="M24" s="80"/>
      <c r="N24" s="81">
        <f>分析係数表!H27</f>
        <v>1.1119955247433267E-2</v>
      </c>
      <c r="O24" s="82">
        <f t="shared" si="3"/>
        <v>0.37086584836836478</v>
      </c>
      <c r="P24" s="76">
        <f>分析係数表!C27</f>
        <v>0.16712141882673948</v>
      </c>
      <c r="Q24" s="82">
        <f t="shared" si="4"/>
        <v>6.1979626773703549E-2</v>
      </c>
      <c r="R24" s="83">
        <v>6.9371065989846742E-2</v>
      </c>
      <c r="S24" s="84">
        <f t="shared" si="5"/>
        <v>7.8101756763473543E-2</v>
      </c>
      <c r="T24" s="85">
        <f>分析係数表!F27</f>
        <v>0.3222209040218294</v>
      </c>
      <c r="U24" s="86">
        <f t="shared" si="6"/>
        <v>2.5166018670019472E-2</v>
      </c>
      <c r="V24" s="87">
        <f>分析係数表!D27</f>
        <v>6.0268121959900341E-2</v>
      </c>
      <c r="W24" s="167">
        <f t="shared" si="7"/>
        <v>0</v>
      </c>
      <c r="X24" s="76">
        <f>分析係数表!E27</f>
        <v>7.1420097283188988E-2</v>
      </c>
      <c r="Y24" s="166">
        <f t="shared" si="8"/>
        <v>0</v>
      </c>
    </row>
    <row r="25" spans="1:25" x14ac:dyDescent="0.2">
      <c r="A25" s="6" t="s">
        <v>13</v>
      </c>
      <c r="B25" s="5" t="s">
        <v>192</v>
      </c>
      <c r="C25" s="90"/>
      <c r="D25" s="107">
        <f>投入係数表!AK25</f>
        <v>0</v>
      </c>
      <c r="E25" s="110">
        <f t="shared" si="9"/>
        <v>0</v>
      </c>
      <c r="F25" s="85">
        <f>分析係数表!C28</f>
        <v>0.25171335744498258</v>
      </c>
      <c r="G25" s="110">
        <f t="shared" si="0"/>
        <v>0</v>
      </c>
      <c r="H25" s="110">
        <v>3.2367073349229655E-2</v>
      </c>
      <c r="I25" s="110">
        <f t="shared" si="1"/>
        <v>3.2367073349229655E-2</v>
      </c>
      <c r="J25" s="85">
        <f>分析係数表!G28</f>
        <v>0.12482787671548065</v>
      </c>
      <c r="K25" s="111">
        <f t="shared" si="2"/>
        <v>4.0403130416785584E-3</v>
      </c>
      <c r="L25" s="79"/>
      <c r="M25" s="80"/>
      <c r="N25" s="81">
        <f>分析係数表!H28</f>
        <v>2.0288943499884502E-2</v>
      </c>
      <c r="O25" s="82">
        <f t="shared" si="3"/>
        <v>0.67666425593927648</v>
      </c>
      <c r="P25" s="76">
        <f>分析係数表!C28</f>
        <v>0.25171335744498258</v>
      </c>
      <c r="Q25" s="82">
        <f t="shared" si="4"/>
        <v>0.17032543172548628</v>
      </c>
      <c r="R25" s="83">
        <v>0.19506989997958135</v>
      </c>
      <c r="S25" s="84">
        <f t="shared" si="5"/>
        <v>0.22743697332881102</v>
      </c>
      <c r="T25" s="85">
        <f>分析係数表!F28</f>
        <v>0.21349304958212537</v>
      </c>
      <c r="U25" s="86">
        <f t="shared" si="6"/>
        <v>4.8556213023696379E-2</v>
      </c>
      <c r="V25" s="87">
        <f>分析係数表!D28</f>
        <v>2.3582217408079972E-2</v>
      </c>
      <c r="W25" s="167">
        <f t="shared" si="7"/>
        <v>0</v>
      </c>
      <c r="X25" s="76">
        <f>分析係数表!E28</f>
        <v>2.4555665289680392E-2</v>
      </c>
      <c r="Y25" s="166">
        <f t="shared" si="8"/>
        <v>0</v>
      </c>
    </row>
    <row r="26" spans="1:25" x14ac:dyDescent="0.2">
      <c r="A26" s="6" t="s">
        <v>14</v>
      </c>
      <c r="B26" s="5" t="s">
        <v>50</v>
      </c>
      <c r="C26" s="90"/>
      <c r="D26" s="107">
        <f>投入係数表!AK26</f>
        <v>5.0391513008335435E-2</v>
      </c>
      <c r="E26" s="110">
        <f t="shared" si="9"/>
        <v>5.0391513008335433</v>
      </c>
      <c r="F26" s="85">
        <f>分析係数表!C29</f>
        <v>0.56088407005838192</v>
      </c>
      <c r="G26" s="110">
        <f t="shared" si="0"/>
        <v>2.8263796912515073</v>
      </c>
      <c r="H26" s="110">
        <v>2.880423224985853</v>
      </c>
      <c r="I26" s="110">
        <f t="shared" si="1"/>
        <v>2.880423224985853</v>
      </c>
      <c r="J26" s="85">
        <f>分析係数表!G29</f>
        <v>0.25897778967085899</v>
      </c>
      <c r="K26" s="111">
        <f t="shared" si="2"/>
        <v>0.74596564012344357</v>
      </c>
      <c r="L26" s="79"/>
      <c r="M26" s="80"/>
      <c r="N26" s="81">
        <f>分析係数表!H29</f>
        <v>1.0175086067980484E-2</v>
      </c>
      <c r="O26" s="82">
        <f t="shared" si="3"/>
        <v>0.33935315771111035</v>
      </c>
      <c r="P26" s="76">
        <f>分析係数表!C29</f>
        <v>0.56088407005838192</v>
      </c>
      <c r="Q26" s="82">
        <f t="shared" si="4"/>
        <v>0.19033778028417156</v>
      </c>
      <c r="R26" s="83">
        <v>0.21788431360817845</v>
      </c>
      <c r="S26" s="84">
        <f t="shared" si="5"/>
        <v>3.0983075385940313</v>
      </c>
      <c r="T26" s="85">
        <f>分析係数表!F29</f>
        <v>0.37605030773347603</v>
      </c>
      <c r="U26" s="86">
        <f t="shared" si="6"/>
        <v>1.165119503341234</v>
      </c>
      <c r="V26" s="87">
        <f>分析係数表!D29</f>
        <v>1.7393631255017392E-2</v>
      </c>
      <c r="W26" s="167">
        <f t="shared" si="7"/>
        <v>0</v>
      </c>
      <c r="X26" s="76">
        <f>分析係数表!E29</f>
        <v>1.2898046561412899E-2</v>
      </c>
      <c r="Y26" s="166">
        <f t="shared" si="8"/>
        <v>0</v>
      </c>
    </row>
    <row r="27" spans="1:25" x14ac:dyDescent="0.2">
      <c r="A27" s="6" t="s">
        <v>15</v>
      </c>
      <c r="B27" s="5" t="s">
        <v>36</v>
      </c>
      <c r="C27" s="90"/>
      <c r="D27" s="107">
        <f>投入係数表!AK27</f>
        <v>1.7681232634503663E-3</v>
      </c>
      <c r="E27" s="110">
        <f t="shared" si="9"/>
        <v>0.17681232634503663</v>
      </c>
      <c r="F27" s="85">
        <f>分析係数表!C30</f>
        <v>1</v>
      </c>
      <c r="G27" s="110">
        <f t="shared" si="0"/>
        <v>0.17681232634503663</v>
      </c>
      <c r="H27" s="110">
        <v>0.23762108704248958</v>
      </c>
      <c r="I27" s="110">
        <f t="shared" si="1"/>
        <v>0.23762108704248958</v>
      </c>
      <c r="J27" s="85">
        <f>分析係数表!G30</f>
        <v>0.3445256772071732</v>
      </c>
      <c r="K27" s="111">
        <f t="shared" si="2"/>
        <v>8.1866565932018368E-2</v>
      </c>
      <c r="L27" s="79"/>
      <c r="M27" s="80"/>
      <c r="N27" s="81">
        <f>分析係数表!H30</f>
        <v>0</v>
      </c>
      <c r="O27" s="82">
        <f t="shared" si="3"/>
        <v>0</v>
      </c>
      <c r="P27" s="76">
        <f>分析係数表!C30</f>
        <v>1</v>
      </c>
      <c r="Q27" s="82">
        <f t="shared" si="4"/>
        <v>0</v>
      </c>
      <c r="R27" s="83">
        <v>9.7380226825384261E-2</v>
      </c>
      <c r="S27" s="84">
        <f t="shared" si="5"/>
        <v>0.33500131386787385</v>
      </c>
      <c r="T27" s="85">
        <f>分析係数表!F30</f>
        <v>0.44052354392124621</v>
      </c>
      <c r="U27" s="86">
        <f t="shared" si="6"/>
        <v>0.14757596600334952</v>
      </c>
      <c r="V27" s="87">
        <f>分析係数表!D30</f>
        <v>0.11890846870069555</v>
      </c>
      <c r="W27" s="167">
        <f t="shared" si="7"/>
        <v>0</v>
      </c>
      <c r="X27" s="76">
        <f>分析係数表!E30</f>
        <v>8.6331414857447608E-2</v>
      </c>
      <c r="Y27" s="166">
        <f t="shared" si="8"/>
        <v>0</v>
      </c>
    </row>
    <row r="28" spans="1:25" x14ac:dyDescent="0.2">
      <c r="A28" s="6" t="s">
        <v>16</v>
      </c>
      <c r="B28" s="5" t="s">
        <v>193</v>
      </c>
      <c r="C28" s="90"/>
      <c r="D28" s="107">
        <f>投入係数表!AK28</f>
        <v>4.4203081586259158E-3</v>
      </c>
      <c r="E28" s="110">
        <f t="shared" si="9"/>
        <v>0.44203081586259158</v>
      </c>
      <c r="F28" s="85">
        <f>分析係数表!C31</f>
        <v>4.9143958408031541E-2</v>
      </c>
      <c r="G28" s="110">
        <f t="shared" si="0"/>
        <v>2.1723144029819449E-2</v>
      </c>
      <c r="H28" s="110">
        <v>6.6406736479517045E-2</v>
      </c>
      <c r="I28" s="110">
        <f t="shared" si="1"/>
        <v>6.6406736479517045E-2</v>
      </c>
      <c r="J28" s="85">
        <f>分析係数表!G31</f>
        <v>7.032875572201415E-2</v>
      </c>
      <c r="K28" s="111">
        <f t="shared" si="2"/>
        <v>4.6703031481641205E-3</v>
      </c>
      <c r="L28" s="79"/>
      <c r="M28" s="80"/>
      <c r="N28" s="81">
        <f>分析係数表!H31</f>
        <v>2.2706083064994196E-2</v>
      </c>
      <c r="O28" s="82">
        <f t="shared" si="3"/>
        <v>0.75727919507278285</v>
      </c>
      <c r="P28" s="76">
        <f>分析係数表!C31</f>
        <v>4.9143958408031541E-2</v>
      </c>
      <c r="Q28" s="82">
        <f t="shared" si="4"/>
        <v>3.7215697265924441E-2</v>
      </c>
      <c r="R28" s="83">
        <v>8.6047204300466737E-2</v>
      </c>
      <c r="S28" s="84">
        <f t="shared" si="5"/>
        <v>0.15245394077998378</v>
      </c>
      <c r="T28" s="85">
        <f>分析係数表!F31</f>
        <v>0.30087390761548066</v>
      </c>
      <c r="U28" s="86">
        <f t="shared" si="6"/>
        <v>4.5869412893852803E-2</v>
      </c>
      <c r="V28" s="87">
        <f>分析係数表!D31</f>
        <v>7.4490220557636294E-2</v>
      </c>
      <c r="W28" s="167">
        <f t="shared" si="7"/>
        <v>0</v>
      </c>
      <c r="X28" s="76">
        <f>分析係数表!E31</f>
        <v>6.450270495214315E-2</v>
      </c>
      <c r="Y28" s="166">
        <f t="shared" si="8"/>
        <v>0</v>
      </c>
    </row>
    <row r="29" spans="1:25" x14ac:dyDescent="0.2">
      <c r="A29" s="6" t="s">
        <v>17</v>
      </c>
      <c r="B29" s="5" t="s">
        <v>273</v>
      </c>
      <c r="C29" s="90"/>
      <c r="D29" s="107">
        <f>投入係数表!AK29</f>
        <v>2.2733013387218996E-3</v>
      </c>
      <c r="E29" s="110">
        <f t="shared" si="9"/>
        <v>0.22733013387218998</v>
      </c>
      <c r="F29" s="85">
        <f>分析係数表!C32</f>
        <v>0.85369684730169415</v>
      </c>
      <c r="G29" s="110">
        <f t="shared" si="0"/>
        <v>0.19407101858336065</v>
      </c>
      <c r="H29" s="110">
        <v>0.23896027760420591</v>
      </c>
      <c r="I29" s="110">
        <f t="shared" si="1"/>
        <v>0.23896027760420591</v>
      </c>
      <c r="J29" s="85">
        <f>分析係数表!G32</f>
        <v>0.14032110690510377</v>
      </c>
      <c r="K29" s="111">
        <f t="shared" si="2"/>
        <v>3.3531170659773055E-2</v>
      </c>
      <c r="L29" s="79"/>
      <c r="M29" s="80"/>
      <c r="N29" s="81">
        <f>分析係数表!H32</f>
        <v>6.3455131933795143E-3</v>
      </c>
      <c r="O29" s="82">
        <f t="shared" si="3"/>
        <v>0.21163161914150211</v>
      </c>
      <c r="P29" s="76">
        <f>分析係数表!C32</f>
        <v>0.85369684730169415</v>
      </c>
      <c r="Q29" s="82">
        <f t="shared" si="4"/>
        <v>0.18066924605045323</v>
      </c>
      <c r="R29" s="83">
        <v>0.25301498576262704</v>
      </c>
      <c r="S29" s="84">
        <f t="shared" si="5"/>
        <v>0.49197526336683295</v>
      </c>
      <c r="T29" s="85">
        <f>分析係数表!F32</f>
        <v>0.48296567027803161</v>
      </c>
      <c r="U29" s="86">
        <f t="shared" si="6"/>
        <v>0.23760716283217362</v>
      </c>
      <c r="V29" s="87">
        <f>分析係数表!D32</f>
        <v>1.657747030413784E-2</v>
      </c>
      <c r="W29" s="167">
        <f t="shared" si="7"/>
        <v>0</v>
      </c>
      <c r="X29" s="76">
        <f>分析係数表!E32</f>
        <v>2.4931471087325414E-2</v>
      </c>
      <c r="Y29" s="166">
        <f t="shared" si="8"/>
        <v>0</v>
      </c>
    </row>
    <row r="30" spans="1:25" x14ac:dyDescent="0.2">
      <c r="A30" s="6" t="s">
        <v>18</v>
      </c>
      <c r="B30" s="5" t="s">
        <v>274</v>
      </c>
      <c r="C30" s="90"/>
      <c r="D30" s="107">
        <f>投入係数表!AK30</f>
        <v>0</v>
      </c>
      <c r="E30" s="110">
        <f t="shared" si="9"/>
        <v>0</v>
      </c>
      <c r="F30" s="85">
        <f>分析係数表!C33</f>
        <v>0.68456011928968419</v>
      </c>
      <c r="G30" s="110">
        <f t="shared" si="0"/>
        <v>0</v>
      </c>
      <c r="H30" s="110">
        <v>3.6064984439581713E-2</v>
      </c>
      <c r="I30" s="110">
        <f t="shared" si="1"/>
        <v>3.6064984439581713E-2</v>
      </c>
      <c r="J30" s="85">
        <f>分析係数表!G33</f>
        <v>0.50750988142292486</v>
      </c>
      <c r="K30" s="111">
        <f t="shared" si="2"/>
        <v>1.8303335976451746E-2</v>
      </c>
      <c r="L30" s="79"/>
      <c r="M30" s="80"/>
      <c r="N30" s="81">
        <f>分析係数表!H33</f>
        <v>9.6295945829355794E-4</v>
      </c>
      <c r="O30" s="82">
        <f t="shared" si="3"/>
        <v>3.211602641357883E-2</v>
      </c>
      <c r="P30" s="76">
        <f>分析係数表!C33</f>
        <v>0.68456011928968419</v>
      </c>
      <c r="Q30" s="82">
        <f t="shared" si="4"/>
        <v>2.1985350872790171E-2</v>
      </c>
      <c r="R30" s="83">
        <v>8.5397390567618733E-2</v>
      </c>
      <c r="S30" s="84">
        <f t="shared" si="5"/>
        <v>0.12146237500720045</v>
      </c>
      <c r="T30" s="85">
        <f>分析係数表!F33</f>
        <v>0.6454545454545455</v>
      </c>
      <c r="U30" s="86">
        <f t="shared" si="6"/>
        <v>7.8398442050102116E-2</v>
      </c>
      <c r="V30" s="87">
        <f>分析係数表!D33</f>
        <v>8.1027667984189727E-2</v>
      </c>
      <c r="W30" s="167">
        <f t="shared" si="7"/>
        <v>0</v>
      </c>
      <c r="X30" s="76">
        <f>分析係数表!E33</f>
        <v>8.1620553359683795E-2</v>
      </c>
      <c r="Y30" s="166">
        <f t="shared" si="8"/>
        <v>0</v>
      </c>
    </row>
    <row r="31" spans="1:25" x14ac:dyDescent="0.2">
      <c r="A31" s="6" t="s">
        <v>19</v>
      </c>
      <c r="B31" s="5" t="s">
        <v>275</v>
      </c>
      <c r="C31" s="90"/>
      <c r="D31" s="107">
        <f>投入係数表!AK31</f>
        <v>4.0919424096994193E-2</v>
      </c>
      <c r="E31" s="110">
        <f t="shared" si="9"/>
        <v>4.0919424096994197</v>
      </c>
      <c r="F31" s="85">
        <f>分析係数表!C34</f>
        <v>0.36407371382002685</v>
      </c>
      <c r="G31" s="110">
        <f t="shared" si="0"/>
        <v>1.4897686698369377</v>
      </c>
      <c r="H31" s="110">
        <v>1.7450386039858095</v>
      </c>
      <c r="I31" s="110">
        <f t="shared" si="1"/>
        <v>1.7450386039858095</v>
      </c>
      <c r="J31" s="85">
        <f>分析係数表!G34</f>
        <v>0.42480723749571397</v>
      </c>
      <c r="K31" s="111">
        <f t="shared" si="2"/>
        <v>0.74130502868258896</v>
      </c>
      <c r="L31" s="79"/>
      <c r="M31" s="80"/>
      <c r="N31" s="81">
        <f>分析係数表!H34</f>
        <v>0.15914714076185121</v>
      </c>
      <c r="O31" s="82">
        <f t="shared" si="3"/>
        <v>5.3077767006002254</v>
      </c>
      <c r="P31" s="76">
        <f>分析係数表!C34</f>
        <v>0.36407371382002685</v>
      </c>
      <c r="Q31" s="82">
        <f t="shared" si="4"/>
        <v>1.9324219755149328</v>
      </c>
      <c r="R31" s="83">
        <v>2.1213219892546111</v>
      </c>
      <c r="S31" s="84">
        <f t="shared" si="5"/>
        <v>3.8663605932404206</v>
      </c>
      <c r="T31" s="85">
        <f>分析係数表!F34</f>
        <v>0.69957183425501801</v>
      </c>
      <c r="U31" s="86">
        <f t="shared" si="6"/>
        <v>2.7047969721045204</v>
      </c>
      <c r="V31" s="87">
        <f>分析係数表!D34</f>
        <v>0.16978925805118647</v>
      </c>
      <c r="W31" s="167">
        <f t="shared" si="7"/>
        <v>1</v>
      </c>
      <c r="X31" s="76">
        <f>分析係数表!E34</f>
        <v>0.12666496689847989</v>
      </c>
      <c r="Y31" s="166">
        <f t="shared" si="8"/>
        <v>0</v>
      </c>
    </row>
    <row r="32" spans="1:25" x14ac:dyDescent="0.2">
      <c r="A32" s="6" t="s">
        <v>20</v>
      </c>
      <c r="B32" s="5" t="s">
        <v>37</v>
      </c>
      <c r="C32" s="90"/>
      <c r="D32" s="107">
        <f>投入係数表!AK32</f>
        <v>2.7153321545844912E-2</v>
      </c>
      <c r="E32" s="110">
        <f t="shared" si="9"/>
        <v>2.7153321545844911</v>
      </c>
      <c r="F32" s="85">
        <f>分析係数表!C35</f>
        <v>0.73929442777419441</v>
      </c>
      <c r="G32" s="110">
        <f t="shared" si="0"/>
        <v>2.0074299314404116</v>
      </c>
      <c r="H32" s="110">
        <v>2.2237073325377152</v>
      </c>
      <c r="I32" s="110">
        <f t="shared" si="1"/>
        <v>2.2237073325377152</v>
      </c>
      <c r="J32" s="85">
        <f>分析係数表!G35</f>
        <v>0.31372688477951638</v>
      </c>
      <c r="K32" s="111">
        <f t="shared" si="2"/>
        <v>0.69763677409842551</v>
      </c>
      <c r="L32" s="79"/>
      <c r="M32" s="80"/>
      <c r="N32" s="81">
        <f>分析係数表!H35</f>
        <v>5.9491969307754605E-2</v>
      </c>
      <c r="O32" s="82">
        <f t="shared" si="3"/>
        <v>1.9841392503371706</v>
      </c>
      <c r="P32" s="76">
        <f>分析係数表!C35</f>
        <v>0.73929442777419441</v>
      </c>
      <c r="Q32" s="82">
        <f t="shared" si="4"/>
        <v>1.4668630917023375</v>
      </c>
      <c r="R32" s="83">
        <v>1.8337574833042598</v>
      </c>
      <c r="S32" s="84">
        <f t="shared" si="5"/>
        <v>4.0574648158419748</v>
      </c>
      <c r="T32" s="85">
        <f>分析係数表!F35</f>
        <v>0.64366998577524892</v>
      </c>
      <c r="U32" s="86">
        <f t="shared" si="6"/>
        <v>2.6116683202965771</v>
      </c>
      <c r="V32" s="87">
        <f>分析係数表!D35</f>
        <v>5.245376955903272E-2</v>
      </c>
      <c r="W32" s="167">
        <f t="shared" si="7"/>
        <v>0</v>
      </c>
      <c r="X32" s="76">
        <f>分析係数表!E35</f>
        <v>4.7030583214793739E-2</v>
      </c>
      <c r="Y32" s="166">
        <f t="shared" si="8"/>
        <v>0</v>
      </c>
    </row>
    <row r="33" spans="1:25" x14ac:dyDescent="0.2">
      <c r="A33" s="6" t="s">
        <v>21</v>
      </c>
      <c r="B33" s="5" t="s">
        <v>38</v>
      </c>
      <c r="C33" s="90"/>
      <c r="D33" s="107">
        <f>投入係数表!AK33</f>
        <v>1.5407931295781763E-2</v>
      </c>
      <c r="E33" s="110">
        <f t="shared" si="9"/>
        <v>1.5407931295781763</v>
      </c>
      <c r="F33" s="85">
        <f>分析係数表!C36</f>
        <v>0.90530305621882723</v>
      </c>
      <c r="G33" s="110">
        <f t="shared" si="0"/>
        <v>1.3948847292080944</v>
      </c>
      <c r="H33" s="110">
        <v>1.6229101445454162</v>
      </c>
      <c r="I33" s="110">
        <f t="shared" si="1"/>
        <v>1.6229101445454162</v>
      </c>
      <c r="J33" s="85">
        <f>分析係数表!G36</f>
        <v>4.4048921884705258E-2</v>
      </c>
      <c r="K33" s="111">
        <f t="shared" si="2"/>
        <v>7.1487442182976757E-2</v>
      </c>
      <c r="L33" s="79"/>
      <c r="M33" s="80"/>
      <c r="N33" s="81">
        <f>分析係数表!H36</f>
        <v>0.18238619127269287</v>
      </c>
      <c r="O33" s="82">
        <f t="shared" si="3"/>
        <v>6.0828310952631837</v>
      </c>
      <c r="P33" s="76">
        <f>分析係数表!C36</f>
        <v>0.90530305621882723</v>
      </c>
      <c r="Q33" s="82">
        <f t="shared" si="4"/>
        <v>5.5068055810046763</v>
      </c>
      <c r="R33" s="83">
        <v>5.9083212225974675</v>
      </c>
      <c r="S33" s="84">
        <f t="shared" si="5"/>
        <v>7.5312313671428832</v>
      </c>
      <c r="T33" s="85">
        <f>分析係数表!F36</f>
        <v>0.85493507645893108</v>
      </c>
      <c r="U33" s="86">
        <f t="shared" si="6"/>
        <v>6.438713864698201</v>
      </c>
      <c r="V33" s="87">
        <f>分析係数表!D36</f>
        <v>1.6260463190274778E-2</v>
      </c>
      <c r="W33" s="167">
        <f t="shared" si="7"/>
        <v>0</v>
      </c>
      <c r="X33" s="76">
        <f>分析係数表!E36</f>
        <v>7.9638557780472661E-3</v>
      </c>
      <c r="Y33" s="166">
        <f t="shared" si="8"/>
        <v>0</v>
      </c>
    </row>
    <row r="34" spans="1:25" x14ac:dyDescent="0.2">
      <c r="A34" s="6" t="s">
        <v>22</v>
      </c>
      <c r="B34" s="5" t="s">
        <v>378</v>
      </c>
      <c r="C34" s="90"/>
      <c r="D34" s="107">
        <f>投入係数表!AK34</f>
        <v>2.6900732508209145E-2</v>
      </c>
      <c r="E34" s="110">
        <f t="shared" si="9"/>
        <v>2.6900732508209146</v>
      </c>
      <c r="F34" s="85">
        <f>分析係数表!C37</f>
        <v>0.39043485315593052</v>
      </c>
      <c r="G34" s="110">
        <f t="shared" si="0"/>
        <v>1.0502983546629605</v>
      </c>
      <c r="H34" s="110">
        <v>1.5078378918229149</v>
      </c>
      <c r="I34" s="110">
        <f t="shared" si="1"/>
        <v>1.5078378918229149</v>
      </c>
      <c r="J34" s="85">
        <f>分析係数表!G37</f>
        <v>0.31799768518518517</v>
      </c>
      <c r="K34" s="111">
        <f t="shared" si="2"/>
        <v>0.4794889592341966</v>
      </c>
      <c r="L34" s="79"/>
      <c r="M34" s="80"/>
      <c r="N34" s="81">
        <f>分析係数表!H37</f>
        <v>4.8270430186830832E-2</v>
      </c>
      <c r="O34" s="82">
        <f t="shared" si="3"/>
        <v>1.6098854396448301</v>
      </c>
      <c r="P34" s="76">
        <f>分析係数表!C37</f>
        <v>0.39043485315593052</v>
      </c>
      <c r="Q34" s="82">
        <f t="shared" si="4"/>
        <v>0.62855538522559984</v>
      </c>
      <c r="R34" s="83">
        <v>0.87017475572330938</v>
      </c>
      <c r="S34" s="84">
        <f t="shared" si="5"/>
        <v>2.3780126475462242</v>
      </c>
      <c r="T34" s="85">
        <f>分析係数表!F37</f>
        <v>0.6715988005050505</v>
      </c>
      <c r="U34" s="86">
        <f t="shared" si="6"/>
        <v>1.5970704416778836</v>
      </c>
      <c r="V34" s="87">
        <f>分析係数表!D37</f>
        <v>6.2920875420875419E-2</v>
      </c>
      <c r="W34" s="167">
        <f t="shared" si="7"/>
        <v>0</v>
      </c>
      <c r="X34" s="76">
        <f>分析係数表!E37</f>
        <v>6.0316708754208755E-2</v>
      </c>
      <c r="Y34" s="166">
        <f t="shared" si="8"/>
        <v>0</v>
      </c>
    </row>
    <row r="35" spans="1:25" x14ac:dyDescent="0.2">
      <c r="A35" s="6" t="s">
        <v>23</v>
      </c>
      <c r="B35" s="5" t="s">
        <v>194</v>
      </c>
      <c r="C35" s="90"/>
      <c r="D35" s="107">
        <f>投入係数表!AK35</f>
        <v>7.160899216973983E-2</v>
      </c>
      <c r="E35" s="110">
        <f t="shared" si="9"/>
        <v>7.1608992169739833</v>
      </c>
      <c r="F35" s="85">
        <f>分析係数表!C38</f>
        <v>9.9890182932115712E-2</v>
      </c>
      <c r="G35" s="110">
        <f t="shared" si="0"/>
        <v>0.71530353274197533</v>
      </c>
      <c r="H35" s="110">
        <v>0.80587293256441517</v>
      </c>
      <c r="I35" s="110">
        <f t="shared" si="1"/>
        <v>0.80587293256441517</v>
      </c>
      <c r="J35" s="85">
        <f>分析係数表!G38</f>
        <v>0.1768186564566655</v>
      </c>
      <c r="K35" s="111">
        <f t="shared" si="2"/>
        <v>0.14249336921083289</v>
      </c>
      <c r="L35" s="79"/>
      <c r="M35" s="80"/>
      <c r="N35" s="81">
        <f>分析係数表!H38</f>
        <v>4.3813263792446058E-2</v>
      </c>
      <c r="O35" s="82">
        <f t="shared" si="3"/>
        <v>1.4612327913750427</v>
      </c>
      <c r="P35" s="76">
        <f>分析係数表!C38</f>
        <v>9.9890182932115712E-2</v>
      </c>
      <c r="Q35" s="82">
        <f t="shared" si="4"/>
        <v>0.14596281083685908</v>
      </c>
      <c r="R35" s="83">
        <v>0.22140360456728198</v>
      </c>
      <c r="S35" s="84">
        <f t="shared" si="5"/>
        <v>1.0272765371316972</v>
      </c>
      <c r="T35" s="85">
        <f>分析係数表!F38</f>
        <v>0.48230653208028773</v>
      </c>
      <c r="U35" s="86">
        <f t="shared" si="6"/>
        <v>0.49546218411143583</v>
      </c>
      <c r="V35" s="87">
        <f>分析係数表!D38</f>
        <v>0.17391808794523728</v>
      </c>
      <c r="W35" s="167">
        <f t="shared" si="7"/>
        <v>0</v>
      </c>
      <c r="X35" s="76">
        <f>分析係数表!E38</f>
        <v>0.19259774915883512</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0.14146780573633455</v>
      </c>
      <c r="I36" s="110">
        <f t="shared" si="1"/>
        <v>0.14146780573633455</v>
      </c>
      <c r="J36" s="85">
        <f>分析係数表!G39</f>
        <v>0.35294936281039385</v>
      </c>
      <c r="K36" s="111">
        <f t="shared" si="2"/>
        <v>4.9930971892823861E-2</v>
      </c>
      <c r="L36" s="79"/>
      <c r="M36" s="80"/>
      <c r="N36" s="81">
        <f>分析係数表!H39</f>
        <v>3.8393137939767719E-3</v>
      </c>
      <c r="O36" s="82">
        <f t="shared" si="3"/>
        <v>0.12804641166916761</v>
      </c>
      <c r="P36" s="76">
        <f>分析係数表!C39</f>
        <v>1</v>
      </c>
      <c r="Q36" s="82">
        <f t="shared" si="4"/>
        <v>0.12804641166916761</v>
      </c>
      <c r="R36" s="83">
        <v>0.23576404181659616</v>
      </c>
      <c r="S36" s="84">
        <f t="shared" si="5"/>
        <v>0.37723184755293071</v>
      </c>
      <c r="T36" s="85">
        <f>分析係数表!F39</f>
        <v>0.70369192230461841</v>
      </c>
      <c r="U36" s="86">
        <f t="shared" si="6"/>
        <v>0.26545500395904459</v>
      </c>
      <c r="V36" s="87">
        <f>分析係数表!D39</f>
        <v>6.3102646175868304E-2</v>
      </c>
      <c r="W36" s="167">
        <f t="shared" si="7"/>
        <v>0</v>
      </c>
      <c r="X36" s="76">
        <f>分析係数表!E39</f>
        <v>7.9922066045050602E-2</v>
      </c>
      <c r="Y36" s="166">
        <f t="shared" si="8"/>
        <v>0</v>
      </c>
    </row>
    <row r="37" spans="1:25" x14ac:dyDescent="0.2">
      <c r="A37" s="6" t="s">
        <v>25</v>
      </c>
      <c r="B37" s="5" t="s">
        <v>40</v>
      </c>
      <c r="C37" s="90"/>
      <c r="D37" s="107">
        <f>投入係数表!AK37</f>
        <v>0</v>
      </c>
      <c r="E37" s="110">
        <f t="shared" si="9"/>
        <v>0</v>
      </c>
      <c r="F37" s="85">
        <f>分析係数表!C40</f>
        <v>0.8889202180509681</v>
      </c>
      <c r="G37" s="110">
        <f t="shared" si="0"/>
        <v>0</v>
      </c>
      <c r="H37" s="110">
        <v>6.1950152609001807E-3</v>
      </c>
      <c r="I37" s="110">
        <f t="shared" si="1"/>
        <v>6.1950152609001807E-3</v>
      </c>
      <c r="J37" s="85">
        <f>分析係数表!G40</f>
        <v>0.50284888634442904</v>
      </c>
      <c r="K37" s="111">
        <f t="shared" si="2"/>
        <v>3.1151565248303983E-3</v>
      </c>
      <c r="L37" s="79"/>
      <c r="M37" s="80"/>
      <c r="N37" s="81">
        <f>分析係数表!H40</f>
        <v>3.2672435146350355E-2</v>
      </c>
      <c r="O37" s="82">
        <f t="shared" si="3"/>
        <v>1.089670786364765</v>
      </c>
      <c r="P37" s="76">
        <f>分析係数表!C40</f>
        <v>0.8889202180509681</v>
      </c>
      <c r="Q37" s="82">
        <f t="shared" si="4"/>
        <v>0.96863039301913678</v>
      </c>
      <c r="R37" s="83">
        <v>0.97196150154148675</v>
      </c>
      <c r="S37" s="84">
        <f t="shared" si="5"/>
        <v>0.97815651680238691</v>
      </c>
      <c r="T37" s="85">
        <f>分析係数表!F40</f>
        <v>0.69927210272348084</v>
      </c>
      <c r="U37" s="86">
        <f t="shared" si="6"/>
        <v>0.68399756429708092</v>
      </c>
      <c r="V37" s="87">
        <f>分析係数表!D40</f>
        <v>7.2544369019383326E-2</v>
      </c>
      <c r="W37" s="167">
        <f t="shared" si="7"/>
        <v>0</v>
      </c>
      <c r="X37" s="76">
        <f>分析係数表!E40</f>
        <v>4.5282298737766145E-2</v>
      </c>
      <c r="Y37" s="166">
        <f t="shared" si="8"/>
        <v>0</v>
      </c>
    </row>
    <row r="38" spans="1:25" x14ac:dyDescent="0.2">
      <c r="A38" s="6" t="s">
        <v>26</v>
      </c>
      <c r="B38" s="5" t="s">
        <v>277</v>
      </c>
      <c r="C38" s="90"/>
      <c r="D38" s="107">
        <f>投入係数表!AK38</f>
        <v>0</v>
      </c>
      <c r="E38" s="110">
        <f t="shared" si="9"/>
        <v>0</v>
      </c>
      <c r="F38" s="85">
        <f>分析係数表!C41</f>
        <v>0.75714913369882897</v>
      </c>
      <c r="G38" s="110">
        <f t="shared" si="0"/>
        <v>0</v>
      </c>
      <c r="H38" s="110">
        <v>3.7994086627165108E-3</v>
      </c>
      <c r="I38" s="110">
        <f t="shared" si="1"/>
        <v>3.7994086627165108E-3</v>
      </c>
      <c r="J38" s="85">
        <f>分析係数表!G41</f>
        <v>0.44130306930439894</v>
      </c>
      <c r="K38" s="111">
        <f t="shared" si="2"/>
        <v>1.676690704398518E-3</v>
      </c>
      <c r="L38" s="79"/>
      <c r="M38" s="80"/>
      <c r="N38" s="81">
        <f>分析係数表!H41</f>
        <v>5.4373811955726131E-2</v>
      </c>
      <c r="O38" s="82">
        <f t="shared" si="3"/>
        <v>1.8134416417401433</v>
      </c>
      <c r="P38" s="76">
        <f>分析係数表!C41</f>
        <v>0.75714913369882897</v>
      </c>
      <c r="Q38" s="82">
        <f t="shared" si="4"/>
        <v>1.3730457680569317</v>
      </c>
      <c r="R38" s="83">
        <v>1.3988778156509207</v>
      </c>
      <c r="S38" s="84">
        <f t="shared" si="5"/>
        <v>1.4026772243136372</v>
      </c>
      <c r="T38" s="85">
        <f>分析係数表!F41</f>
        <v>0.54632084075586207</v>
      </c>
      <c r="U38" s="86">
        <f t="shared" si="6"/>
        <v>0.76631180049612524</v>
      </c>
      <c r="V38" s="87">
        <f>分析係数表!D41</f>
        <v>0.13514826589841719</v>
      </c>
      <c r="W38" s="167">
        <f t="shared" si="7"/>
        <v>0</v>
      </c>
      <c r="X38" s="76">
        <f>分析係数表!E41</f>
        <v>0.12757089402759902</v>
      </c>
      <c r="Y38" s="166">
        <f t="shared" si="8"/>
        <v>0</v>
      </c>
    </row>
    <row r="39" spans="1:25" x14ac:dyDescent="0.2">
      <c r="A39" s="6" t="s">
        <v>51</v>
      </c>
      <c r="B39" s="5" t="s">
        <v>368</v>
      </c>
      <c r="C39" s="75">
        <f>最終需要_まとめ!C40</f>
        <v>100</v>
      </c>
      <c r="D39" s="107">
        <f>投入係数表!AK39</f>
        <v>0</v>
      </c>
      <c r="E39" s="110">
        <f t="shared" si="9"/>
        <v>0</v>
      </c>
      <c r="F39" s="85">
        <f>分析係数表!C42</f>
        <v>1</v>
      </c>
      <c r="G39" s="110">
        <f>E39*F39</f>
        <v>0</v>
      </c>
      <c r="H39" s="110">
        <v>1.1028101818460237E-2</v>
      </c>
      <c r="I39" s="110">
        <f>C39+H39</f>
        <v>100.01102810181845</v>
      </c>
      <c r="J39" s="85">
        <f>分析係数表!G42</f>
        <v>0.48521641371557056</v>
      </c>
      <c r="K39" s="111">
        <f>I39*J39</f>
        <v>48.526992387571497</v>
      </c>
      <c r="L39" s="79"/>
      <c r="M39" s="80"/>
      <c r="N39" s="81">
        <f>分析係数表!H42</f>
        <v>1.2455852761828956E-2</v>
      </c>
      <c r="O39" s="82">
        <f t="shared" si="3"/>
        <v>0.41541987345078629</v>
      </c>
      <c r="P39" s="76">
        <f>分析係数表!C42</f>
        <v>1</v>
      </c>
      <c r="Q39" s="82">
        <f>O39*P39</f>
        <v>0.41541987345078629</v>
      </c>
      <c r="R39" s="83">
        <v>0.42599479947566732</v>
      </c>
      <c r="S39" s="84">
        <f>I39+R39</f>
        <v>100.43702290129413</v>
      </c>
      <c r="T39" s="85">
        <f>分析係数表!F42</f>
        <v>0.55716694772344011</v>
      </c>
      <c r="U39" s="86">
        <f>S39*T39</f>
        <v>55.960189488343303</v>
      </c>
      <c r="V39" s="87">
        <f>分析係数表!D42</f>
        <v>5.0590219224283306E-2</v>
      </c>
      <c r="W39" s="167">
        <f>ROUND(S39*V39,0)</f>
        <v>5</v>
      </c>
      <c r="X39" s="76">
        <f>分析係数表!E42</f>
        <v>4.4912872400224846E-2</v>
      </c>
      <c r="Y39" s="166">
        <f>ROUND(S39*X39,0)</f>
        <v>5</v>
      </c>
    </row>
    <row r="40" spans="1:25" x14ac:dyDescent="0.2">
      <c r="A40" s="6" t="s">
        <v>195</v>
      </c>
      <c r="B40" s="5" t="s">
        <v>41</v>
      </c>
      <c r="C40" s="90"/>
      <c r="D40" s="107">
        <f>投入係数表!AK40</f>
        <v>7.9060368779994949E-2</v>
      </c>
      <c r="E40" s="110">
        <f t="shared" si="9"/>
        <v>7.9060368779994947</v>
      </c>
      <c r="F40" s="85">
        <f>分析係数表!C43</f>
        <v>0.37563090462016302</v>
      </c>
      <c r="G40" s="110">
        <f>E40*F40</f>
        <v>2.9697517844433197</v>
      </c>
      <c r="H40" s="110">
        <v>3.8016804819908887</v>
      </c>
      <c r="I40" s="110">
        <f>C40+H40</f>
        <v>3.8016804819908887</v>
      </c>
      <c r="J40" s="85">
        <f>分析係数表!G43</f>
        <v>0.35396646305878693</v>
      </c>
      <c r="K40" s="111">
        <f>I40*J40</f>
        <v>1.3456673938899393</v>
      </c>
      <c r="L40" s="79"/>
      <c r="M40" s="80"/>
      <c r="N40" s="81">
        <f>分析係数表!H43</f>
        <v>3.4431366873638014E-2</v>
      </c>
      <c r="O40" s="82">
        <f t="shared" si="3"/>
        <v>1.1483335860566199</v>
      </c>
      <c r="P40" s="76">
        <f>分析係数表!C43</f>
        <v>0.37563090462016302</v>
      </c>
      <c r="Q40" s="82">
        <f>O40*P40</f>
        <v>0.43134958373616394</v>
      </c>
      <c r="R40" s="83">
        <v>1.1112663635761986</v>
      </c>
      <c r="S40" s="84">
        <f>I40+R40</f>
        <v>4.9129468455670873</v>
      </c>
      <c r="T40" s="85">
        <f>分析係数表!F43</f>
        <v>0.58646850562191188</v>
      </c>
      <c r="U40" s="86">
        <f>S40*T40</f>
        <v>2.8812885947196154</v>
      </c>
      <c r="V40" s="87">
        <f>分析係数表!D43</f>
        <v>0.19606660701085477</v>
      </c>
      <c r="W40" s="167">
        <f>ROUND(S40*V40,0)</f>
        <v>1</v>
      </c>
      <c r="X40" s="76">
        <f>分析係数表!E43</f>
        <v>0.16095397424425165</v>
      </c>
      <c r="Y40" s="166">
        <f>ROUND(S40*X40,0)</f>
        <v>1</v>
      </c>
    </row>
    <row r="41" spans="1:25" x14ac:dyDescent="0.2">
      <c r="A41" s="6" t="s">
        <v>341</v>
      </c>
      <c r="B41" s="5" t="s">
        <v>42</v>
      </c>
      <c r="C41" s="90"/>
      <c r="D41" s="107">
        <f>投入係数表!AK41</f>
        <v>2.7784794139934328E-3</v>
      </c>
      <c r="E41" s="110">
        <f t="shared" si="9"/>
        <v>0.27784794139934327</v>
      </c>
      <c r="F41" s="85">
        <f>分析係数表!C44</f>
        <v>0.44504076889746724</v>
      </c>
      <c r="G41" s="110">
        <f>E41*F41</f>
        <v>0.12365366147694215</v>
      </c>
      <c r="H41" s="110">
        <v>0.13876990104247258</v>
      </c>
      <c r="I41" s="110">
        <f>C41+H41</f>
        <v>0.13876990104247258</v>
      </c>
      <c r="J41" s="85">
        <f>分析係数表!G44</f>
        <v>0.26866955824807881</v>
      </c>
      <c r="K41" s="111">
        <f>I41*J41</f>
        <v>3.7283248011210718E-2</v>
      </c>
      <c r="L41" s="79"/>
      <c r="M41" s="80"/>
      <c r="N41" s="81">
        <f>分析係数表!H44</f>
        <v>0.11433334539351923</v>
      </c>
      <c r="O41" s="82">
        <f t="shared" si="3"/>
        <v>3.8131748008561619</v>
      </c>
      <c r="P41" s="76">
        <f>分析係数表!C44</f>
        <v>0.44504076889746724</v>
      </c>
      <c r="Q41" s="82">
        <f>O41*P41</f>
        <v>1.6970182453134728</v>
      </c>
      <c r="R41" s="83">
        <v>1.728463240051902</v>
      </c>
      <c r="S41" s="84">
        <f>I41+R41</f>
        <v>1.8672331410943745</v>
      </c>
      <c r="T41" s="85">
        <f>分析係数表!F44</f>
        <v>0.50678893027202865</v>
      </c>
      <c r="U41" s="86">
        <f>S41*T41</f>
        <v>0.946293086143698</v>
      </c>
      <c r="V41" s="87">
        <f>分析係数表!D44</f>
        <v>0.1775140257413606</v>
      </c>
      <c r="W41" s="167">
        <f>ROUND(S41*V41,0)</f>
        <v>0</v>
      </c>
      <c r="X41" s="76">
        <f>分析係数表!E44</f>
        <v>0.13360991938145303</v>
      </c>
      <c r="Y41" s="166">
        <f>ROUND(S41*X41,0)</f>
        <v>0</v>
      </c>
    </row>
    <row r="42" spans="1:25" x14ac:dyDescent="0.2">
      <c r="A42" s="6" t="s">
        <v>342</v>
      </c>
      <c r="B42" s="5" t="s">
        <v>279</v>
      </c>
      <c r="C42" s="90"/>
      <c r="D42" s="107">
        <f>投入係数表!AK42</f>
        <v>8.714321798433948E-3</v>
      </c>
      <c r="E42" s="110">
        <f t="shared" si="9"/>
        <v>0.87143217984339483</v>
      </c>
      <c r="F42" s="85">
        <f>分析係数表!C45</f>
        <v>1</v>
      </c>
      <c r="G42" s="110">
        <f>E42*F42</f>
        <v>0.87143217984339483</v>
      </c>
      <c r="H42" s="110">
        <v>0.92098851844150798</v>
      </c>
      <c r="I42" s="110">
        <f>C42+H42</f>
        <v>0.92098851844150798</v>
      </c>
      <c r="J42" s="85">
        <f>分析係数表!G45</f>
        <v>0</v>
      </c>
      <c r="K42" s="111">
        <f>I42*J42</f>
        <v>0</v>
      </c>
      <c r="L42" s="79"/>
      <c r="M42" s="80"/>
      <c r="N42" s="81">
        <f>分析係数表!H45</f>
        <v>0</v>
      </c>
      <c r="O42" s="82">
        <f t="shared" si="3"/>
        <v>0</v>
      </c>
      <c r="P42" s="76">
        <f>分析係数表!C45</f>
        <v>1</v>
      </c>
      <c r="Q42" s="82">
        <f>O42*P42</f>
        <v>0</v>
      </c>
      <c r="R42" s="83">
        <v>5.4524705166394863E-2</v>
      </c>
      <c r="S42" s="84">
        <f>I42+R42</f>
        <v>0.97551322360790282</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投入係数表!AK43</f>
        <v>9.9772669866127813E-3</v>
      </c>
      <c r="E43" s="110">
        <f t="shared" si="9"/>
        <v>0.99772669866127817</v>
      </c>
      <c r="F43" s="85">
        <f>分析係数表!C46</f>
        <v>0.71666280596092968</v>
      </c>
      <c r="G43" s="110">
        <f>E43*F43</f>
        <v>0.71503361544472654</v>
      </c>
      <c r="H43" s="110">
        <v>0.74595713872080804</v>
      </c>
      <c r="I43" s="110">
        <f>C43+H43</f>
        <v>0.74595713872080804</v>
      </c>
      <c r="J43" s="85">
        <f>分析係数表!G46</f>
        <v>9.2985756517065307E-3</v>
      </c>
      <c r="K43" s="111">
        <f>I43*J43</f>
        <v>6.9363388873259768E-3</v>
      </c>
      <c r="L43" s="79"/>
      <c r="M43" s="80"/>
      <c r="N43" s="81">
        <f>分析係数表!H46</f>
        <v>2.2386024285503563E-2</v>
      </c>
      <c r="O43" s="82">
        <f t="shared" si="3"/>
        <v>0.74660479323011941</v>
      </c>
      <c r="P43" s="76">
        <f>分析係数表!C46</f>
        <v>0.71666280596092968</v>
      </c>
      <c r="Q43" s="82">
        <f>O43*P43</f>
        <v>0.53506388606017707</v>
      </c>
      <c r="R43" s="83">
        <v>0.56799308334733212</v>
      </c>
      <c r="S43" s="84">
        <f>I43+R43</f>
        <v>1.3139502220681401</v>
      </c>
      <c r="T43" s="85">
        <f>分析係数表!F46</f>
        <v>0.31357162053211501</v>
      </c>
      <c r="U43" s="86">
        <f>S43*T43</f>
        <v>0.41201750043243907</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108">
        <f>投入係数表!AK44</f>
        <v>0.40944683000757764</v>
      </c>
      <c r="E44" s="96">
        <f>SUM(E5:E43)</f>
        <v>40.94468300075777</v>
      </c>
      <c r="F44" s="98">
        <f>分析係数表!C47</f>
        <v>0.41481989128497887</v>
      </c>
      <c r="G44" s="96">
        <f>SUM(G5:G43)</f>
        <v>15.058586106908171</v>
      </c>
      <c r="H44" s="96">
        <f>SUM(H5:H43)</f>
        <v>18.085694516585622</v>
      </c>
      <c r="I44" s="96">
        <f>SUM(I5:I43)</f>
        <v>118.08569451658562</v>
      </c>
      <c r="J44" s="98">
        <f>分析係数表!G47</f>
        <v>0.25026351860519069</v>
      </c>
      <c r="K44" s="112">
        <f>SUM(K5:K43)</f>
        <v>53.163729404688439</v>
      </c>
      <c r="L44" s="94">
        <f>最終需要_まとめ!$L$33</f>
        <v>0.62733333333333341</v>
      </c>
      <c r="M44" s="91">
        <f>K44*L44</f>
        <v>33.351379579874553</v>
      </c>
      <c r="N44" s="95">
        <f>分析係数表!H47</f>
        <v>1</v>
      </c>
      <c r="O44" s="96">
        <f>SUM(O5:O43)</f>
        <v>33.351379579874553</v>
      </c>
      <c r="P44" s="92">
        <f>分析係数表!C47</f>
        <v>0.41481989128497887</v>
      </c>
      <c r="Q44" s="96">
        <f>SUM(Q5:Q43)</f>
        <v>16.140359089153399</v>
      </c>
      <c r="R44" s="91">
        <f>SUM(R5:R43)</f>
        <v>18.836449002551504</v>
      </c>
      <c r="S44" s="97">
        <f>SUM(S5:S43)</f>
        <v>136.92214351913711</v>
      </c>
      <c r="T44" s="98">
        <f>分析係数表!F47</f>
        <v>0.49143989098878627</v>
      </c>
      <c r="U44" s="99">
        <f>SUM(U5:U43)</f>
        <v>77.967486084921248</v>
      </c>
      <c r="V44" s="100">
        <f>分析係数表!D47</f>
        <v>6.5635274131309693E-2</v>
      </c>
      <c r="W44" s="164">
        <f>SUM(W5:W43)</f>
        <v>7</v>
      </c>
      <c r="X44" s="92">
        <f>分析係数表!E47</f>
        <v>5.6703562149805216E-2</v>
      </c>
      <c r="Y44" s="165">
        <f>SUM(Y5:Y43)</f>
        <v>6</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287</v>
      </c>
      <c r="S2" s="3" t="s">
        <v>153</v>
      </c>
      <c r="U2" s="64" t="s">
        <v>210</v>
      </c>
      <c r="W2" s="3" t="s">
        <v>130</v>
      </c>
      <c r="Y2" s="3" t="s">
        <v>154</v>
      </c>
    </row>
    <row r="3" spans="1:25" ht="44" x14ac:dyDescent="0.2">
      <c r="B3" s="65"/>
      <c r="C3" s="66" t="s">
        <v>228</v>
      </c>
      <c r="D3" s="66" t="s">
        <v>229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投入係数表!AL5</f>
        <v>6.6410322820579231E-6</v>
      </c>
      <c r="E5" s="110">
        <f>$C$40*D5</f>
        <v>6.6410322820579235E-4</v>
      </c>
      <c r="F5" s="85">
        <f>分析係数表!C8</f>
        <v>4.9243777539597522E-2</v>
      </c>
      <c r="G5" s="110">
        <f t="shared" ref="G5:G38" si="0">E5*F5</f>
        <v>3.2702951633094605E-5</v>
      </c>
      <c r="H5" s="110">
        <f t="array" ref="H5:H43">MMULT(逆行列係数!C5:AO43,'36'!G5:G43)</f>
        <v>6.6863740157543884E-5</v>
      </c>
      <c r="I5" s="110">
        <f t="shared" ref="I5:I38" si="1">C5+H5</f>
        <v>6.6863740157543884E-5</v>
      </c>
      <c r="J5" s="85">
        <f>分析係数表!G8</f>
        <v>0.12057971014492753</v>
      </c>
      <c r="K5" s="111">
        <f t="shared" ref="K5:K38" si="2">I5*J5</f>
        <v>8.0624104074023934E-6</v>
      </c>
      <c r="L5" s="79" t="s">
        <v>178</v>
      </c>
      <c r="M5" s="80" t="s">
        <v>178</v>
      </c>
      <c r="N5" s="81">
        <f>分析係数表!H8</f>
        <v>1.1023937613586077E-2</v>
      </c>
      <c r="O5" s="82">
        <f t="shared" ref="O5:O43" si="3">$M$44*N5</f>
        <v>0.27097450189607064</v>
      </c>
      <c r="P5" s="76">
        <f>分析係数表!C8</f>
        <v>4.9243777539597522E-2</v>
      </c>
      <c r="Q5" s="82">
        <f t="shared" ref="Q5:Q38" si="4">O5*P5</f>
        <v>1.334380809027335E-2</v>
      </c>
      <c r="R5" s="83">
        <f t="array" ref="R5:R43">MMULT(逆行列係数!C5:AO43,'36'!Q5:Q43)</f>
        <v>1.3952699391202198E-2</v>
      </c>
      <c r="S5" s="84">
        <f t="shared" ref="S5:S38" si="5">I5+R5</f>
        <v>1.4019563131359741E-2</v>
      </c>
      <c r="T5" s="85">
        <f>分析係数表!F8</f>
        <v>0.45391304347826089</v>
      </c>
      <c r="U5" s="86">
        <f t="shared" ref="U5:U38" si="6">S5*T5</f>
        <v>6.3636625691911178E-3</v>
      </c>
      <c r="V5" s="87">
        <f>分析係数表!D8</f>
        <v>0.46202898550724636</v>
      </c>
      <c r="W5" s="167">
        <f t="shared" ref="W5:W38" si="7">ROUND(S5*V5,0)</f>
        <v>0</v>
      </c>
      <c r="X5" s="76">
        <f>分析係数表!E8</f>
        <v>0.31362318840579712</v>
      </c>
      <c r="Y5" s="166">
        <f t="shared" ref="Y5:Y38" si="8">ROUND(S5*X5,0)</f>
        <v>0</v>
      </c>
    </row>
    <row r="6" spans="1:25" x14ac:dyDescent="0.2">
      <c r="A6" s="6" t="s">
        <v>220</v>
      </c>
      <c r="B6" s="5" t="s">
        <v>266</v>
      </c>
      <c r="C6" s="90"/>
      <c r="D6" s="107">
        <f>投入係数表!AL6</f>
        <v>0</v>
      </c>
      <c r="E6" s="110">
        <f t="shared" ref="E6:E43" si="9">$C$40*D6</f>
        <v>0</v>
      </c>
      <c r="F6" s="85">
        <f>分析係数表!C9</f>
        <v>0.18610421836228286</v>
      </c>
      <c r="G6" s="110">
        <f t="shared" si="0"/>
        <v>0</v>
      </c>
      <c r="H6" s="110">
        <v>1.4327068685059651E-5</v>
      </c>
      <c r="I6" s="110">
        <f t="shared" si="1"/>
        <v>1.4327068685059651E-5</v>
      </c>
      <c r="J6" s="85">
        <f>分析係数表!G9</f>
        <v>0.24223602484472051</v>
      </c>
      <c r="K6" s="111">
        <f t="shared" si="2"/>
        <v>3.4705321659461267E-6</v>
      </c>
      <c r="L6" s="79"/>
      <c r="M6" s="80"/>
      <c r="N6" s="81">
        <f>分析係数表!H9</f>
        <v>5.8167204272645549E-4</v>
      </c>
      <c r="O6" s="82">
        <f t="shared" si="3"/>
        <v>1.4297821483534149E-2</v>
      </c>
      <c r="P6" s="76">
        <f>分析係数表!C9</f>
        <v>0.18610421836228286</v>
      </c>
      <c r="Q6" s="82">
        <f t="shared" si="4"/>
        <v>2.6608848914765784E-3</v>
      </c>
      <c r="R6" s="83">
        <v>2.7231930864303976E-3</v>
      </c>
      <c r="S6" s="84">
        <f t="shared" si="5"/>
        <v>2.7375201551154572E-3</v>
      </c>
      <c r="T6" s="85">
        <f>分析係数表!F9</f>
        <v>0.65217391304347827</v>
      </c>
      <c r="U6" s="86">
        <f t="shared" si="6"/>
        <v>1.7853392315970373E-3</v>
      </c>
      <c r="V6" s="87">
        <f>分析係数表!D9</f>
        <v>0.15527950310559005</v>
      </c>
      <c r="W6" s="167">
        <f t="shared" si="7"/>
        <v>0</v>
      </c>
      <c r="X6" s="76">
        <f>分析係数表!E9</f>
        <v>0</v>
      </c>
      <c r="Y6" s="166">
        <f t="shared" si="8"/>
        <v>0</v>
      </c>
    </row>
    <row r="7" spans="1:25" x14ac:dyDescent="0.2">
      <c r="A7" s="6" t="s">
        <v>221</v>
      </c>
      <c r="B7" s="5" t="s">
        <v>267</v>
      </c>
      <c r="C7" s="90"/>
      <c r="D7" s="107">
        <f>投入係数表!AL7</f>
        <v>0</v>
      </c>
      <c r="E7" s="110">
        <f t="shared" si="9"/>
        <v>0</v>
      </c>
      <c r="F7" s="85">
        <f>分析係数表!C10</f>
        <v>1</v>
      </c>
      <c r="G7" s="110">
        <f t="shared" si="0"/>
        <v>0</v>
      </c>
      <c r="H7" s="110">
        <v>1.6735505619819916E-5</v>
      </c>
      <c r="I7" s="110">
        <f t="shared" si="1"/>
        <v>1.6735505619819916E-5</v>
      </c>
      <c r="J7" s="85">
        <f>分析係数表!G10</f>
        <v>0.17902522283330172</v>
      </c>
      <c r="K7" s="111">
        <f t="shared" si="2"/>
        <v>2.9960776228162335E-6</v>
      </c>
      <c r="L7" s="79"/>
      <c r="M7" s="80"/>
      <c r="N7" s="81">
        <f>分析係数表!H10</f>
        <v>1.093766089911469E-3</v>
      </c>
      <c r="O7" s="82">
        <f t="shared" si="3"/>
        <v>2.6885377239372826E-2</v>
      </c>
      <c r="P7" s="76">
        <f>分析係数表!C10</f>
        <v>1</v>
      </c>
      <c r="Q7" s="82">
        <f t="shared" si="4"/>
        <v>2.6885377239372826E-2</v>
      </c>
      <c r="R7" s="83">
        <v>2.6962634681333975E-2</v>
      </c>
      <c r="S7" s="84">
        <f t="shared" si="5"/>
        <v>2.6979370186953795E-2</v>
      </c>
      <c r="T7" s="85">
        <f>分析係数表!F10</f>
        <v>0.51792148681964723</v>
      </c>
      <c r="U7" s="86">
        <f t="shared" si="6"/>
        <v>1.3973195520684774E-2</v>
      </c>
      <c r="V7" s="87">
        <f>分析係数表!D10</f>
        <v>0.10677033946520008</v>
      </c>
      <c r="W7" s="167">
        <f t="shared" si="7"/>
        <v>0</v>
      </c>
      <c r="X7" s="76">
        <f>分析係数表!E10</f>
        <v>8.173715152664518E-2</v>
      </c>
      <c r="Y7" s="166">
        <f t="shared" si="8"/>
        <v>0</v>
      </c>
    </row>
    <row r="8" spans="1:25" x14ac:dyDescent="0.2">
      <c r="A8" s="6" t="s">
        <v>222</v>
      </c>
      <c r="B8" s="5" t="s">
        <v>27</v>
      </c>
      <c r="C8" s="90"/>
      <c r="D8" s="107">
        <f>投入係数表!AL8</f>
        <v>6.6410322820579231E-6</v>
      </c>
      <c r="E8" s="110">
        <f t="shared" si="9"/>
        <v>6.6410322820579235E-4</v>
      </c>
      <c r="F8" s="85">
        <f>分析係数表!C11</f>
        <v>6.160954948016939E-3</v>
      </c>
      <c r="G8" s="110">
        <f t="shared" si="0"/>
        <v>4.0915100698084986E-6</v>
      </c>
      <c r="H8" s="110">
        <v>3.8852725557641951E-4</v>
      </c>
      <c r="I8" s="110">
        <f t="shared" si="1"/>
        <v>3.8852725557641951E-4</v>
      </c>
      <c r="J8" s="85">
        <f>分析係数表!G11</f>
        <v>0.34042553191489361</v>
      </c>
      <c r="K8" s="111">
        <f t="shared" si="2"/>
        <v>1.3226459764303642E-4</v>
      </c>
      <c r="L8" s="79"/>
      <c r="M8" s="80"/>
      <c r="N8" s="81">
        <f>分析係数表!H11</f>
        <v>-1.9481838751603774E-5</v>
      </c>
      <c r="O8" s="82">
        <f t="shared" si="3"/>
        <v>-4.7887440375473224E-4</v>
      </c>
      <c r="P8" s="76">
        <f>分析係数表!C11</f>
        <v>6.160954948016939E-3</v>
      </c>
      <c r="Q8" s="82">
        <f t="shared" si="4"/>
        <v>-2.9503236272913791E-6</v>
      </c>
      <c r="R8" s="83">
        <v>3.3737803133373443E-4</v>
      </c>
      <c r="S8" s="84">
        <f t="shared" si="5"/>
        <v>7.2590528691015394E-4</v>
      </c>
      <c r="T8" s="85">
        <f>分析係数表!F11</f>
        <v>0.5957446808510638</v>
      </c>
      <c r="U8" s="86">
        <f t="shared" si="6"/>
        <v>4.3245421347838956E-4</v>
      </c>
      <c r="V8" s="87">
        <f>分析係数表!D11</f>
        <v>0.10638297872340426</v>
      </c>
      <c r="W8" s="167">
        <f t="shared" si="7"/>
        <v>0</v>
      </c>
      <c r="X8" s="76">
        <f>分析係数表!E11</f>
        <v>0</v>
      </c>
      <c r="Y8" s="166">
        <f t="shared" si="8"/>
        <v>0</v>
      </c>
    </row>
    <row r="9" spans="1:25" x14ac:dyDescent="0.2">
      <c r="A9" s="6" t="s">
        <v>223</v>
      </c>
      <c r="B9" s="5" t="s">
        <v>191</v>
      </c>
      <c r="C9" s="90"/>
      <c r="D9" s="107">
        <f>投入係数表!AL9</f>
        <v>6.6410322820579231E-6</v>
      </c>
      <c r="E9" s="110">
        <f t="shared" si="9"/>
        <v>6.6410322820579235E-4</v>
      </c>
      <c r="F9" s="85">
        <f>分析係数表!C12</f>
        <v>3.0196065121225524E-2</v>
      </c>
      <c r="G9" s="110">
        <f t="shared" si="0"/>
        <v>2.0053304326118202E-5</v>
      </c>
      <c r="H9" s="110">
        <v>2.1435031837471985E-4</v>
      </c>
      <c r="I9" s="110">
        <f t="shared" si="1"/>
        <v>2.1435031837471985E-4</v>
      </c>
      <c r="J9" s="85">
        <f>分析係数表!G12</f>
        <v>0.12354134956874682</v>
      </c>
      <c r="K9" s="111">
        <f t="shared" si="2"/>
        <v>2.6481127612503439E-5</v>
      </c>
      <c r="L9" s="79"/>
      <c r="M9" s="80"/>
      <c r="N9" s="81">
        <f>分析係数表!H12</f>
        <v>9.1223709954384669E-2</v>
      </c>
      <c r="O9" s="82">
        <f t="shared" si="3"/>
        <v>2.242329395581534</v>
      </c>
      <c r="P9" s="76">
        <f>分析係数表!C12</f>
        <v>3.0196065121225524E-2</v>
      </c>
      <c r="Q9" s="82">
        <f t="shared" si="4"/>
        <v>6.770952445221827E-2</v>
      </c>
      <c r="R9" s="83">
        <v>7.2085294868034028E-2</v>
      </c>
      <c r="S9" s="84">
        <f t="shared" si="5"/>
        <v>7.2299645186408745E-2</v>
      </c>
      <c r="T9" s="85">
        <f>分析係数表!F12</f>
        <v>0.42790922927909231</v>
      </c>
      <c r="U9" s="86">
        <f t="shared" si="6"/>
        <v>3.0937685448868001E-2</v>
      </c>
      <c r="V9" s="87">
        <f>分析係数表!D12</f>
        <v>5.0712605507126057E-2</v>
      </c>
      <c r="W9" s="167">
        <f t="shared" si="7"/>
        <v>0</v>
      </c>
      <c r="X9" s="76">
        <f>分析係数表!E12</f>
        <v>5.3041833863751671E-2</v>
      </c>
      <c r="Y9" s="166">
        <f t="shared" si="8"/>
        <v>0</v>
      </c>
    </row>
    <row r="10" spans="1:25" x14ac:dyDescent="0.2">
      <c r="A10" s="6" t="s">
        <v>224</v>
      </c>
      <c r="B10" s="5" t="s">
        <v>28</v>
      </c>
      <c r="C10" s="90"/>
      <c r="D10" s="107">
        <f>投入係数表!AL10</f>
        <v>2.0454379428738404E-3</v>
      </c>
      <c r="E10" s="110">
        <f t="shared" si="9"/>
        <v>0.20454379428738403</v>
      </c>
      <c r="F10" s="85">
        <f>分析係数表!C13</f>
        <v>0</v>
      </c>
      <c r="G10" s="110">
        <f t="shared" si="0"/>
        <v>0</v>
      </c>
      <c r="H10" s="110">
        <v>0</v>
      </c>
      <c r="I10" s="110">
        <f t="shared" si="1"/>
        <v>0</v>
      </c>
      <c r="J10" s="85">
        <f>分析係数表!G13</f>
        <v>0.24349881796690306</v>
      </c>
      <c r="K10" s="111">
        <f t="shared" si="2"/>
        <v>0</v>
      </c>
      <c r="L10" s="79"/>
      <c r="M10" s="80"/>
      <c r="N10" s="81">
        <f>分析係数表!H13</f>
        <v>1.4342808000912864E-2</v>
      </c>
      <c r="O10" s="82">
        <f t="shared" si="3"/>
        <v>0.35255417710714465</v>
      </c>
      <c r="P10" s="76">
        <f>分析係数表!C13</f>
        <v>0</v>
      </c>
      <c r="Q10" s="82">
        <f t="shared" si="4"/>
        <v>0</v>
      </c>
      <c r="R10" s="83">
        <v>0</v>
      </c>
      <c r="S10" s="84">
        <f t="shared" si="5"/>
        <v>0</v>
      </c>
      <c r="T10" s="85">
        <f>分析係数表!F13</f>
        <v>0.38061465721040189</v>
      </c>
      <c r="U10" s="86">
        <f t="shared" si="6"/>
        <v>0</v>
      </c>
      <c r="V10" s="87">
        <f>分析係数表!D13</f>
        <v>0.21040189125295508</v>
      </c>
      <c r="W10" s="167">
        <f t="shared" si="7"/>
        <v>0</v>
      </c>
      <c r="X10" s="76">
        <f>分析係数表!E13</f>
        <v>0.14893617021276595</v>
      </c>
      <c r="Y10" s="166">
        <f t="shared" si="8"/>
        <v>0</v>
      </c>
    </row>
    <row r="11" spans="1:25" x14ac:dyDescent="0.2">
      <c r="A11" s="6" t="s">
        <v>225</v>
      </c>
      <c r="B11" s="5" t="s">
        <v>268</v>
      </c>
      <c r="C11" s="90"/>
      <c r="D11" s="107">
        <f>投入係数表!AL11</f>
        <v>3.4466957543880621E-3</v>
      </c>
      <c r="E11" s="110">
        <f t="shared" si="9"/>
        <v>0.34466957543880622</v>
      </c>
      <c r="F11" s="85">
        <f>分析係数表!C14</f>
        <v>0.14745822605886216</v>
      </c>
      <c r="G11" s="110">
        <f t="shared" si="0"/>
        <v>5.0824364170667533E-2</v>
      </c>
      <c r="H11" s="110">
        <v>0.1208182132870268</v>
      </c>
      <c r="I11" s="110">
        <f t="shared" si="1"/>
        <v>0.1208182132870268</v>
      </c>
      <c r="J11" s="85">
        <f>分析係数表!G14</f>
        <v>0.16000812567713976</v>
      </c>
      <c r="K11" s="111">
        <f t="shared" si="2"/>
        <v>1.9331895855718061E-2</v>
      </c>
      <c r="L11" s="79"/>
      <c r="M11" s="80"/>
      <c r="N11" s="81">
        <f>分析係数表!H14</f>
        <v>1.1744765647395416E-3</v>
      </c>
      <c r="O11" s="82">
        <f t="shared" si="3"/>
        <v>2.8869285483499568E-2</v>
      </c>
      <c r="P11" s="76">
        <f>分析係数表!C14</f>
        <v>0.14745822605886216</v>
      </c>
      <c r="Q11" s="82">
        <f t="shared" si="4"/>
        <v>4.2570136249837076E-3</v>
      </c>
      <c r="R11" s="83">
        <v>3.2843300927923959E-2</v>
      </c>
      <c r="S11" s="84">
        <f t="shared" si="5"/>
        <v>0.15366151421495075</v>
      </c>
      <c r="T11" s="85">
        <f>分析係数表!F14</f>
        <v>0.30031148429035753</v>
      </c>
      <c r="U11" s="86">
        <f t="shared" si="6"/>
        <v>4.6146317412195735E-2</v>
      </c>
      <c r="V11" s="87">
        <f>分析係数表!D14</f>
        <v>4.401408450704225E-2</v>
      </c>
      <c r="W11" s="167">
        <f t="shared" si="7"/>
        <v>0</v>
      </c>
      <c r="X11" s="76">
        <f>分析係数表!E14</f>
        <v>4.2998374864572045E-2</v>
      </c>
      <c r="Y11" s="166">
        <f t="shared" si="8"/>
        <v>0</v>
      </c>
    </row>
    <row r="12" spans="1:25" x14ac:dyDescent="0.2">
      <c r="A12" s="6" t="s">
        <v>226</v>
      </c>
      <c r="B12" s="5" t="s">
        <v>29</v>
      </c>
      <c r="C12" s="90"/>
      <c r="D12" s="107">
        <f>投入係数表!AL12</f>
        <v>4.5557481454917351E-3</v>
      </c>
      <c r="E12" s="110">
        <f t="shared" si="9"/>
        <v>0.45557481454917348</v>
      </c>
      <c r="F12" s="85">
        <f>分析係数表!C15</f>
        <v>0</v>
      </c>
      <c r="G12" s="110">
        <f t="shared" si="0"/>
        <v>0</v>
      </c>
      <c r="H12" s="110">
        <v>0</v>
      </c>
      <c r="I12" s="110">
        <f t="shared" si="1"/>
        <v>0</v>
      </c>
      <c r="J12" s="85">
        <f>分析係数表!G15</f>
        <v>9.5721711315473815E-2</v>
      </c>
      <c r="K12" s="111">
        <f t="shared" si="2"/>
        <v>0</v>
      </c>
      <c r="L12" s="79"/>
      <c r="M12" s="80"/>
      <c r="N12" s="81">
        <f>分析係数表!H15</f>
        <v>8.3618835041705045E-3</v>
      </c>
      <c r="O12" s="82">
        <f t="shared" si="3"/>
        <v>0.20553973515444185</v>
      </c>
      <c r="P12" s="76">
        <f>分析係数表!C15</f>
        <v>0</v>
      </c>
      <c r="Q12" s="82">
        <f t="shared" si="4"/>
        <v>0</v>
      </c>
      <c r="R12" s="83">
        <v>0</v>
      </c>
      <c r="S12" s="84">
        <f t="shared" si="5"/>
        <v>0</v>
      </c>
      <c r="T12" s="85">
        <f>分析係数表!F15</f>
        <v>0.30411835265893644</v>
      </c>
      <c r="U12" s="86">
        <f t="shared" si="6"/>
        <v>0</v>
      </c>
      <c r="V12" s="87">
        <f>分析係数表!D15</f>
        <v>5.8056777289084364E-2</v>
      </c>
      <c r="W12" s="167">
        <f t="shared" si="7"/>
        <v>0</v>
      </c>
      <c r="X12" s="76">
        <f>分析係数表!E15</f>
        <v>5.2139144342263098E-2</v>
      </c>
      <c r="Y12" s="166">
        <f t="shared" si="8"/>
        <v>0</v>
      </c>
    </row>
    <row r="13" spans="1:25" x14ac:dyDescent="0.2">
      <c r="A13" s="6" t="s">
        <v>227</v>
      </c>
      <c r="B13" s="5" t="s">
        <v>30</v>
      </c>
      <c r="C13" s="90"/>
      <c r="D13" s="107">
        <f>投入係数表!AL13</f>
        <v>2.4571819443614316E-3</v>
      </c>
      <c r="E13" s="110">
        <f t="shared" si="9"/>
        <v>0.24571819443614315</v>
      </c>
      <c r="F13" s="85">
        <f>分析係数表!C16</f>
        <v>2.2508198350392528E-2</v>
      </c>
      <c r="G13" s="110">
        <f t="shared" si="0"/>
        <v>5.5306738586690272E-3</v>
      </c>
      <c r="H13" s="110">
        <v>8.6838937183483945E-3</v>
      </c>
      <c r="I13" s="110">
        <f t="shared" si="1"/>
        <v>8.6838937183483945E-3</v>
      </c>
      <c r="J13" s="85">
        <f>分析係数表!G16</f>
        <v>3.3165829145728645E-2</v>
      </c>
      <c r="K13" s="111">
        <f t="shared" si="2"/>
        <v>2.8800853538240906E-4</v>
      </c>
      <c r="L13" s="79"/>
      <c r="M13" s="80"/>
      <c r="N13" s="81">
        <f>分析係数表!H16</f>
        <v>1.6828134001653172E-2</v>
      </c>
      <c r="O13" s="82">
        <f t="shared" si="3"/>
        <v>0.4136448689004269</v>
      </c>
      <c r="P13" s="76">
        <f>分析係数表!C16</f>
        <v>2.2508198350392528E-2</v>
      </c>
      <c r="Q13" s="82">
        <f t="shared" si="4"/>
        <v>9.3104007558329222E-3</v>
      </c>
      <c r="R13" s="83">
        <v>1.2743628266225408E-2</v>
      </c>
      <c r="S13" s="84">
        <f t="shared" si="5"/>
        <v>2.1427521984573802E-2</v>
      </c>
      <c r="T13" s="85">
        <f>分析係数表!F16</f>
        <v>0.28743718592964823</v>
      </c>
      <c r="U13" s="86">
        <f t="shared" si="6"/>
        <v>6.1590666206915654E-3</v>
      </c>
      <c r="V13" s="87">
        <f>分析係数表!D16</f>
        <v>2.5125628140703519E-2</v>
      </c>
      <c r="W13" s="167">
        <f t="shared" si="7"/>
        <v>0</v>
      </c>
      <c r="X13" s="76">
        <f>分析係数表!E16</f>
        <v>2.3115577889447236E-2</v>
      </c>
      <c r="Y13" s="166">
        <f t="shared" si="8"/>
        <v>0</v>
      </c>
    </row>
    <row r="14" spans="1:25" x14ac:dyDescent="0.2">
      <c r="A14" s="6" t="s">
        <v>2</v>
      </c>
      <c r="B14" s="5" t="s">
        <v>365</v>
      </c>
      <c r="C14" s="90"/>
      <c r="D14" s="107">
        <f>投入係数表!AL14</f>
        <v>1.4855989214963575E-2</v>
      </c>
      <c r="E14" s="110">
        <f t="shared" si="9"/>
        <v>1.4855989214963574</v>
      </c>
      <c r="F14" s="85">
        <f>分析係数表!C17</f>
        <v>3.7433661865049261E-2</v>
      </c>
      <c r="G14" s="110">
        <f t="shared" si="0"/>
        <v>5.5611407694376509E-2</v>
      </c>
      <c r="H14" s="110">
        <v>9.400527770962272E-2</v>
      </c>
      <c r="I14" s="110">
        <f t="shared" si="1"/>
        <v>9.400527770962272E-2</v>
      </c>
      <c r="J14" s="85">
        <f>分析係数表!G17</f>
        <v>0.23414289082763498</v>
      </c>
      <c r="K14" s="111">
        <f t="shared" si="2"/>
        <v>2.20106674759857E-2</v>
      </c>
      <c r="L14" s="79"/>
      <c r="M14" s="80"/>
      <c r="N14" s="81">
        <f>分析係数表!H17</f>
        <v>3.0252512461419003E-3</v>
      </c>
      <c r="O14" s="82">
        <f t="shared" si="3"/>
        <v>7.4362353840199139E-2</v>
      </c>
      <c r="P14" s="76">
        <f>分析係数表!C17</f>
        <v>3.7433661865049261E-2</v>
      </c>
      <c r="Q14" s="82">
        <f t="shared" si="4"/>
        <v>2.7836552091431619E-3</v>
      </c>
      <c r="R14" s="83">
        <v>1.5647882310193695E-2</v>
      </c>
      <c r="S14" s="84">
        <f t="shared" si="5"/>
        <v>0.10965316001981641</v>
      </c>
      <c r="T14" s="85">
        <f>分析係数表!F17</f>
        <v>0.39289082763499172</v>
      </c>
      <c r="U14" s="86">
        <f t="shared" si="6"/>
        <v>4.3081720792977854E-2</v>
      </c>
      <c r="V14" s="87">
        <f>分析係数表!D17</f>
        <v>5.6649375147370902E-2</v>
      </c>
      <c r="W14" s="167">
        <f t="shared" si="7"/>
        <v>0</v>
      </c>
      <c r="X14" s="76">
        <f>分析係数表!E17</f>
        <v>5.6885168592313136E-2</v>
      </c>
      <c r="Y14" s="166">
        <f t="shared" si="8"/>
        <v>0</v>
      </c>
    </row>
    <row r="15" spans="1:25" x14ac:dyDescent="0.2">
      <c r="A15" s="6" t="s">
        <v>3</v>
      </c>
      <c r="B15" s="5" t="s">
        <v>31</v>
      </c>
      <c r="C15" s="90"/>
      <c r="D15" s="107">
        <f>投入係数表!AL15</f>
        <v>1.1356165202319047E-3</v>
      </c>
      <c r="E15" s="110">
        <f t="shared" si="9"/>
        <v>0.11356165202319048</v>
      </c>
      <c r="F15" s="85">
        <f>分析係数表!C18</f>
        <v>0.10097309673726385</v>
      </c>
      <c r="G15" s="110">
        <f t="shared" si="0"/>
        <v>1.1466671675381106E-2</v>
      </c>
      <c r="H15" s="110">
        <v>2.0301983083567805E-2</v>
      </c>
      <c r="I15" s="110">
        <f t="shared" si="1"/>
        <v>2.0301983083567805E-2</v>
      </c>
      <c r="J15" s="85">
        <f>分析係数表!G18</f>
        <v>0.21571562207670719</v>
      </c>
      <c r="K15" s="111">
        <f t="shared" si="2"/>
        <v>4.3794549102626149E-3</v>
      </c>
      <c r="L15" s="79"/>
      <c r="M15" s="80"/>
      <c r="N15" s="81">
        <f>分析係数表!H18</f>
        <v>4.4529917146522908E-4</v>
      </c>
      <c r="O15" s="82">
        <f t="shared" si="3"/>
        <v>1.0945700657251022E-2</v>
      </c>
      <c r="P15" s="76">
        <f>分析係数表!C18</f>
        <v>0.10097309673726385</v>
      </c>
      <c r="Q15" s="82">
        <f t="shared" si="4"/>
        <v>1.1052212913217399E-3</v>
      </c>
      <c r="R15" s="83">
        <v>4.2493205167869925E-3</v>
      </c>
      <c r="S15" s="84">
        <f t="shared" si="5"/>
        <v>2.4551303600354797E-2</v>
      </c>
      <c r="T15" s="85">
        <f>分析係数表!F18</f>
        <v>0.45949485500467729</v>
      </c>
      <c r="U15" s="86">
        <f t="shared" si="6"/>
        <v>1.128119768802084E-2</v>
      </c>
      <c r="V15" s="87">
        <f>分析係数表!D18</f>
        <v>5.5378858746492052E-2</v>
      </c>
      <c r="W15" s="167">
        <f t="shared" si="7"/>
        <v>0</v>
      </c>
      <c r="X15" s="76">
        <f>分析係数表!E18</f>
        <v>5.5378858746492052E-2</v>
      </c>
      <c r="Y15" s="166">
        <f t="shared" si="8"/>
        <v>0</v>
      </c>
    </row>
    <row r="16" spans="1:25" x14ac:dyDescent="0.2">
      <c r="A16" s="6" t="s">
        <v>4</v>
      </c>
      <c r="B16" s="5" t="s">
        <v>32</v>
      </c>
      <c r="C16" s="90"/>
      <c r="D16" s="107">
        <f>投入係数表!AL16</f>
        <v>1.992309684617377E-4</v>
      </c>
      <c r="E16" s="110">
        <f t="shared" si="9"/>
        <v>1.9923096846173771E-2</v>
      </c>
      <c r="F16" s="85">
        <f>分析係数表!C19</f>
        <v>3.134831743474864E-2</v>
      </c>
      <c r="G16" s="110">
        <f t="shared" si="0"/>
        <v>6.2455556421709487E-4</v>
      </c>
      <c r="H16" s="110">
        <v>5.8537568633822673E-2</v>
      </c>
      <c r="I16" s="110">
        <f t="shared" si="1"/>
        <v>5.8537568633822673E-2</v>
      </c>
      <c r="J16" s="85">
        <f>分析係数表!G19</f>
        <v>5.7606822099247029E-2</v>
      </c>
      <c r="K16" s="111">
        <f t="shared" si="2"/>
        <v>3.3721633024110858E-3</v>
      </c>
      <c r="L16" s="79"/>
      <c r="M16" s="80"/>
      <c r="N16" s="81">
        <f>分析係数表!H19</f>
        <v>-1.1410791268796496E-4</v>
      </c>
      <c r="O16" s="82">
        <f t="shared" si="3"/>
        <v>-2.8048357934205748E-3</v>
      </c>
      <c r="P16" s="76">
        <f>分析係数表!C19</f>
        <v>3.134831743474864E-2</v>
      </c>
      <c r="Q16" s="82">
        <f t="shared" si="4"/>
        <v>-8.7926882804493242E-5</v>
      </c>
      <c r="R16" s="83">
        <v>8.435536574484967E-3</v>
      </c>
      <c r="S16" s="84">
        <f t="shared" si="5"/>
        <v>6.697310520830764E-2</v>
      </c>
      <c r="T16" s="85">
        <f>分析係数表!F19</f>
        <v>0.23995282590946204</v>
      </c>
      <c r="U16" s="86">
        <f t="shared" si="6"/>
        <v>1.607038585466513E-2</v>
      </c>
      <c r="V16" s="87">
        <f>分析係数表!D19</f>
        <v>5.8967613172457587E-3</v>
      </c>
      <c r="W16" s="167">
        <f t="shared" si="7"/>
        <v>0</v>
      </c>
      <c r="X16" s="76">
        <f>分析係数表!E19</f>
        <v>5.1710060782001266E-3</v>
      </c>
      <c r="Y16" s="166">
        <f t="shared" si="8"/>
        <v>0</v>
      </c>
    </row>
    <row r="17" spans="1:25" x14ac:dyDescent="0.2">
      <c r="A17" s="6" t="s">
        <v>5</v>
      </c>
      <c r="B17" s="5" t="s">
        <v>33</v>
      </c>
      <c r="C17" s="90"/>
      <c r="D17" s="107">
        <f>投入係数表!AL17</f>
        <v>6.1097496994932889E-4</v>
      </c>
      <c r="E17" s="110">
        <f t="shared" si="9"/>
        <v>6.1097496994932887E-2</v>
      </c>
      <c r="F17" s="85">
        <f>分析係数表!C20</f>
        <v>9.3978580907996712E-2</v>
      </c>
      <c r="G17" s="110">
        <f t="shared" si="0"/>
        <v>5.7418560646143859E-3</v>
      </c>
      <c r="H17" s="110">
        <v>3.3737831015841574E-2</v>
      </c>
      <c r="I17" s="110">
        <f t="shared" si="1"/>
        <v>3.3737831015841574E-2</v>
      </c>
      <c r="J17" s="85">
        <f>分析係数表!G20</f>
        <v>0.1000543404428746</v>
      </c>
      <c r="K17" s="111">
        <f t="shared" si="2"/>
        <v>3.3756164302631867E-3</v>
      </c>
      <c r="L17" s="79"/>
      <c r="M17" s="80"/>
      <c r="N17" s="81">
        <f>分析係数表!H20</f>
        <v>5.5523240442070755E-4</v>
      </c>
      <c r="O17" s="82">
        <f t="shared" si="3"/>
        <v>1.3647920507009869E-2</v>
      </c>
      <c r="P17" s="76">
        <f>分析係数表!C20</f>
        <v>9.3978580907996712E-2</v>
      </c>
      <c r="Q17" s="82">
        <f t="shared" si="4"/>
        <v>1.2826122015939345E-3</v>
      </c>
      <c r="R17" s="83">
        <v>6.9220796436514805E-3</v>
      </c>
      <c r="S17" s="84">
        <f t="shared" si="5"/>
        <v>4.0659910659493051E-2</v>
      </c>
      <c r="T17" s="85">
        <f>分析係数表!F20</f>
        <v>0.22286374133949191</v>
      </c>
      <c r="U17" s="86">
        <f t="shared" si="6"/>
        <v>9.0616198121041096E-3</v>
      </c>
      <c r="V17" s="87">
        <f>分析係数表!D20</f>
        <v>2.7577774758864283E-2</v>
      </c>
      <c r="W17" s="167">
        <f t="shared" si="7"/>
        <v>0</v>
      </c>
      <c r="X17" s="76">
        <f>分析係数表!E20</f>
        <v>2.9955169134628448E-2</v>
      </c>
      <c r="Y17" s="166">
        <f t="shared" si="8"/>
        <v>0</v>
      </c>
    </row>
    <row r="18" spans="1:25" x14ac:dyDescent="0.2">
      <c r="A18" s="6" t="s">
        <v>6</v>
      </c>
      <c r="B18" s="5" t="s">
        <v>34</v>
      </c>
      <c r="C18" s="90"/>
      <c r="D18" s="107">
        <f>投入係数表!AL18</f>
        <v>1.640334973668307E-3</v>
      </c>
      <c r="E18" s="110">
        <f t="shared" si="9"/>
        <v>0.16403349736683071</v>
      </c>
      <c r="F18" s="85">
        <f>分析係数表!C21</f>
        <v>0.58730312732447199</v>
      </c>
      <c r="G18" s="110">
        <f t="shared" si="0"/>
        <v>9.6337385989510207E-2</v>
      </c>
      <c r="H18" s="110">
        <v>0.11366350595610913</v>
      </c>
      <c r="I18" s="110">
        <f t="shared" si="1"/>
        <v>0.11366350595610913</v>
      </c>
      <c r="J18" s="85">
        <f>分析係数表!G21</f>
        <v>0.28517251912946945</v>
      </c>
      <c r="K18" s="111">
        <f t="shared" si="2"/>
        <v>3.2413708326591094E-2</v>
      </c>
      <c r="L18" s="79"/>
      <c r="M18" s="80"/>
      <c r="N18" s="81">
        <f>分析係数表!H21</f>
        <v>9.2956202043366571E-4</v>
      </c>
      <c r="O18" s="82">
        <f t="shared" si="3"/>
        <v>2.2849150122011511E-2</v>
      </c>
      <c r="P18" s="76">
        <f>分析係数表!C21</f>
        <v>0.58730312732447199</v>
      </c>
      <c r="Q18" s="82">
        <f t="shared" si="4"/>
        <v>1.34193773233637E-2</v>
      </c>
      <c r="R18" s="83">
        <v>1.9485307159813833E-2</v>
      </c>
      <c r="S18" s="84">
        <f t="shared" si="5"/>
        <v>0.13314881311592297</v>
      </c>
      <c r="T18" s="85">
        <f>分析係数表!F21</f>
        <v>0.42587749688936571</v>
      </c>
      <c r="U18" s="86">
        <f t="shared" si="6"/>
        <v>5.6705083243599221E-2</v>
      </c>
      <c r="V18" s="87">
        <f>分析係数表!D21</f>
        <v>3.1732194878443115E-2</v>
      </c>
      <c r="W18" s="167">
        <f t="shared" si="7"/>
        <v>0</v>
      </c>
      <c r="X18" s="76">
        <f>分析係数表!E21</f>
        <v>3.0689107937146562E-2</v>
      </c>
      <c r="Y18" s="166">
        <f t="shared" si="8"/>
        <v>0</v>
      </c>
    </row>
    <row r="19" spans="1:25" x14ac:dyDescent="0.2">
      <c r="A19" s="6" t="s">
        <v>7</v>
      </c>
      <c r="B19" s="5" t="s">
        <v>269</v>
      </c>
      <c r="C19" s="90"/>
      <c r="D19" s="107">
        <f>投入係数表!AL19</f>
        <v>1.2106601850191594E-2</v>
      </c>
      <c r="E19" s="110">
        <f t="shared" si="9"/>
        <v>1.2106601850191594</v>
      </c>
      <c r="F19" s="85">
        <f>分析係数表!C22</f>
        <v>5.627746538770495E-2</v>
      </c>
      <c r="G19" s="110">
        <f t="shared" si="0"/>
        <v>6.8132886658688219E-2</v>
      </c>
      <c r="H19" s="110">
        <v>7.6787303394287118E-2</v>
      </c>
      <c r="I19" s="110">
        <f t="shared" si="1"/>
        <v>7.6787303394287118E-2</v>
      </c>
      <c r="J19" s="85">
        <f>分析係数表!G22</f>
        <v>0.19467293380336859</v>
      </c>
      <c r="K19" s="111">
        <f t="shared" si="2"/>
        <v>1.4948409630615236E-2</v>
      </c>
      <c r="L19" s="79"/>
      <c r="M19" s="80"/>
      <c r="N19" s="81">
        <f>分析係数表!H22</f>
        <v>4.3138357235694069E-5</v>
      </c>
      <c r="O19" s="82">
        <f t="shared" si="3"/>
        <v>1.0603647511711928E-3</v>
      </c>
      <c r="P19" s="76">
        <f>分析係数表!C22</f>
        <v>5.627746538770495E-2</v>
      </c>
      <c r="Q19" s="82">
        <f t="shared" si="4"/>
        <v>5.9674640582379172E-5</v>
      </c>
      <c r="R19" s="83">
        <v>1.2677151714037152E-3</v>
      </c>
      <c r="S19" s="84">
        <f t="shared" si="5"/>
        <v>7.8055018565690831E-2</v>
      </c>
      <c r="T19" s="85">
        <f>分析係数表!F22</f>
        <v>0.41304347826086957</v>
      </c>
      <c r="U19" s="86">
        <f t="shared" si="6"/>
        <v>3.2240116364089688E-2</v>
      </c>
      <c r="V19" s="87">
        <f>分析係数表!D22</f>
        <v>1.7561039300169733E-2</v>
      </c>
      <c r="W19" s="167">
        <f t="shared" si="7"/>
        <v>0</v>
      </c>
      <c r="X19" s="76">
        <f>分析係数表!E22</f>
        <v>1.6190103146624887E-2</v>
      </c>
      <c r="Y19" s="166">
        <f t="shared" si="8"/>
        <v>0</v>
      </c>
    </row>
    <row r="20" spans="1:25" x14ac:dyDescent="0.2">
      <c r="A20" s="6" t="s">
        <v>8</v>
      </c>
      <c r="B20" s="5" t="s">
        <v>270</v>
      </c>
      <c r="C20" s="90"/>
      <c r="D20" s="107">
        <f>投入係数表!AL20</f>
        <v>1.7851094774171697E-2</v>
      </c>
      <c r="E20" s="110">
        <f t="shared" si="9"/>
        <v>1.7851094774171696</v>
      </c>
      <c r="F20" s="85">
        <f>分析係数表!C23</f>
        <v>0</v>
      </c>
      <c r="G20" s="110">
        <f t="shared" si="0"/>
        <v>0</v>
      </c>
      <c r="H20" s="110">
        <v>0</v>
      </c>
      <c r="I20" s="110">
        <f t="shared" si="1"/>
        <v>0</v>
      </c>
      <c r="J20" s="85">
        <f>分析係数表!G23</f>
        <v>0.21585320256550375</v>
      </c>
      <c r="K20" s="111">
        <f t="shared" si="2"/>
        <v>0</v>
      </c>
      <c r="L20" s="79"/>
      <c r="M20" s="80"/>
      <c r="N20" s="81">
        <f>分析係数表!H23</f>
        <v>2.5048078394919135E-5</v>
      </c>
      <c r="O20" s="82">
        <f t="shared" si="3"/>
        <v>6.1569566197036999E-4</v>
      </c>
      <c r="P20" s="76">
        <f>分析係数表!C23</f>
        <v>0</v>
      </c>
      <c r="Q20" s="82">
        <f t="shared" si="4"/>
        <v>0</v>
      </c>
      <c r="R20" s="83">
        <v>0</v>
      </c>
      <c r="S20" s="84">
        <f t="shared" si="5"/>
        <v>0</v>
      </c>
      <c r="T20" s="85">
        <f>分析係数表!F23</f>
        <v>0.44111133480974429</v>
      </c>
      <c r="U20" s="86">
        <f t="shared" si="6"/>
        <v>0</v>
      </c>
      <c r="V20" s="87">
        <f>分析係数表!D23</f>
        <v>2.2822054128677844E-2</v>
      </c>
      <c r="W20" s="167">
        <f t="shared" si="7"/>
        <v>0</v>
      </c>
      <c r="X20" s="76">
        <f>分析係数表!E23</f>
        <v>2.3934155905164563E-2</v>
      </c>
      <c r="Y20" s="166">
        <f t="shared" si="8"/>
        <v>0</v>
      </c>
    </row>
    <row r="21" spans="1:25" x14ac:dyDescent="0.2">
      <c r="A21" s="6" t="s">
        <v>9</v>
      </c>
      <c r="B21" s="5" t="s">
        <v>271</v>
      </c>
      <c r="C21" s="90"/>
      <c r="D21" s="107">
        <f>投入係数表!AL21</f>
        <v>6.2292882805703321E-3</v>
      </c>
      <c r="E21" s="110">
        <f t="shared" si="9"/>
        <v>0.6229288280570332</v>
      </c>
      <c r="F21" s="85">
        <f>分析係数表!C24</f>
        <v>0.81842301633363734</v>
      </c>
      <c r="G21" s="110">
        <f t="shared" si="0"/>
        <v>0.50981929041961482</v>
      </c>
      <c r="H21" s="110">
        <v>0.55038827940583912</v>
      </c>
      <c r="I21" s="110">
        <f t="shared" si="1"/>
        <v>0.55038827940583912</v>
      </c>
      <c r="J21" s="85">
        <f>分析係数表!G24</f>
        <v>0.20829256360078277</v>
      </c>
      <c r="K21" s="111">
        <f t="shared" si="2"/>
        <v>0.11464178569326615</v>
      </c>
      <c r="L21" s="79"/>
      <c r="M21" s="80"/>
      <c r="N21" s="81">
        <f>分析係数表!H24</f>
        <v>3.3536593850975067E-4</v>
      </c>
      <c r="O21" s="82">
        <f t="shared" si="3"/>
        <v>8.2434808074921765E-3</v>
      </c>
      <c r="P21" s="76">
        <f>分析係数表!C24</f>
        <v>0.81842301633363734</v>
      </c>
      <c r="Q21" s="82">
        <f t="shared" si="4"/>
        <v>6.7466544275561957E-3</v>
      </c>
      <c r="R21" s="83">
        <v>1.8656887081192945E-2</v>
      </c>
      <c r="S21" s="84">
        <f t="shared" si="5"/>
        <v>0.56904516648703207</v>
      </c>
      <c r="T21" s="85">
        <f>分析係数表!F24</f>
        <v>0.39236790606653621</v>
      </c>
      <c r="U21" s="86">
        <f t="shared" si="6"/>
        <v>0.22327506043180026</v>
      </c>
      <c r="V21" s="87">
        <f>分析係数表!D24</f>
        <v>4.4337084148727987E-2</v>
      </c>
      <c r="W21" s="167">
        <f t="shared" si="7"/>
        <v>0</v>
      </c>
      <c r="X21" s="76">
        <f>分析係数表!E24</f>
        <v>4.5009784735812131E-2</v>
      </c>
      <c r="Y21" s="166">
        <f t="shared" si="8"/>
        <v>0</v>
      </c>
    </row>
    <row r="22" spans="1:25" x14ac:dyDescent="0.2">
      <c r="A22" s="6" t="s">
        <v>10</v>
      </c>
      <c r="B22" s="5" t="s">
        <v>272</v>
      </c>
      <c r="C22" s="90"/>
      <c r="D22" s="107">
        <f>投入係数表!AL22</f>
        <v>1.8056966774915494E-2</v>
      </c>
      <c r="E22" s="110">
        <f t="shared" si="9"/>
        <v>1.8056966774915493</v>
      </c>
      <c r="F22" s="85">
        <f>分析係数表!C25</f>
        <v>9.2155281649579646E-3</v>
      </c>
      <c r="G22" s="110">
        <f t="shared" si="0"/>
        <v>1.664044858879439E-2</v>
      </c>
      <c r="H22" s="110">
        <v>2.1994425195796422E-2</v>
      </c>
      <c r="I22" s="110">
        <f t="shared" si="1"/>
        <v>2.1994425195796422E-2</v>
      </c>
      <c r="J22" s="85">
        <f>分析係数表!G25</f>
        <v>0.19733079122974262</v>
      </c>
      <c r="K22" s="111">
        <f t="shared" si="2"/>
        <v>4.3401773265298949E-3</v>
      </c>
      <c r="L22" s="79"/>
      <c r="M22" s="80"/>
      <c r="N22" s="81">
        <f>分析係数表!H25</f>
        <v>5.1487716700667114E-4</v>
      </c>
      <c r="O22" s="82">
        <f t="shared" si="3"/>
        <v>1.2655966384946496E-2</v>
      </c>
      <c r="P22" s="76">
        <f>分析係数表!C25</f>
        <v>9.2155281649579646E-3</v>
      </c>
      <c r="Q22" s="82">
        <f t="shared" si="4"/>
        <v>1.1663141467523567E-4</v>
      </c>
      <c r="R22" s="83">
        <v>1.1454787667455285E-3</v>
      </c>
      <c r="S22" s="84">
        <f t="shared" si="5"/>
        <v>2.3139903962541952E-2</v>
      </c>
      <c r="T22" s="85">
        <f>分析係数表!F25</f>
        <v>0.3508102955195424</v>
      </c>
      <c r="U22" s="86">
        <f t="shared" si="6"/>
        <v>8.117716547393173E-3</v>
      </c>
      <c r="V22" s="87">
        <f>分析係数表!D25</f>
        <v>0.24499523355576741</v>
      </c>
      <c r="W22" s="167">
        <f t="shared" si="7"/>
        <v>0</v>
      </c>
      <c r="X22" s="76">
        <f>分析係数表!E25</f>
        <v>0.2330791229742612</v>
      </c>
      <c r="Y22" s="166">
        <f t="shared" si="8"/>
        <v>0</v>
      </c>
    </row>
    <row r="23" spans="1:25" x14ac:dyDescent="0.2">
      <c r="A23" s="6" t="s">
        <v>11</v>
      </c>
      <c r="B23" s="5" t="s">
        <v>35</v>
      </c>
      <c r="C23" s="90"/>
      <c r="D23" s="107">
        <f>投入係数表!AL23</f>
        <v>1.0300241069471838E-2</v>
      </c>
      <c r="E23" s="110">
        <f t="shared" si="9"/>
        <v>1.0300241069471838</v>
      </c>
      <c r="F23" s="85">
        <f>分析係数表!C26</f>
        <v>0.13136940169326161</v>
      </c>
      <c r="G23" s="110">
        <f t="shared" si="0"/>
        <v>0.13531365065928766</v>
      </c>
      <c r="H23" s="110">
        <v>0.20276853284353852</v>
      </c>
      <c r="I23" s="110">
        <f t="shared" si="1"/>
        <v>0.20276853284353852</v>
      </c>
      <c r="J23" s="85">
        <f>分析係数表!G26</f>
        <v>0.19642020029831664</v>
      </c>
      <c r="K23" s="111">
        <f t="shared" si="2"/>
        <v>3.9827835835323629E-2</v>
      </c>
      <c r="L23" s="79"/>
      <c r="M23" s="80"/>
      <c r="N23" s="81">
        <f>分析係数表!H26</f>
        <v>1.0429741531662163E-2</v>
      </c>
      <c r="O23" s="82">
        <f t="shared" si="3"/>
        <v>0.2563688325815513</v>
      </c>
      <c r="P23" s="76">
        <f>分析係数表!C26</f>
        <v>0.13136940169326161</v>
      </c>
      <c r="Q23" s="82">
        <f t="shared" si="4"/>
        <v>3.3679020149038348E-2</v>
      </c>
      <c r="R23" s="83">
        <v>4.4420917328893833E-2</v>
      </c>
      <c r="S23" s="84">
        <f t="shared" si="5"/>
        <v>0.24718945017243235</v>
      </c>
      <c r="T23" s="85">
        <f>分析係数表!F26</f>
        <v>0.33488173875985511</v>
      </c>
      <c r="U23" s="86">
        <f t="shared" si="6"/>
        <v>8.2779232876836709E-2</v>
      </c>
      <c r="V23" s="87">
        <f>分析係数表!D26</f>
        <v>5.817174515235457E-2</v>
      </c>
      <c r="W23" s="167">
        <f t="shared" si="7"/>
        <v>0</v>
      </c>
      <c r="X23" s="76">
        <f>分析係数表!E26</f>
        <v>6.1453228212230981E-2</v>
      </c>
      <c r="Y23" s="166">
        <f t="shared" si="8"/>
        <v>0</v>
      </c>
    </row>
    <row r="24" spans="1:25" x14ac:dyDescent="0.2">
      <c r="A24" s="6" t="s">
        <v>12</v>
      </c>
      <c r="B24" s="5" t="s">
        <v>366</v>
      </c>
      <c r="C24" s="90"/>
      <c r="D24" s="107">
        <f>投入係数表!AL24</f>
        <v>1.5872067154118436E-3</v>
      </c>
      <c r="E24" s="110">
        <f t="shared" si="9"/>
        <v>0.15872067154118435</v>
      </c>
      <c r="F24" s="85">
        <f>分析係数表!C27</f>
        <v>0.16712141882673948</v>
      </c>
      <c r="G24" s="110">
        <f t="shared" si="0"/>
        <v>2.6525623825095618E-2</v>
      </c>
      <c r="H24" s="110">
        <v>4.6287526852320363E-2</v>
      </c>
      <c r="I24" s="110">
        <f t="shared" si="1"/>
        <v>4.6287526852320363E-2</v>
      </c>
      <c r="J24" s="85">
        <f>分析係数表!G27</f>
        <v>0.17095740894530786</v>
      </c>
      <c r="K24" s="111">
        <f t="shared" si="2"/>
        <v>7.9131956571590507E-3</v>
      </c>
      <c r="L24" s="79"/>
      <c r="M24" s="80"/>
      <c r="N24" s="81">
        <f>分析係数表!H27</f>
        <v>1.1119955247433267E-2</v>
      </c>
      <c r="O24" s="82">
        <f t="shared" si="3"/>
        <v>0.27333466860029038</v>
      </c>
      <c r="P24" s="76">
        <f>分析係数表!C27</f>
        <v>0.16712141882673948</v>
      </c>
      <c r="Q24" s="82">
        <f t="shared" si="4"/>
        <v>4.5680077631017162E-2</v>
      </c>
      <c r="R24" s="83">
        <v>5.1127698644146888E-2</v>
      </c>
      <c r="S24" s="84">
        <f t="shared" si="5"/>
        <v>9.741522549646725E-2</v>
      </c>
      <c r="T24" s="85">
        <f>分析係数表!F27</f>
        <v>0.3222209040218294</v>
      </c>
      <c r="U24" s="86">
        <f t="shared" si="6"/>
        <v>3.1389222024962041E-2</v>
      </c>
      <c r="V24" s="87">
        <f>分析係数表!D27</f>
        <v>6.0268121959900341E-2</v>
      </c>
      <c r="W24" s="167">
        <f t="shared" si="7"/>
        <v>0</v>
      </c>
      <c r="X24" s="76">
        <f>分析係数表!E27</f>
        <v>7.1420097283188988E-2</v>
      </c>
      <c r="Y24" s="166">
        <f t="shared" si="8"/>
        <v>0</v>
      </c>
    </row>
    <row r="25" spans="1:25" x14ac:dyDescent="0.2">
      <c r="A25" s="6" t="s">
        <v>13</v>
      </c>
      <c r="B25" s="5" t="s">
        <v>192</v>
      </c>
      <c r="C25" s="90"/>
      <c r="D25" s="107">
        <f>投入係数表!AL25</f>
        <v>4.389722338440287E-2</v>
      </c>
      <c r="E25" s="110">
        <f t="shared" si="9"/>
        <v>4.3897223384402873</v>
      </c>
      <c r="F25" s="85">
        <f>分析係数表!C28</f>
        <v>0.25171335744498258</v>
      </c>
      <c r="G25" s="110">
        <f t="shared" si="0"/>
        <v>1.1049517480600448</v>
      </c>
      <c r="H25" s="110">
        <v>1.2426181980410398</v>
      </c>
      <c r="I25" s="110">
        <f t="shared" si="1"/>
        <v>1.2426181980410398</v>
      </c>
      <c r="J25" s="85">
        <f>分析係数表!G28</f>
        <v>0.12482787671548065</v>
      </c>
      <c r="K25" s="111">
        <f t="shared" si="2"/>
        <v>0.15511339122947965</v>
      </c>
      <c r="L25" s="79"/>
      <c r="M25" s="80"/>
      <c r="N25" s="81">
        <f>分析係数表!H28</f>
        <v>2.0288943499884502E-2</v>
      </c>
      <c r="O25" s="82">
        <f t="shared" si="3"/>
        <v>0.49871348619599976</v>
      </c>
      <c r="P25" s="76">
        <f>分析係数表!C28</f>
        <v>0.25171335744498258</v>
      </c>
      <c r="Q25" s="82">
        <f t="shared" si="4"/>
        <v>0.12553284601348708</v>
      </c>
      <c r="R25" s="83">
        <v>0.14376995536092307</v>
      </c>
      <c r="S25" s="84">
        <f t="shared" si="5"/>
        <v>1.3863881534019629</v>
      </c>
      <c r="T25" s="85">
        <f>分析係数表!F28</f>
        <v>0.21349304958212537</v>
      </c>
      <c r="U25" s="86">
        <f t="shared" si="6"/>
        <v>0.29598423477431651</v>
      </c>
      <c r="V25" s="87">
        <f>分析係数表!D28</f>
        <v>2.3582217408079972E-2</v>
      </c>
      <c r="W25" s="167">
        <f t="shared" si="7"/>
        <v>0</v>
      </c>
      <c r="X25" s="76">
        <f>分析係数表!E28</f>
        <v>2.4555665289680392E-2</v>
      </c>
      <c r="Y25" s="166">
        <f t="shared" si="8"/>
        <v>0</v>
      </c>
    </row>
    <row r="26" spans="1:25" x14ac:dyDescent="0.2">
      <c r="A26" s="6" t="s">
        <v>14</v>
      </c>
      <c r="B26" s="5" t="s">
        <v>50</v>
      </c>
      <c r="C26" s="90"/>
      <c r="D26" s="107">
        <f>投入係数表!AL26</f>
        <v>5.9437238924418415E-3</v>
      </c>
      <c r="E26" s="110">
        <f t="shared" si="9"/>
        <v>0.59437238924418412</v>
      </c>
      <c r="F26" s="85">
        <f>分析係数表!C29</f>
        <v>0.56088407005838192</v>
      </c>
      <c r="G26" s="110">
        <f t="shared" si="0"/>
        <v>0.33337400480960283</v>
      </c>
      <c r="H26" s="110">
        <v>0.35569590971250392</v>
      </c>
      <c r="I26" s="110">
        <f t="shared" si="1"/>
        <v>0.35569590971250392</v>
      </c>
      <c r="J26" s="85">
        <f>分析係数表!G29</f>
        <v>0.25897778967085899</v>
      </c>
      <c r="K26" s="111">
        <f t="shared" si="2"/>
        <v>9.2117340492309685E-2</v>
      </c>
      <c r="L26" s="79"/>
      <c r="M26" s="80"/>
      <c r="N26" s="81">
        <f>分析係数表!H29</f>
        <v>1.0175086067980484E-2</v>
      </c>
      <c r="O26" s="82">
        <f t="shared" si="3"/>
        <v>0.25010926001818584</v>
      </c>
      <c r="P26" s="76">
        <f>分析係数表!C29</f>
        <v>0.56088407005838192</v>
      </c>
      <c r="Q26" s="82">
        <f t="shared" si="4"/>
        <v>0.1402822997182902</v>
      </c>
      <c r="R26" s="83">
        <v>0.16058458042256696</v>
      </c>
      <c r="S26" s="84">
        <f t="shared" si="5"/>
        <v>0.51628049013507082</v>
      </c>
      <c r="T26" s="85">
        <f>分析係数表!F29</f>
        <v>0.37605030773347603</v>
      </c>
      <c r="U26" s="86">
        <f t="shared" si="6"/>
        <v>0.19414743719208322</v>
      </c>
      <c r="V26" s="87">
        <f>分析係数表!D29</f>
        <v>1.7393631255017392E-2</v>
      </c>
      <c r="W26" s="167">
        <f t="shared" si="7"/>
        <v>0</v>
      </c>
      <c r="X26" s="76">
        <f>分析係数表!E29</f>
        <v>1.2898046561412899E-2</v>
      </c>
      <c r="Y26" s="166">
        <f t="shared" si="8"/>
        <v>0</v>
      </c>
    </row>
    <row r="27" spans="1:25" x14ac:dyDescent="0.2">
      <c r="A27" s="6" t="s">
        <v>15</v>
      </c>
      <c r="B27" s="5" t="s">
        <v>36</v>
      </c>
      <c r="C27" s="90"/>
      <c r="D27" s="107">
        <f>投入係数表!AL27</f>
        <v>1.2750781981551212E-3</v>
      </c>
      <c r="E27" s="110">
        <f t="shared" si="9"/>
        <v>0.12750781981551212</v>
      </c>
      <c r="F27" s="85">
        <f>分析係数表!C30</f>
        <v>1</v>
      </c>
      <c r="G27" s="110">
        <f t="shared" si="0"/>
        <v>0.12750781981551212</v>
      </c>
      <c r="H27" s="110">
        <v>0.1596549350600889</v>
      </c>
      <c r="I27" s="110">
        <f t="shared" si="1"/>
        <v>0.1596549350600889</v>
      </c>
      <c r="J27" s="85">
        <f>分析係数表!G30</f>
        <v>0.3445256772071732</v>
      </c>
      <c r="K27" s="111">
        <f t="shared" si="2"/>
        <v>5.5005224621044388E-2</v>
      </c>
      <c r="L27" s="79"/>
      <c r="M27" s="80"/>
      <c r="N27" s="81">
        <f>分析係数表!H30</f>
        <v>0</v>
      </c>
      <c r="O27" s="82">
        <f t="shared" si="3"/>
        <v>0</v>
      </c>
      <c r="P27" s="76">
        <f>分析係数表!C30</f>
        <v>1</v>
      </c>
      <c r="Q27" s="82">
        <f t="shared" si="4"/>
        <v>0</v>
      </c>
      <c r="R27" s="83">
        <v>7.1770943980529661E-2</v>
      </c>
      <c r="S27" s="84">
        <f t="shared" si="5"/>
        <v>0.23142587904061857</v>
      </c>
      <c r="T27" s="85">
        <f>分析係数表!F30</f>
        <v>0.44052354392124621</v>
      </c>
      <c r="U27" s="86">
        <f t="shared" si="6"/>
        <v>0.10194854839006294</v>
      </c>
      <c r="V27" s="87">
        <f>分析係数表!D30</f>
        <v>0.11890846870069555</v>
      </c>
      <c r="W27" s="167">
        <f t="shared" si="7"/>
        <v>0</v>
      </c>
      <c r="X27" s="76">
        <f>分析係数表!E30</f>
        <v>8.6331414857447608E-2</v>
      </c>
      <c r="Y27" s="166">
        <f t="shared" si="8"/>
        <v>0</v>
      </c>
    </row>
    <row r="28" spans="1:25" x14ac:dyDescent="0.2">
      <c r="A28" s="6" t="s">
        <v>16</v>
      </c>
      <c r="B28" s="5" t="s">
        <v>193</v>
      </c>
      <c r="C28" s="90"/>
      <c r="D28" s="107">
        <f>投入係数表!AL28</f>
        <v>5.439005439005439E-3</v>
      </c>
      <c r="E28" s="110">
        <f t="shared" si="9"/>
        <v>0.54390054390054388</v>
      </c>
      <c r="F28" s="85">
        <f>分析係数表!C31</f>
        <v>4.9143958408031541E-2</v>
      </c>
      <c r="G28" s="110">
        <f t="shared" si="0"/>
        <v>2.6729425707554062E-2</v>
      </c>
      <c r="H28" s="110">
        <v>5.4013394894774087E-2</v>
      </c>
      <c r="I28" s="110">
        <f t="shared" si="1"/>
        <v>5.4013394894774087E-2</v>
      </c>
      <c r="J28" s="85">
        <f>分析係数表!G31</f>
        <v>7.032875572201415E-2</v>
      </c>
      <c r="K28" s="111">
        <f t="shared" si="2"/>
        <v>3.7986948552712532E-3</v>
      </c>
      <c r="L28" s="79"/>
      <c r="M28" s="80"/>
      <c r="N28" s="81">
        <f>分析係数表!H31</f>
        <v>2.2706083064994196E-2</v>
      </c>
      <c r="O28" s="82">
        <f t="shared" si="3"/>
        <v>0.55812811757614045</v>
      </c>
      <c r="P28" s="76">
        <f>分析係数表!C31</f>
        <v>4.9143958408031541E-2</v>
      </c>
      <c r="Q28" s="82">
        <f t="shared" si="4"/>
        <v>2.7428624996514783E-2</v>
      </c>
      <c r="R28" s="83">
        <v>6.3418306578848102E-2</v>
      </c>
      <c r="S28" s="84">
        <f t="shared" si="5"/>
        <v>0.1174317014736222</v>
      </c>
      <c r="T28" s="85">
        <f>分析係数表!F31</f>
        <v>0.30087390761548066</v>
      </c>
      <c r="U28" s="86">
        <f t="shared" si="6"/>
        <v>3.5332134900303312E-2</v>
      </c>
      <c r="V28" s="87">
        <f>分析係数表!D31</f>
        <v>7.4490220557636294E-2</v>
      </c>
      <c r="W28" s="167">
        <f t="shared" si="7"/>
        <v>0</v>
      </c>
      <c r="X28" s="76">
        <f>分析係数表!E31</f>
        <v>6.450270495214315E-2</v>
      </c>
      <c r="Y28" s="166">
        <f t="shared" si="8"/>
        <v>0</v>
      </c>
    </row>
    <row r="29" spans="1:25" x14ac:dyDescent="0.2">
      <c r="A29" s="6" t="s">
        <v>17</v>
      </c>
      <c r="B29" s="5" t="s">
        <v>273</v>
      </c>
      <c r="C29" s="90"/>
      <c r="D29" s="107">
        <f>投入係数表!AL29</f>
        <v>8.0356490612900873E-4</v>
      </c>
      <c r="E29" s="110">
        <f t="shared" si="9"/>
        <v>8.0356490612900872E-2</v>
      </c>
      <c r="F29" s="85">
        <f>分析係数表!C32</f>
        <v>0.85369684730169415</v>
      </c>
      <c r="G29" s="110">
        <f t="shared" si="0"/>
        <v>6.8600082696461659E-2</v>
      </c>
      <c r="H29" s="110">
        <v>9.1491856507537273E-2</v>
      </c>
      <c r="I29" s="110">
        <f t="shared" si="1"/>
        <v>9.1491856507537273E-2</v>
      </c>
      <c r="J29" s="85">
        <f>分析係数表!G32</f>
        <v>0.14032110690510377</v>
      </c>
      <c r="K29" s="111">
        <f t="shared" si="2"/>
        <v>1.2838238577940551E-2</v>
      </c>
      <c r="L29" s="79"/>
      <c r="M29" s="80"/>
      <c r="N29" s="81">
        <f>分析係数表!H32</f>
        <v>6.3455131933795143E-3</v>
      </c>
      <c r="O29" s="82">
        <f t="shared" si="3"/>
        <v>0.15597623436582705</v>
      </c>
      <c r="P29" s="76">
        <f>分析係数表!C32</f>
        <v>0.85369684730169415</v>
      </c>
      <c r="Q29" s="82">
        <f t="shared" si="4"/>
        <v>0.13315641953209673</v>
      </c>
      <c r="R29" s="83">
        <v>0.18647650515299935</v>
      </c>
      <c r="S29" s="84">
        <f t="shared" si="5"/>
        <v>0.27796836166053662</v>
      </c>
      <c r="T29" s="85">
        <f>分析係数表!F32</f>
        <v>0.48296567027803161</v>
      </c>
      <c r="U29" s="86">
        <f t="shared" si="6"/>
        <v>0.13424917610546738</v>
      </c>
      <c r="V29" s="87">
        <f>分析係数表!D32</f>
        <v>1.657747030413784E-2</v>
      </c>
      <c r="W29" s="167">
        <f t="shared" si="7"/>
        <v>0</v>
      </c>
      <c r="X29" s="76">
        <f>分析係数表!E32</f>
        <v>2.4931471087325414E-2</v>
      </c>
      <c r="Y29" s="166">
        <f t="shared" si="8"/>
        <v>0</v>
      </c>
    </row>
    <row r="30" spans="1:25" x14ac:dyDescent="0.2">
      <c r="A30" s="6" t="s">
        <v>18</v>
      </c>
      <c r="B30" s="5" t="s">
        <v>274</v>
      </c>
      <c r="C30" s="90"/>
      <c r="D30" s="107">
        <f>投入係数表!AL30</f>
        <v>3.5861574323112785E-4</v>
      </c>
      <c r="E30" s="110">
        <f t="shared" si="9"/>
        <v>3.5861574323112787E-2</v>
      </c>
      <c r="F30" s="85">
        <f>分析係数表!C33</f>
        <v>0.68456011928968419</v>
      </c>
      <c r="G30" s="110">
        <f t="shared" si="0"/>
        <v>2.4549403596545966E-2</v>
      </c>
      <c r="H30" s="110">
        <v>4.1817540463179891E-2</v>
      </c>
      <c r="I30" s="110">
        <f t="shared" si="1"/>
        <v>4.1817540463179891E-2</v>
      </c>
      <c r="J30" s="85">
        <f>分析係数表!G33</f>
        <v>0.50750988142292486</v>
      </c>
      <c r="K30" s="111">
        <f t="shared" si="2"/>
        <v>2.1222815001866787E-2</v>
      </c>
      <c r="L30" s="79"/>
      <c r="M30" s="80"/>
      <c r="N30" s="81">
        <f>分析係数表!H33</f>
        <v>9.6295945829355794E-4</v>
      </c>
      <c r="O30" s="82">
        <f t="shared" si="3"/>
        <v>2.3670077671305339E-2</v>
      </c>
      <c r="P30" s="76">
        <f>分析係数表!C33</f>
        <v>0.68456011928968419</v>
      </c>
      <c r="Q30" s="82">
        <f t="shared" si="4"/>
        <v>1.6203591194264871E-2</v>
      </c>
      <c r="R30" s="83">
        <v>6.2939382401544217E-2</v>
      </c>
      <c r="S30" s="84">
        <f t="shared" si="5"/>
        <v>0.1047569228647241</v>
      </c>
      <c r="T30" s="85">
        <f>分析係数表!F33</f>
        <v>0.6454545454545455</v>
      </c>
      <c r="U30" s="86">
        <f t="shared" si="6"/>
        <v>6.7615832030867379E-2</v>
      </c>
      <c r="V30" s="87">
        <f>分析係数表!D33</f>
        <v>8.1027667984189727E-2</v>
      </c>
      <c r="W30" s="167">
        <f t="shared" si="7"/>
        <v>0</v>
      </c>
      <c r="X30" s="76">
        <f>分析係数表!E33</f>
        <v>8.1620553359683795E-2</v>
      </c>
      <c r="Y30" s="166">
        <f t="shared" si="8"/>
        <v>0</v>
      </c>
    </row>
    <row r="31" spans="1:25" x14ac:dyDescent="0.2">
      <c r="A31" s="6" t="s">
        <v>19</v>
      </c>
      <c r="B31" s="5" t="s">
        <v>275</v>
      </c>
      <c r="C31" s="90"/>
      <c r="D31" s="107">
        <f>投入係数表!AL31</f>
        <v>2.609261583620558E-2</v>
      </c>
      <c r="E31" s="110">
        <f t="shared" si="9"/>
        <v>2.6092615836205582</v>
      </c>
      <c r="F31" s="85">
        <f>分析係数表!C34</f>
        <v>0.36407371382002685</v>
      </c>
      <c r="G31" s="110">
        <f t="shared" si="0"/>
        <v>0.94996355507666108</v>
      </c>
      <c r="H31" s="110">
        <v>1.1162836512744263</v>
      </c>
      <c r="I31" s="110">
        <f t="shared" si="1"/>
        <v>1.1162836512744263</v>
      </c>
      <c r="J31" s="85">
        <f>分析係数表!G34</f>
        <v>0.42480723749571397</v>
      </c>
      <c r="K31" s="111">
        <f t="shared" si="2"/>
        <v>0.47420537415951797</v>
      </c>
      <c r="L31" s="79"/>
      <c r="M31" s="80"/>
      <c r="N31" s="81">
        <f>分析係数表!H34</f>
        <v>0.15914714076185121</v>
      </c>
      <c r="O31" s="82">
        <f t="shared" si="3"/>
        <v>3.9119250042724074</v>
      </c>
      <c r="P31" s="76">
        <f>分析係数表!C34</f>
        <v>0.36407371382002685</v>
      </c>
      <c r="Q31" s="82">
        <f t="shared" si="4"/>
        <v>1.4242290644908797</v>
      </c>
      <c r="R31" s="83">
        <v>1.5634517049181009</v>
      </c>
      <c r="S31" s="84">
        <f t="shared" si="5"/>
        <v>2.679735356192527</v>
      </c>
      <c r="T31" s="85">
        <f>分析係数表!F34</f>
        <v>0.69957183425501801</v>
      </c>
      <c r="U31" s="86">
        <f t="shared" si="6"/>
        <v>1.8746673784496302</v>
      </c>
      <c r="V31" s="87">
        <f>分析係数表!D34</f>
        <v>0.16978925805118647</v>
      </c>
      <c r="W31" s="167">
        <f t="shared" si="7"/>
        <v>0</v>
      </c>
      <c r="X31" s="76">
        <f>分析係数表!E34</f>
        <v>0.12666496689847989</v>
      </c>
      <c r="Y31" s="166">
        <f t="shared" si="8"/>
        <v>0</v>
      </c>
    </row>
    <row r="32" spans="1:25" x14ac:dyDescent="0.2">
      <c r="A32" s="6" t="s">
        <v>20</v>
      </c>
      <c r="B32" s="5" t="s">
        <v>37</v>
      </c>
      <c r="C32" s="90"/>
      <c r="D32" s="107">
        <f>投入係数表!AL32</f>
        <v>8.3743417076750405E-3</v>
      </c>
      <c r="E32" s="110">
        <f t="shared" si="9"/>
        <v>0.83743417076750404</v>
      </c>
      <c r="F32" s="85">
        <f>分析係数表!C35</f>
        <v>0.73929442777419441</v>
      </c>
      <c r="G32" s="110">
        <f t="shared" si="0"/>
        <v>0.61911041607611894</v>
      </c>
      <c r="H32" s="110">
        <v>0.72759730045060511</v>
      </c>
      <c r="I32" s="110">
        <f t="shared" si="1"/>
        <v>0.72759730045060511</v>
      </c>
      <c r="J32" s="85">
        <f>分析係数表!G35</f>
        <v>0.31372688477951638</v>
      </c>
      <c r="K32" s="111">
        <f t="shared" si="2"/>
        <v>0.22826683444435414</v>
      </c>
      <c r="L32" s="79"/>
      <c r="M32" s="80"/>
      <c r="N32" s="81">
        <f>分析係数表!H35</f>
        <v>5.9491969307754605E-2</v>
      </c>
      <c r="O32" s="82">
        <f t="shared" si="3"/>
        <v>1.4623456078087367</v>
      </c>
      <c r="P32" s="76">
        <f>分析係数表!C35</f>
        <v>0.73929442777419441</v>
      </c>
      <c r="Q32" s="82">
        <f t="shared" si="4"/>
        <v>1.0811039593330665</v>
      </c>
      <c r="R32" s="83">
        <v>1.3515115942798357</v>
      </c>
      <c r="S32" s="84">
        <f t="shared" si="5"/>
        <v>2.0791088947304406</v>
      </c>
      <c r="T32" s="85">
        <f>分析係数表!F35</f>
        <v>0.64366998577524892</v>
      </c>
      <c r="U32" s="86">
        <f t="shared" si="6"/>
        <v>1.3382599926963361</v>
      </c>
      <c r="V32" s="87">
        <f>分析係数表!D35</f>
        <v>5.245376955903272E-2</v>
      </c>
      <c r="W32" s="167">
        <f t="shared" si="7"/>
        <v>0</v>
      </c>
      <c r="X32" s="76">
        <f>分析係数表!E35</f>
        <v>4.7030583214793739E-2</v>
      </c>
      <c r="Y32" s="166">
        <f t="shared" si="8"/>
        <v>0</v>
      </c>
    </row>
    <row r="33" spans="1:25" x14ac:dyDescent="0.2">
      <c r="A33" s="6" t="s">
        <v>21</v>
      </c>
      <c r="B33" s="5" t="s">
        <v>38</v>
      </c>
      <c r="C33" s="90"/>
      <c r="D33" s="107">
        <f>投入係数表!AL33</f>
        <v>5.3659540839028023E-3</v>
      </c>
      <c r="E33" s="110">
        <f t="shared" si="9"/>
        <v>0.53659540839028019</v>
      </c>
      <c r="F33" s="85">
        <f>分析係数表!C36</f>
        <v>0.90530305621882723</v>
      </c>
      <c r="G33" s="110">
        <f t="shared" si="0"/>
        <v>0.4857814631687104</v>
      </c>
      <c r="H33" s="110">
        <v>0.61292370162965581</v>
      </c>
      <c r="I33" s="110">
        <f t="shared" si="1"/>
        <v>0.61292370162965581</v>
      </c>
      <c r="J33" s="85">
        <f>分析係数表!G36</f>
        <v>4.4048921884705258E-2</v>
      </c>
      <c r="K33" s="111">
        <f t="shared" si="2"/>
        <v>2.6998628254369102E-2</v>
      </c>
      <c r="L33" s="79"/>
      <c r="M33" s="80"/>
      <c r="N33" s="81">
        <f>分析係数表!H36</f>
        <v>0.18238619127269287</v>
      </c>
      <c r="O33" s="82">
        <f t="shared" si="3"/>
        <v>4.4831537573226958</v>
      </c>
      <c r="P33" s="76">
        <f>分析係数表!C36</f>
        <v>0.90530305621882723</v>
      </c>
      <c r="Q33" s="82">
        <f t="shared" si="4"/>
        <v>4.0586127980031552</v>
      </c>
      <c r="R33" s="83">
        <v>4.3545369045647009</v>
      </c>
      <c r="S33" s="84">
        <f t="shared" si="5"/>
        <v>4.9674606061943569</v>
      </c>
      <c r="T33" s="85">
        <f>分析係数表!F36</f>
        <v>0.85493507645893108</v>
      </c>
      <c r="U33" s="86">
        <f t="shared" si="6"/>
        <v>4.2468563131635007</v>
      </c>
      <c r="V33" s="87">
        <f>分析係数表!D36</f>
        <v>1.6260463190274778E-2</v>
      </c>
      <c r="W33" s="167">
        <f t="shared" si="7"/>
        <v>0</v>
      </c>
      <c r="X33" s="76">
        <f>分析係数表!E36</f>
        <v>7.9638557780472661E-3</v>
      </c>
      <c r="Y33" s="166">
        <f t="shared" si="8"/>
        <v>0</v>
      </c>
    </row>
    <row r="34" spans="1:25" x14ac:dyDescent="0.2">
      <c r="A34" s="6" t="s">
        <v>22</v>
      </c>
      <c r="B34" s="5" t="s">
        <v>378</v>
      </c>
      <c r="C34" s="90"/>
      <c r="D34" s="107">
        <f>投入係数表!AL34</f>
        <v>9.0782911295731808E-3</v>
      </c>
      <c r="E34" s="110">
        <f t="shared" si="9"/>
        <v>0.90782911295731805</v>
      </c>
      <c r="F34" s="85">
        <f>分析係数表!C37</f>
        <v>0.39043485315593052</v>
      </c>
      <c r="G34" s="110">
        <f t="shared" si="0"/>
        <v>0.35444812640816914</v>
      </c>
      <c r="H34" s="110">
        <v>0.54848449329051663</v>
      </c>
      <c r="I34" s="110">
        <f t="shared" si="1"/>
        <v>0.54848449329051663</v>
      </c>
      <c r="J34" s="85">
        <f>分析係数表!G37</f>
        <v>0.31799768518518517</v>
      </c>
      <c r="K34" s="111">
        <f t="shared" si="2"/>
        <v>0.17441679922635353</v>
      </c>
      <c r="L34" s="79"/>
      <c r="M34" s="80"/>
      <c r="N34" s="81">
        <f>分析係数表!H37</f>
        <v>4.8270430186830832E-2</v>
      </c>
      <c r="O34" s="82">
        <f t="shared" si="3"/>
        <v>1.1865139512460108</v>
      </c>
      <c r="P34" s="76">
        <f>分析係数表!C37</f>
        <v>0.39043485315593052</v>
      </c>
      <c r="Q34" s="82">
        <f t="shared" si="4"/>
        <v>0.46325640032219911</v>
      </c>
      <c r="R34" s="83">
        <v>0.64133413612062884</v>
      </c>
      <c r="S34" s="84">
        <f t="shared" si="5"/>
        <v>1.1898186294111455</v>
      </c>
      <c r="T34" s="85">
        <f>分析係数表!F37</f>
        <v>0.6715988005050505</v>
      </c>
      <c r="U34" s="86">
        <f t="shared" si="6"/>
        <v>0.79908076433108854</v>
      </c>
      <c r="V34" s="87">
        <f>分析係数表!D37</f>
        <v>6.2920875420875419E-2</v>
      </c>
      <c r="W34" s="167">
        <f t="shared" si="7"/>
        <v>0</v>
      </c>
      <c r="X34" s="76">
        <f>分析係数表!E37</f>
        <v>6.0316708754208755E-2</v>
      </c>
      <c r="Y34" s="166">
        <f t="shared" si="8"/>
        <v>0</v>
      </c>
    </row>
    <row r="35" spans="1:25" x14ac:dyDescent="0.2">
      <c r="A35" s="6" t="s">
        <v>23</v>
      </c>
      <c r="B35" s="5" t="s">
        <v>194</v>
      </c>
      <c r="C35" s="90"/>
      <c r="D35" s="107">
        <f>投入係数表!AL35</f>
        <v>2.5846897641769437E-2</v>
      </c>
      <c r="E35" s="110">
        <f t="shared" si="9"/>
        <v>2.5846897641769435</v>
      </c>
      <c r="F35" s="85">
        <f>分析係数表!C38</f>
        <v>9.9890182932115712E-2</v>
      </c>
      <c r="G35" s="110">
        <f t="shared" si="0"/>
        <v>0.25818513336640192</v>
      </c>
      <c r="H35" s="110">
        <v>0.31782378204412853</v>
      </c>
      <c r="I35" s="110">
        <f t="shared" si="1"/>
        <v>0.31782378204412853</v>
      </c>
      <c r="J35" s="85">
        <f>分析係数表!G38</f>
        <v>0.1768186564566655</v>
      </c>
      <c r="K35" s="111">
        <f t="shared" si="2"/>
        <v>5.61971741310189E-2</v>
      </c>
      <c r="L35" s="79"/>
      <c r="M35" s="80"/>
      <c r="N35" s="81">
        <f>分析係数表!H38</f>
        <v>4.3813263792446058E-2</v>
      </c>
      <c r="O35" s="82">
        <f t="shared" si="3"/>
        <v>1.0769543287298389</v>
      </c>
      <c r="P35" s="76">
        <f>分析係数表!C38</f>
        <v>9.9890182932115712E-2</v>
      </c>
      <c r="Q35" s="82">
        <f t="shared" si="4"/>
        <v>0.10757716490635748</v>
      </c>
      <c r="R35" s="83">
        <v>0.16317835990441104</v>
      </c>
      <c r="S35" s="84">
        <f t="shared" si="5"/>
        <v>0.48100214194853957</v>
      </c>
      <c r="T35" s="85">
        <f>分析係数表!F38</f>
        <v>0.48230653208028773</v>
      </c>
      <c r="U35" s="86">
        <f t="shared" si="6"/>
        <v>0.23199047500639042</v>
      </c>
      <c r="V35" s="87">
        <f>分析係数表!D38</f>
        <v>0.17391808794523728</v>
      </c>
      <c r="W35" s="167">
        <f t="shared" si="7"/>
        <v>0</v>
      </c>
      <c r="X35" s="76">
        <f>分析係数表!E38</f>
        <v>0.19259774915883512</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6.8789642239882071E-2</v>
      </c>
      <c r="I36" s="110">
        <f t="shared" si="1"/>
        <v>6.8789642239882071E-2</v>
      </c>
      <c r="J36" s="85">
        <f>分析係数表!G39</f>
        <v>0.35294936281039385</v>
      </c>
      <c r="K36" s="111">
        <f t="shared" si="2"/>
        <v>2.427926039652133E-2</v>
      </c>
      <c r="L36" s="79"/>
      <c r="M36" s="80"/>
      <c r="N36" s="81">
        <f>分析係数表!H39</f>
        <v>3.8393137939767719E-3</v>
      </c>
      <c r="O36" s="82">
        <f t="shared" si="3"/>
        <v>9.4372462854236158E-2</v>
      </c>
      <c r="P36" s="76">
        <f>分析係数表!C39</f>
        <v>1</v>
      </c>
      <c r="Q36" s="82">
        <f t="shared" si="4"/>
        <v>9.4372462854236158E-2</v>
      </c>
      <c r="R36" s="83">
        <v>0.17376225533119571</v>
      </c>
      <c r="S36" s="84">
        <f t="shared" si="5"/>
        <v>0.24255189757107778</v>
      </c>
      <c r="T36" s="85">
        <f>分析係数表!F39</f>
        <v>0.70369192230461841</v>
      </c>
      <c r="U36" s="86">
        <f t="shared" si="6"/>
        <v>0.17068181106042463</v>
      </c>
      <c r="V36" s="87">
        <f>分析係数表!D39</f>
        <v>6.3102646175868304E-2</v>
      </c>
      <c r="W36" s="167">
        <f t="shared" si="7"/>
        <v>0</v>
      </c>
      <c r="X36" s="76">
        <f>分析係数表!E39</f>
        <v>7.9922066045050602E-2</v>
      </c>
      <c r="Y36" s="166">
        <f t="shared" si="8"/>
        <v>0</v>
      </c>
    </row>
    <row r="37" spans="1:25" x14ac:dyDescent="0.2">
      <c r="A37" s="6" t="s">
        <v>25</v>
      </c>
      <c r="B37" s="5" t="s">
        <v>40</v>
      </c>
      <c r="C37" s="90"/>
      <c r="D37" s="107">
        <f>投入係数表!AL37</f>
        <v>1.8594890389762183E-4</v>
      </c>
      <c r="E37" s="110">
        <f t="shared" si="9"/>
        <v>1.8594890389762184E-2</v>
      </c>
      <c r="F37" s="85">
        <f>分析係数表!C40</f>
        <v>0.8889202180509681</v>
      </c>
      <c r="G37" s="110">
        <f t="shared" si="0"/>
        <v>1.652937401990125E-2</v>
      </c>
      <c r="H37" s="110">
        <v>2.0062929760032808E-2</v>
      </c>
      <c r="I37" s="110">
        <f t="shared" si="1"/>
        <v>2.0062929760032808E-2</v>
      </c>
      <c r="J37" s="85">
        <f>分析係数表!G40</f>
        <v>0.50284888634442904</v>
      </c>
      <c r="K37" s="111">
        <f t="shared" si="2"/>
        <v>1.0088621886639001E-2</v>
      </c>
      <c r="L37" s="79"/>
      <c r="M37" s="80"/>
      <c r="N37" s="81">
        <f>分析係数表!H40</f>
        <v>3.2672435146350355E-2</v>
      </c>
      <c r="O37" s="82">
        <f t="shared" si="3"/>
        <v>0.80310658041123983</v>
      </c>
      <c r="P37" s="76">
        <f>分析係数表!C40</f>
        <v>0.8889202180509681</v>
      </c>
      <c r="Q37" s="82">
        <f t="shared" si="4"/>
        <v>0.71389767657732661</v>
      </c>
      <c r="R37" s="83">
        <v>0.71635276228563316</v>
      </c>
      <c r="S37" s="84">
        <f t="shared" si="5"/>
        <v>0.73641569204566593</v>
      </c>
      <c r="T37" s="85">
        <f>分析係数表!F40</f>
        <v>0.69927210272348084</v>
      </c>
      <c r="U37" s="86">
        <f t="shared" si="6"/>
        <v>0.51495494945534015</v>
      </c>
      <c r="V37" s="87">
        <f>分析係数表!D40</f>
        <v>7.2544369019383326E-2</v>
      </c>
      <c r="W37" s="167">
        <f t="shared" si="7"/>
        <v>0</v>
      </c>
      <c r="X37" s="76">
        <f>分析係数表!E40</f>
        <v>4.5282298737766145E-2</v>
      </c>
      <c r="Y37" s="166">
        <f t="shared" si="8"/>
        <v>0</v>
      </c>
    </row>
    <row r="38" spans="1:25" x14ac:dyDescent="0.2">
      <c r="A38" s="6" t="s">
        <v>26</v>
      </c>
      <c r="B38" s="5" t="s">
        <v>277</v>
      </c>
      <c r="C38" s="90"/>
      <c r="D38" s="107">
        <f>投入係数表!AL38</f>
        <v>3.3205161410289612E-5</v>
      </c>
      <c r="E38" s="110">
        <f t="shared" si="9"/>
        <v>3.320516141028961E-3</v>
      </c>
      <c r="F38" s="85">
        <f>分析係数表!C41</f>
        <v>0.75714913369882897</v>
      </c>
      <c r="G38" s="110">
        <f t="shared" si="0"/>
        <v>2.5141259196130566E-3</v>
      </c>
      <c r="H38" s="110">
        <v>4.2115567123426866E-3</v>
      </c>
      <c r="I38" s="110">
        <f t="shared" si="1"/>
        <v>4.2115567123426866E-3</v>
      </c>
      <c r="J38" s="85">
        <f>分析係数表!G41</f>
        <v>0.44130306930439894</v>
      </c>
      <c r="K38" s="111">
        <f t="shared" si="2"/>
        <v>1.8585729037063712E-3</v>
      </c>
      <c r="L38" s="79"/>
      <c r="M38" s="80"/>
      <c r="N38" s="81">
        <f>分析係数表!H41</f>
        <v>5.4373811955726131E-2</v>
      </c>
      <c r="O38" s="82">
        <f t="shared" si="3"/>
        <v>1.3365384608794577</v>
      </c>
      <c r="P38" s="76">
        <f>分析係数表!C41</f>
        <v>0.75714913369882897</v>
      </c>
      <c r="Q38" s="82">
        <f t="shared" si="4"/>
        <v>1.0119589378100475</v>
      </c>
      <c r="R38" s="83">
        <v>1.0309976123049736</v>
      </c>
      <c r="S38" s="84">
        <f t="shared" si="5"/>
        <v>1.0352091690173162</v>
      </c>
      <c r="T38" s="85">
        <f>分析係数表!F41</f>
        <v>0.54632084075586207</v>
      </c>
      <c r="U38" s="86">
        <f t="shared" si="6"/>
        <v>0.56555634357571749</v>
      </c>
      <c r="V38" s="87">
        <f>分析係数表!D41</f>
        <v>0.13514826589841719</v>
      </c>
      <c r="W38" s="167">
        <f t="shared" si="7"/>
        <v>0</v>
      </c>
      <c r="X38" s="76">
        <f>分析係数表!E41</f>
        <v>0.12757089402759902</v>
      </c>
      <c r="Y38" s="166">
        <f t="shared" si="8"/>
        <v>0</v>
      </c>
    </row>
    <row r="39" spans="1:25" x14ac:dyDescent="0.2">
      <c r="A39" s="6" t="s">
        <v>51</v>
      </c>
      <c r="B39" s="5" t="s">
        <v>368</v>
      </c>
      <c r="C39" s="90"/>
      <c r="D39" s="107">
        <f>投入係数表!AL39</f>
        <v>1.7864376838735813E-3</v>
      </c>
      <c r="E39" s="110">
        <f t="shared" si="9"/>
        <v>0.17864376838735813</v>
      </c>
      <c r="F39" s="85">
        <f>分析係数表!C42</f>
        <v>1</v>
      </c>
      <c r="G39" s="110">
        <f>E39*F39</f>
        <v>0.17864376838735813</v>
      </c>
      <c r="H39" s="110">
        <v>0.18679574385817088</v>
      </c>
      <c r="I39" s="110">
        <f>C39+H39</f>
        <v>0.18679574385817088</v>
      </c>
      <c r="J39" s="85">
        <f>分析係数表!G42</f>
        <v>0.48521641371557056</v>
      </c>
      <c r="K39" s="111">
        <f>I39*J39</f>
        <v>9.0636360932193988E-2</v>
      </c>
      <c r="L39" s="79"/>
      <c r="M39" s="80"/>
      <c r="N39" s="81">
        <f>分析係数表!H42</f>
        <v>1.2455852761828956E-2</v>
      </c>
      <c r="O39" s="82">
        <f t="shared" si="3"/>
        <v>0.30617177057204348</v>
      </c>
      <c r="P39" s="76">
        <f>分析係数表!C42</f>
        <v>1</v>
      </c>
      <c r="Q39" s="82">
        <f>O39*P39</f>
        <v>0.30617177057204348</v>
      </c>
      <c r="R39" s="83">
        <v>0.31396567748798154</v>
      </c>
      <c r="S39" s="84">
        <f>I39+R39</f>
        <v>0.50076142134615242</v>
      </c>
      <c r="T39" s="85">
        <f>分析係数表!F42</f>
        <v>0.55716694772344011</v>
      </c>
      <c r="U39" s="86">
        <f>S39*T39</f>
        <v>0.27900771266908725</v>
      </c>
      <c r="V39" s="87">
        <f>分析係数表!D42</f>
        <v>5.0590219224283306E-2</v>
      </c>
      <c r="W39" s="167">
        <f>ROUND(S39*V39,0)</f>
        <v>0</v>
      </c>
      <c r="X39" s="76">
        <f>分析係数表!E42</f>
        <v>4.4912872400224846E-2</v>
      </c>
      <c r="Y39" s="166">
        <f>ROUND(S39*X39,0)</f>
        <v>0</v>
      </c>
    </row>
    <row r="40" spans="1:25" x14ac:dyDescent="0.2">
      <c r="A40" s="6" t="s">
        <v>195</v>
      </c>
      <c r="B40" s="5" t="s">
        <v>41</v>
      </c>
      <c r="C40" s="75">
        <f>最終需要_まとめ!C41</f>
        <v>100</v>
      </c>
      <c r="D40" s="107">
        <f>投入係数表!AL40</f>
        <v>0.13687167533321379</v>
      </c>
      <c r="E40" s="110">
        <f t="shared" si="9"/>
        <v>13.687167533321379</v>
      </c>
      <c r="F40" s="85">
        <f>分析係数表!C43</f>
        <v>0.37563090462016302</v>
      </c>
      <c r="G40" s="110">
        <f>E40*F40</f>
        <v>5.1413231222292346</v>
      </c>
      <c r="H40" s="110">
        <v>5.8621556852452912</v>
      </c>
      <c r="I40" s="110">
        <f>C40+H40</f>
        <v>105.86215568524528</v>
      </c>
      <c r="J40" s="85">
        <f>分析係数表!G43</f>
        <v>0.35396646305878693</v>
      </c>
      <c r="K40" s="111">
        <f>I40*J40</f>
        <v>37.471652819684927</v>
      </c>
      <c r="L40" s="79"/>
      <c r="M40" s="80"/>
      <c r="N40" s="81">
        <f>分析係数表!H43</f>
        <v>3.4431366873638014E-2</v>
      </c>
      <c r="O40" s="82">
        <f t="shared" si="3"/>
        <v>0.84634209800738147</v>
      </c>
      <c r="P40" s="76">
        <f>分析係数表!C43</f>
        <v>0.37563090462016302</v>
      </c>
      <c r="Q40" s="82">
        <f>O40*P40</f>
        <v>0.31791224789263939</v>
      </c>
      <c r="R40" s="83">
        <v>0.81902290154538804</v>
      </c>
      <c r="S40" s="84">
        <f>I40+R40</f>
        <v>106.68117858679068</v>
      </c>
      <c r="T40" s="85">
        <f>分析係数表!F43</f>
        <v>0.58646850562191188</v>
      </c>
      <c r="U40" s="86">
        <f>S40*T40</f>
        <v>62.565151383779437</v>
      </c>
      <c r="V40" s="87">
        <f>分析係数表!D43</f>
        <v>0.19606660701085477</v>
      </c>
      <c r="W40" s="167">
        <f>ROUND(S40*V40,0)</f>
        <v>21</v>
      </c>
      <c r="X40" s="76">
        <f>分析係数表!E43</f>
        <v>0.16095397424425165</v>
      </c>
      <c r="Y40" s="166">
        <f>ROUND(S40*X40,0)</f>
        <v>17</v>
      </c>
    </row>
    <row r="41" spans="1:25" x14ac:dyDescent="0.2">
      <c r="A41" s="6" t="s">
        <v>341</v>
      </c>
      <c r="B41" s="5" t="s">
        <v>42</v>
      </c>
      <c r="C41" s="90"/>
      <c r="D41" s="107">
        <f>投入係数表!AL41</f>
        <v>9.4302658405222512E-4</v>
      </c>
      <c r="E41" s="110">
        <f t="shared" si="9"/>
        <v>9.4302658405222506E-2</v>
      </c>
      <c r="F41" s="85">
        <f>分析係数表!C44</f>
        <v>0.44504076889746724</v>
      </c>
      <c r="G41" s="110">
        <f>E41*F41</f>
        <v>4.1968527605735426E-2</v>
      </c>
      <c r="H41" s="110">
        <v>5.0324501442197488E-2</v>
      </c>
      <c r="I41" s="110">
        <f>C41+H41</f>
        <v>5.0324501442197488E-2</v>
      </c>
      <c r="J41" s="85">
        <f>分析係数表!G44</f>
        <v>0.26866955824807881</v>
      </c>
      <c r="K41" s="111">
        <f>I41*J41</f>
        <v>1.3520661571530004E-2</v>
      </c>
      <c r="L41" s="79"/>
      <c r="M41" s="80"/>
      <c r="N41" s="81">
        <f>分析係数表!H44</f>
        <v>0.11433334539351923</v>
      </c>
      <c r="O41" s="82">
        <f t="shared" si="3"/>
        <v>2.810377054378308</v>
      </c>
      <c r="P41" s="76">
        <f>分析係数表!C44</f>
        <v>0.44504076889746724</v>
      </c>
      <c r="Q41" s="82">
        <f>O41*P41</f>
        <v>1.2507323651723212</v>
      </c>
      <c r="R41" s="83">
        <v>1.2739078806687747</v>
      </c>
      <c r="S41" s="84">
        <f>I41+R41</f>
        <v>1.3242323821109723</v>
      </c>
      <c r="T41" s="85">
        <f>分析係数表!F44</f>
        <v>0.50678893027202865</v>
      </c>
      <c r="U41" s="86">
        <f>S41*T41</f>
        <v>0.6711063123615999</v>
      </c>
      <c r="V41" s="87">
        <f>分析係数表!D44</f>
        <v>0.1775140257413606</v>
      </c>
      <c r="W41" s="167">
        <f>ROUND(S41*V41,0)</f>
        <v>0</v>
      </c>
      <c r="X41" s="76">
        <f>分析係数表!E44</f>
        <v>0.13360991938145303</v>
      </c>
      <c r="Y41" s="166">
        <f>ROUND(S41*X41,0)</f>
        <v>0</v>
      </c>
    </row>
    <row r="42" spans="1:25" x14ac:dyDescent="0.2">
      <c r="A42" s="6" t="s">
        <v>342</v>
      </c>
      <c r="B42" s="5" t="s">
        <v>279</v>
      </c>
      <c r="C42" s="90"/>
      <c r="D42" s="107">
        <f>投入係数表!AL42</f>
        <v>2.7493873647719803E-3</v>
      </c>
      <c r="E42" s="110">
        <f t="shared" si="9"/>
        <v>0.27493873647719802</v>
      </c>
      <c r="F42" s="85">
        <f>分析係数表!C45</f>
        <v>1</v>
      </c>
      <c r="G42" s="110">
        <f>E42*F42</f>
        <v>0.27493873647719802</v>
      </c>
      <c r="H42" s="110">
        <v>0.31080763802343603</v>
      </c>
      <c r="I42" s="110">
        <f>C42+H42</f>
        <v>0.31080763802343603</v>
      </c>
      <c r="J42" s="85">
        <f>分析係数表!G45</f>
        <v>0</v>
      </c>
      <c r="K42" s="111">
        <f>I42*J42</f>
        <v>0</v>
      </c>
      <c r="L42" s="79"/>
      <c r="M42" s="80"/>
      <c r="N42" s="81">
        <f>分析係数表!H45</f>
        <v>0</v>
      </c>
      <c r="O42" s="82">
        <f t="shared" si="3"/>
        <v>0</v>
      </c>
      <c r="P42" s="76">
        <f>分析係数表!C45</f>
        <v>1</v>
      </c>
      <c r="Q42" s="82">
        <f>O42*P42</f>
        <v>0</v>
      </c>
      <c r="R42" s="83">
        <v>4.0185668976405971E-2</v>
      </c>
      <c r="S42" s="84">
        <f>I42+R42</f>
        <v>0.35099330699984199</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90"/>
      <c r="D43" s="107">
        <f>投入係数表!AL43</f>
        <v>4.7616201462355309E-3</v>
      </c>
      <c r="E43" s="110">
        <f t="shared" si="9"/>
        <v>0.47616201462355306</v>
      </c>
      <c r="F43" s="85">
        <f>分析係数表!C46</f>
        <v>0.71666280596092968</v>
      </c>
      <c r="G43" s="110">
        <f>E43*F43</f>
        <v>0.34124760549212479</v>
      </c>
      <c r="H43" s="110">
        <v>0.36272651881325502</v>
      </c>
      <c r="I43" s="110">
        <f>C43+H43</f>
        <v>0.36272651881325502</v>
      </c>
      <c r="J43" s="85">
        <f>分析係数表!G46</f>
        <v>9.2985756517065307E-3</v>
      </c>
      <c r="K43" s="111">
        <f>I43*J43</f>
        <v>3.3728399760652038E-3</v>
      </c>
      <c r="L43" s="79"/>
      <c r="M43" s="80"/>
      <c r="N43" s="81">
        <f>分析係数表!H46</f>
        <v>2.2386024285503563E-2</v>
      </c>
      <c r="O43" s="82">
        <f t="shared" si="3"/>
        <v>0.55026089522874122</v>
      </c>
      <c r="P43" s="76">
        <f>分析係数表!C46</f>
        <v>0.71666280596092968</v>
      </c>
      <c r="Q43" s="82">
        <f>O43*P43</f>
        <v>0.39435151718520284</v>
      </c>
      <c r="R43" s="83">
        <v>0.41862091612650981</v>
      </c>
      <c r="S43" s="84">
        <f>I43+R43</f>
        <v>0.78134743493976488</v>
      </c>
      <c r="T43" s="85">
        <f>分析係数表!F46</f>
        <v>0.31357162053211501</v>
      </c>
      <c r="U43" s="86">
        <f>S43*T43</f>
        <v>0.24500838137267339</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108">
        <f>投入係数表!AL44</f>
        <v>0.37690514613591536</v>
      </c>
      <c r="E44" s="96">
        <f>SUM(E5:E43)</f>
        <v>37.690514613591532</v>
      </c>
      <c r="F44" s="98">
        <f>分析係数表!C47</f>
        <v>0.41481989128497887</v>
      </c>
      <c r="G44" s="96">
        <f>SUM(G5:G43)</f>
        <v>11.332992101847895</v>
      </c>
      <c r="H44" s="96">
        <f>SUM(H5:H43)</f>
        <v>13.482954124447598</v>
      </c>
      <c r="I44" s="96">
        <f>SUM(I5:I43)</f>
        <v>113.48295412444759</v>
      </c>
      <c r="J44" s="98">
        <f>分析係数表!G47</f>
        <v>0.25026351860519069</v>
      </c>
      <c r="K44" s="112">
        <f>SUM(K5:K43)</f>
        <v>39.182605846070075</v>
      </c>
      <c r="L44" s="94">
        <f>最終需要_まとめ!$L$33</f>
        <v>0.62733333333333341</v>
      </c>
      <c r="M44" s="91">
        <f>K44*L44</f>
        <v>24.580554734101298</v>
      </c>
      <c r="N44" s="95">
        <f>分析係数表!H47</f>
        <v>1</v>
      </c>
      <c r="O44" s="96">
        <f>SUM(O5:O43)</f>
        <v>24.580554734101295</v>
      </c>
      <c r="P44" s="92">
        <f>分析係数表!C47</f>
        <v>0.41481989128497887</v>
      </c>
      <c r="Q44" s="96">
        <f>SUM(Q5:Q43)</f>
        <v>11.895729202710147</v>
      </c>
      <c r="R44" s="91">
        <f>SUM(R5:R43)</f>
        <v>13.88279500086175</v>
      </c>
      <c r="S44" s="97">
        <f>SUM(S5:S43)</f>
        <v>127.36574912530935</v>
      </c>
      <c r="T44" s="98">
        <f>分析係数表!F47</f>
        <v>0.49143989098878627</v>
      </c>
      <c r="U44" s="99">
        <f>SUM(U5:U43)</f>
        <v>74.951398257967483</v>
      </c>
      <c r="V44" s="100">
        <f>分析係数表!D47</f>
        <v>6.5635274131309693E-2</v>
      </c>
      <c r="W44" s="164">
        <f>SUM(W5:W43)</f>
        <v>21</v>
      </c>
      <c r="X44" s="92">
        <f>分析係数表!E47</f>
        <v>5.6703562149805216E-2</v>
      </c>
      <c r="Y44" s="165">
        <f>SUM(Y5:Y43)</f>
        <v>17</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345</v>
      </c>
      <c r="S2" s="3" t="s">
        <v>153</v>
      </c>
      <c r="U2" s="64" t="s">
        <v>210</v>
      </c>
      <c r="W2" s="3" t="s">
        <v>130</v>
      </c>
      <c r="Y2" s="3" t="s">
        <v>154</v>
      </c>
    </row>
    <row r="3" spans="1:25" ht="44" x14ac:dyDescent="0.2">
      <c r="B3" s="65"/>
      <c r="C3" s="66" t="s">
        <v>228</v>
      </c>
      <c r="D3" s="66" t="s">
        <v>347</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投入係数表!AM5</f>
        <v>1.9710741576260942E-2</v>
      </c>
      <c r="E5" s="110">
        <f>$C$41*D5</f>
        <v>1.9710741576260942</v>
      </c>
      <c r="F5" s="85">
        <f>分析係数表!C8</f>
        <v>4.9243777539597522E-2</v>
      </c>
      <c r="G5" s="110">
        <f t="shared" ref="G5:G38" si="0">E5*F5</f>
        <v>9.7063137332188965E-2</v>
      </c>
      <c r="H5" s="110">
        <f t="array" ref="H5:H43">MMULT(逆行列係数!C5:AO43,'37'!G5:G43)</f>
        <v>9.871368645216326E-2</v>
      </c>
      <c r="I5" s="110">
        <f t="shared" ref="I5:I38" si="1">C5+H5</f>
        <v>9.871368645216326E-2</v>
      </c>
      <c r="J5" s="85">
        <f>分析係数表!G8</f>
        <v>0.12057971014492753</v>
      </c>
      <c r="K5" s="111">
        <f t="shared" ref="K5:K38" si="2">I5*J5</f>
        <v>1.1902867699739106E-2</v>
      </c>
      <c r="L5" s="79" t="s">
        <v>178</v>
      </c>
      <c r="M5" s="80" t="s">
        <v>178</v>
      </c>
      <c r="N5" s="81">
        <f>分析係数表!H8</f>
        <v>1.1023937613586077E-2</v>
      </c>
      <c r="O5" s="82">
        <f t="shared" ref="O5:O43" si="3">$M$44*N5</f>
        <v>0.21667270723232906</v>
      </c>
      <c r="P5" s="76">
        <f>分析係数表!C8</f>
        <v>4.9243777539597522E-2</v>
      </c>
      <c r="Q5" s="82">
        <f t="shared" ref="Q5:Q38" si="4">O5*P5</f>
        <v>1.0669782593851155E-2</v>
      </c>
      <c r="R5" s="83">
        <f t="array" ref="R5:R43">MMULT(逆行列係数!C5:AO43,'37'!Q5:Q43)</f>
        <v>1.1156655438562826E-2</v>
      </c>
      <c r="S5" s="84">
        <f t="shared" ref="S5:S38" si="5">I5+R5</f>
        <v>0.10987034189072609</v>
      </c>
      <c r="T5" s="85">
        <f>分析係数表!F8</f>
        <v>0.45391304347826089</v>
      </c>
      <c r="U5" s="86">
        <f t="shared" ref="U5:U38" si="6">S5*T5</f>
        <v>4.9871581275616542E-2</v>
      </c>
      <c r="V5" s="87">
        <f>分析係数表!D8</f>
        <v>0.46202898550724636</v>
      </c>
      <c r="W5" s="88">
        <f t="shared" ref="W5:W38" si="7">ROUND(S5*V5,0)</f>
        <v>0</v>
      </c>
      <c r="X5" s="76">
        <f>分析係数表!E8</f>
        <v>0.31362318840579712</v>
      </c>
      <c r="Y5" s="89">
        <f t="shared" ref="Y5:Y38" si="8">ROUND(S5*X5,0)</f>
        <v>0</v>
      </c>
    </row>
    <row r="6" spans="1:25" x14ac:dyDescent="0.2">
      <c r="A6" s="6" t="s">
        <v>220</v>
      </c>
      <c r="B6" s="5" t="s">
        <v>266</v>
      </c>
      <c r="C6" s="90"/>
      <c r="D6" s="107">
        <f>投入係数表!AM6</f>
        <v>1.2087340007300275E-3</v>
      </c>
      <c r="E6" s="110">
        <f t="shared" ref="E6:E43" si="9">$C$41*D6</f>
        <v>0.12087340007300275</v>
      </c>
      <c r="F6" s="85">
        <f>分析係数表!C9</f>
        <v>0.18610421836228286</v>
      </c>
      <c r="G6" s="110">
        <f t="shared" si="0"/>
        <v>2.249504964137768E-2</v>
      </c>
      <c r="H6" s="110">
        <v>2.2640947004920382E-2</v>
      </c>
      <c r="I6" s="110">
        <f t="shared" si="1"/>
        <v>2.2640947004920382E-2</v>
      </c>
      <c r="J6" s="85">
        <f>分析係数表!G9</f>
        <v>0.24223602484472051</v>
      </c>
      <c r="K6" s="111">
        <f t="shared" si="2"/>
        <v>5.4844530011918941E-3</v>
      </c>
      <c r="L6" s="79"/>
      <c r="M6" s="80"/>
      <c r="N6" s="81">
        <f>分析係数表!H9</f>
        <v>5.8167204272645549E-4</v>
      </c>
      <c r="O6" s="82">
        <f t="shared" si="3"/>
        <v>1.1432616968330415E-2</v>
      </c>
      <c r="P6" s="76">
        <f>分析係数表!C9</f>
        <v>0.18610421836228286</v>
      </c>
      <c r="Q6" s="82">
        <f t="shared" si="4"/>
        <v>2.127658244726504E-3</v>
      </c>
      <c r="R6" s="83">
        <v>2.1774802212923355E-3</v>
      </c>
      <c r="S6" s="84">
        <f t="shared" si="5"/>
        <v>2.4818427226212716E-2</v>
      </c>
      <c r="T6" s="85">
        <f>分析係数表!F9</f>
        <v>0.65217391304347827</v>
      </c>
      <c r="U6" s="86">
        <f t="shared" si="6"/>
        <v>1.6185930799703947E-2</v>
      </c>
      <c r="V6" s="87">
        <f>分析係数表!D9</f>
        <v>0.15527950310559005</v>
      </c>
      <c r="W6" s="88">
        <f t="shared" si="7"/>
        <v>0</v>
      </c>
      <c r="X6" s="76">
        <f>分析係数表!E9</f>
        <v>0</v>
      </c>
      <c r="Y6" s="89">
        <f t="shared" si="8"/>
        <v>0</v>
      </c>
    </row>
    <row r="7" spans="1:25" x14ac:dyDescent="0.2">
      <c r="A7" s="6" t="s">
        <v>221</v>
      </c>
      <c r="B7" s="5" t="s">
        <v>267</v>
      </c>
      <c r="C7" s="90"/>
      <c r="D7" s="107">
        <f>投入係数表!AM7</f>
        <v>4.3502456362907423E-3</v>
      </c>
      <c r="E7" s="110">
        <f t="shared" si="9"/>
        <v>0.43502456362907421</v>
      </c>
      <c r="F7" s="85">
        <f>分析係数表!C10</f>
        <v>1</v>
      </c>
      <c r="G7" s="110">
        <f t="shared" si="0"/>
        <v>0.43502456362907421</v>
      </c>
      <c r="H7" s="110">
        <v>0.4353116749644993</v>
      </c>
      <c r="I7" s="110">
        <f t="shared" si="1"/>
        <v>0.4353116749644993</v>
      </c>
      <c r="J7" s="85">
        <f>分析係数表!G10</f>
        <v>0.17902522283330172</v>
      </c>
      <c r="K7" s="111">
        <f t="shared" si="2"/>
        <v>7.7931769612457291E-2</v>
      </c>
      <c r="L7" s="79"/>
      <c r="M7" s="80"/>
      <c r="N7" s="81">
        <f>分析係数表!H10</f>
        <v>1.093766089911469E-3</v>
      </c>
      <c r="O7" s="82">
        <f t="shared" si="3"/>
        <v>2.1497696021788772E-2</v>
      </c>
      <c r="P7" s="76">
        <f>分析係数表!C10</f>
        <v>1</v>
      </c>
      <c r="Q7" s="82">
        <f t="shared" si="4"/>
        <v>2.1497696021788772E-2</v>
      </c>
      <c r="R7" s="83">
        <v>2.1559471498766997E-2</v>
      </c>
      <c r="S7" s="84">
        <f t="shared" si="5"/>
        <v>0.45687114646326632</v>
      </c>
      <c r="T7" s="85">
        <f>分析係数表!F10</f>
        <v>0.51792148681964723</v>
      </c>
      <c r="U7" s="86">
        <f t="shared" si="6"/>
        <v>0.2366233834612517</v>
      </c>
      <c r="V7" s="87">
        <f>分析係数表!D10</f>
        <v>0.10677033946520008</v>
      </c>
      <c r="W7" s="88">
        <f t="shared" si="7"/>
        <v>0</v>
      </c>
      <c r="X7" s="76">
        <f>分析係数表!E10</f>
        <v>8.173715152664518E-2</v>
      </c>
      <c r="Y7" s="89">
        <f t="shared" si="8"/>
        <v>0</v>
      </c>
    </row>
    <row r="8" spans="1:25" x14ac:dyDescent="0.2">
      <c r="A8" s="6" t="s">
        <v>222</v>
      </c>
      <c r="B8" s="5" t="s">
        <v>27</v>
      </c>
      <c r="C8" s="90"/>
      <c r="D8" s="107">
        <f>投入係数表!AM8</f>
        <v>1.7951495060346942E-5</v>
      </c>
      <c r="E8" s="110">
        <f t="shared" si="9"/>
        <v>1.7951495060346942E-3</v>
      </c>
      <c r="F8" s="85">
        <f>分析係数表!C11</f>
        <v>6.160954948016939E-3</v>
      </c>
      <c r="G8" s="110">
        <f t="shared" si="0"/>
        <v>1.1059835231634613E-5</v>
      </c>
      <c r="H8" s="110">
        <v>1.1360200255828242E-3</v>
      </c>
      <c r="I8" s="110">
        <f t="shared" si="1"/>
        <v>1.1360200255828242E-3</v>
      </c>
      <c r="J8" s="85">
        <f>分析係数表!G11</f>
        <v>0.34042553191489361</v>
      </c>
      <c r="K8" s="111">
        <f t="shared" si="2"/>
        <v>3.8673022147500398E-4</v>
      </c>
      <c r="L8" s="79"/>
      <c r="M8" s="80"/>
      <c r="N8" s="81">
        <f>分析係数表!H11</f>
        <v>-1.9481838751603774E-5</v>
      </c>
      <c r="O8" s="82">
        <f t="shared" si="3"/>
        <v>-3.8291061616417663E-4</v>
      </c>
      <c r="P8" s="76">
        <f>分析係数表!C11</f>
        <v>6.160954948016939E-3</v>
      </c>
      <c r="Q8" s="82">
        <f t="shared" si="4"/>
        <v>-2.3590950553048988E-6</v>
      </c>
      <c r="R8" s="83">
        <v>2.6976933585371349E-4</v>
      </c>
      <c r="S8" s="84">
        <f t="shared" si="5"/>
        <v>1.4057893614365378E-3</v>
      </c>
      <c r="T8" s="85">
        <f>分析係数表!F11</f>
        <v>0.5957446808510638</v>
      </c>
      <c r="U8" s="86">
        <f t="shared" si="6"/>
        <v>8.3749153447283101E-4</v>
      </c>
      <c r="V8" s="87">
        <f>分析係数表!D11</f>
        <v>0.10638297872340426</v>
      </c>
      <c r="W8" s="88">
        <f t="shared" si="7"/>
        <v>0</v>
      </c>
      <c r="X8" s="76">
        <f>分析係数表!E11</f>
        <v>0</v>
      </c>
      <c r="Y8" s="89">
        <f t="shared" si="8"/>
        <v>0</v>
      </c>
    </row>
    <row r="9" spans="1:25" x14ac:dyDescent="0.2">
      <c r="A9" s="6" t="s">
        <v>223</v>
      </c>
      <c r="B9" s="5" t="s">
        <v>191</v>
      </c>
      <c r="C9" s="90"/>
      <c r="D9" s="107">
        <f>投入係数表!AM9</f>
        <v>0.15265353016150363</v>
      </c>
      <c r="E9" s="110">
        <f t="shared" si="9"/>
        <v>15.265353016150362</v>
      </c>
      <c r="F9" s="85">
        <f>分析係数表!C12</f>
        <v>3.0196065121225524E-2</v>
      </c>
      <c r="G9" s="110">
        <f t="shared" si="0"/>
        <v>0.46095359377417278</v>
      </c>
      <c r="H9" s="110">
        <v>0.46633013466230089</v>
      </c>
      <c r="I9" s="110">
        <f t="shared" si="1"/>
        <v>0.46633013466230089</v>
      </c>
      <c r="J9" s="85">
        <f>分析係数表!G12</f>
        <v>0.12354134956874682</v>
      </c>
      <c r="K9" s="111">
        <f t="shared" si="2"/>
        <v>5.7611054180756092E-2</v>
      </c>
      <c r="L9" s="79"/>
      <c r="M9" s="80"/>
      <c r="N9" s="81">
        <f>分析係数表!H12</f>
        <v>9.1223709954384669E-2</v>
      </c>
      <c r="O9" s="82">
        <f t="shared" si="3"/>
        <v>1.7929789601887569</v>
      </c>
      <c r="P9" s="76">
        <f>分析係数表!C12</f>
        <v>3.0196065121225524E-2</v>
      </c>
      <c r="Q9" s="82">
        <f t="shared" si="4"/>
        <v>5.4140909442846927E-2</v>
      </c>
      <c r="R9" s="83">
        <v>5.7639799617338595E-2</v>
      </c>
      <c r="S9" s="84">
        <f t="shared" si="5"/>
        <v>0.52396993427963945</v>
      </c>
      <c r="T9" s="85">
        <f>分析係数表!F12</f>
        <v>0.42790922927909231</v>
      </c>
      <c r="U9" s="86">
        <f t="shared" si="6"/>
        <v>0.22421157074301717</v>
      </c>
      <c r="V9" s="87">
        <f>分析係数表!D12</f>
        <v>5.0712605507126057E-2</v>
      </c>
      <c r="W9" s="88">
        <f t="shared" si="7"/>
        <v>0</v>
      </c>
      <c r="X9" s="76">
        <f>分析係数表!E12</f>
        <v>5.3041833863751671E-2</v>
      </c>
      <c r="Y9" s="89">
        <f t="shared" si="8"/>
        <v>0</v>
      </c>
    </row>
    <row r="10" spans="1:25" x14ac:dyDescent="0.2">
      <c r="A10" s="6" t="s">
        <v>224</v>
      </c>
      <c r="B10" s="5" t="s">
        <v>28</v>
      </c>
      <c r="C10" s="90"/>
      <c r="D10" s="107">
        <f>投入係数表!AM10</f>
        <v>3.5663636853222594E-3</v>
      </c>
      <c r="E10" s="110">
        <f t="shared" si="9"/>
        <v>0.35663636853222591</v>
      </c>
      <c r="F10" s="85">
        <f>分析係数表!C13</f>
        <v>0</v>
      </c>
      <c r="G10" s="110">
        <f t="shared" si="0"/>
        <v>0</v>
      </c>
      <c r="H10" s="110">
        <v>0</v>
      </c>
      <c r="I10" s="110">
        <f t="shared" si="1"/>
        <v>0</v>
      </c>
      <c r="J10" s="85">
        <f>分析係数表!G13</f>
        <v>0.24349881796690306</v>
      </c>
      <c r="K10" s="111">
        <f t="shared" si="2"/>
        <v>0</v>
      </c>
      <c r="L10" s="79"/>
      <c r="M10" s="80"/>
      <c r="N10" s="81">
        <f>分析係数表!H13</f>
        <v>1.4342808000912864E-2</v>
      </c>
      <c r="O10" s="82">
        <f t="shared" si="3"/>
        <v>0.28190426577172634</v>
      </c>
      <c r="P10" s="76">
        <f>分析係数表!C13</f>
        <v>0</v>
      </c>
      <c r="Q10" s="82">
        <f t="shared" si="4"/>
        <v>0</v>
      </c>
      <c r="R10" s="83">
        <v>0</v>
      </c>
      <c r="S10" s="84">
        <f t="shared" si="5"/>
        <v>0</v>
      </c>
      <c r="T10" s="85">
        <f>分析係数表!F13</f>
        <v>0.38061465721040189</v>
      </c>
      <c r="U10" s="86">
        <f t="shared" si="6"/>
        <v>0</v>
      </c>
      <c r="V10" s="87">
        <f>分析係数表!D13</f>
        <v>0.21040189125295508</v>
      </c>
      <c r="W10" s="88">
        <f t="shared" si="7"/>
        <v>0</v>
      </c>
      <c r="X10" s="76">
        <f>分析係数表!E13</f>
        <v>0.14893617021276595</v>
      </c>
      <c r="Y10" s="89">
        <f t="shared" si="8"/>
        <v>0</v>
      </c>
    </row>
    <row r="11" spans="1:25" x14ac:dyDescent="0.2">
      <c r="A11" s="6" t="s">
        <v>225</v>
      </c>
      <c r="B11" s="5" t="s">
        <v>268</v>
      </c>
      <c r="C11" s="90"/>
      <c r="D11" s="107">
        <f>投入係数表!AM11</f>
        <v>5.9957993501558787E-3</v>
      </c>
      <c r="E11" s="110">
        <f t="shared" si="9"/>
        <v>0.59957993501558782</v>
      </c>
      <c r="F11" s="85">
        <f>分析係数表!C14</f>
        <v>0.14745822605886216</v>
      </c>
      <c r="G11" s="110">
        <f t="shared" si="0"/>
        <v>8.841299359788643E-2</v>
      </c>
      <c r="H11" s="110">
        <v>0.17234000730331456</v>
      </c>
      <c r="I11" s="110">
        <f t="shared" si="1"/>
        <v>0.17234000730331456</v>
      </c>
      <c r="J11" s="85">
        <f>分析係数表!G14</f>
        <v>0.16000812567713976</v>
      </c>
      <c r="K11" s="111">
        <f t="shared" si="2"/>
        <v>2.757580154778794E-2</v>
      </c>
      <c r="L11" s="79"/>
      <c r="M11" s="80"/>
      <c r="N11" s="81">
        <f>分析係数表!H14</f>
        <v>1.1744765647395416E-3</v>
      </c>
      <c r="O11" s="82">
        <f t="shared" si="3"/>
        <v>2.308404000304036E-2</v>
      </c>
      <c r="P11" s="76">
        <f>分析係数表!C14</f>
        <v>0.14745822605886216</v>
      </c>
      <c r="Q11" s="82">
        <f t="shared" si="4"/>
        <v>3.4039315891201427E-3</v>
      </c>
      <c r="R11" s="83">
        <v>2.6261684685110004E-2</v>
      </c>
      <c r="S11" s="84">
        <f t="shared" si="5"/>
        <v>0.19860169198842456</v>
      </c>
      <c r="T11" s="85">
        <f>分析係数表!F14</f>
        <v>0.30031148429035753</v>
      </c>
      <c r="U11" s="86">
        <f t="shared" si="6"/>
        <v>5.9642368903620187E-2</v>
      </c>
      <c r="V11" s="87">
        <f>分析係数表!D14</f>
        <v>4.401408450704225E-2</v>
      </c>
      <c r="W11" s="88">
        <f t="shared" si="7"/>
        <v>0</v>
      </c>
      <c r="X11" s="76">
        <f>分析係数表!E14</f>
        <v>4.2998374864572045E-2</v>
      </c>
      <c r="Y11" s="89">
        <f t="shared" si="8"/>
        <v>0</v>
      </c>
    </row>
    <row r="12" spans="1:25" x14ac:dyDescent="0.2">
      <c r="A12" s="6" t="s">
        <v>226</v>
      </c>
      <c r="B12" s="5" t="s">
        <v>29</v>
      </c>
      <c r="C12" s="90"/>
      <c r="D12" s="107">
        <f>投入係数表!AM12</f>
        <v>6.3189262612421242E-3</v>
      </c>
      <c r="E12" s="110">
        <f t="shared" si="9"/>
        <v>0.63189262612421238</v>
      </c>
      <c r="F12" s="85">
        <f>分析係数表!C15</f>
        <v>0</v>
      </c>
      <c r="G12" s="110">
        <f t="shared" si="0"/>
        <v>0</v>
      </c>
      <c r="H12" s="110">
        <v>0</v>
      </c>
      <c r="I12" s="110">
        <f t="shared" si="1"/>
        <v>0</v>
      </c>
      <c r="J12" s="85">
        <f>分析係数表!G15</f>
        <v>9.5721711315473815E-2</v>
      </c>
      <c r="K12" s="111">
        <f t="shared" si="2"/>
        <v>0</v>
      </c>
      <c r="L12" s="79"/>
      <c r="M12" s="80"/>
      <c r="N12" s="81">
        <f>分析係数表!H15</f>
        <v>8.3618835041705045E-3</v>
      </c>
      <c r="O12" s="82">
        <f t="shared" si="3"/>
        <v>0.16435070660932408</v>
      </c>
      <c r="P12" s="76">
        <f>分析係数表!C15</f>
        <v>0</v>
      </c>
      <c r="Q12" s="82">
        <f t="shared" si="4"/>
        <v>0</v>
      </c>
      <c r="R12" s="83">
        <v>0</v>
      </c>
      <c r="S12" s="84">
        <f t="shared" si="5"/>
        <v>0</v>
      </c>
      <c r="T12" s="85">
        <f>分析係数表!F15</f>
        <v>0.30411835265893644</v>
      </c>
      <c r="U12" s="86">
        <f t="shared" si="6"/>
        <v>0</v>
      </c>
      <c r="V12" s="87">
        <f>分析係数表!D15</f>
        <v>5.8056777289084364E-2</v>
      </c>
      <c r="W12" s="88">
        <f t="shared" si="7"/>
        <v>0</v>
      </c>
      <c r="X12" s="76">
        <f>分析係数表!E15</f>
        <v>5.2139144342263098E-2</v>
      </c>
      <c r="Y12" s="89">
        <f t="shared" si="8"/>
        <v>0</v>
      </c>
    </row>
    <row r="13" spans="1:25" x14ac:dyDescent="0.2">
      <c r="A13" s="6" t="s">
        <v>227</v>
      </c>
      <c r="B13" s="5" t="s">
        <v>30</v>
      </c>
      <c r="C13" s="90"/>
      <c r="D13" s="107">
        <f>投入係数表!AM13</f>
        <v>5.1281437555724431E-3</v>
      </c>
      <c r="E13" s="110">
        <f t="shared" si="9"/>
        <v>0.5128143755572443</v>
      </c>
      <c r="F13" s="85">
        <f>分析係数表!C16</f>
        <v>2.2508198350392528E-2</v>
      </c>
      <c r="G13" s="110">
        <f t="shared" si="0"/>
        <v>1.154252768197514E-2</v>
      </c>
      <c r="H13" s="110">
        <v>1.9974885064904069E-2</v>
      </c>
      <c r="I13" s="110">
        <f t="shared" si="1"/>
        <v>1.9974885064904069E-2</v>
      </c>
      <c r="J13" s="85">
        <f>分析係数表!G16</f>
        <v>3.3165829145728645E-2</v>
      </c>
      <c r="K13" s="111">
        <f t="shared" si="2"/>
        <v>6.6248362526817519E-4</v>
      </c>
      <c r="L13" s="79"/>
      <c r="M13" s="80"/>
      <c r="N13" s="81">
        <f>分析係数表!H16</f>
        <v>1.6828134001653172E-2</v>
      </c>
      <c r="O13" s="82">
        <f t="shared" si="3"/>
        <v>0.33075272009095624</v>
      </c>
      <c r="P13" s="76">
        <f>分析係数表!C16</f>
        <v>2.2508198350392528E-2</v>
      </c>
      <c r="Q13" s="82">
        <f t="shared" si="4"/>
        <v>7.4446478287391029E-3</v>
      </c>
      <c r="R13" s="83">
        <v>1.0189875494132351E-2</v>
      </c>
      <c r="S13" s="84">
        <f t="shared" si="5"/>
        <v>3.016476055903642E-2</v>
      </c>
      <c r="T13" s="85">
        <f>分析係数表!F16</f>
        <v>0.28743718592964823</v>
      </c>
      <c r="U13" s="86">
        <f t="shared" si="6"/>
        <v>8.670473889331072E-3</v>
      </c>
      <c r="V13" s="87">
        <f>分析係数表!D16</f>
        <v>2.5125628140703519E-2</v>
      </c>
      <c r="W13" s="88">
        <f t="shared" si="7"/>
        <v>0</v>
      </c>
      <c r="X13" s="76">
        <f>分析係数表!E16</f>
        <v>2.3115577889447236E-2</v>
      </c>
      <c r="Y13" s="89">
        <f t="shared" si="8"/>
        <v>0</v>
      </c>
    </row>
    <row r="14" spans="1:25" x14ac:dyDescent="0.2">
      <c r="A14" s="6" t="s">
        <v>2</v>
      </c>
      <c r="B14" s="5" t="s">
        <v>365</v>
      </c>
      <c r="C14" s="90"/>
      <c r="D14" s="107">
        <f>投入係数表!AM14</f>
        <v>2.8423200512215992E-3</v>
      </c>
      <c r="E14" s="110">
        <f t="shared" si="9"/>
        <v>0.2842320051221599</v>
      </c>
      <c r="F14" s="85">
        <f>分析係数表!C17</f>
        <v>3.7433661865049261E-2</v>
      </c>
      <c r="G14" s="110">
        <f t="shared" si="0"/>
        <v>1.0639844770967884E-2</v>
      </c>
      <c r="H14" s="110">
        <v>3.8177993716180782E-2</v>
      </c>
      <c r="I14" s="110">
        <f t="shared" si="1"/>
        <v>3.8177993716180782E-2</v>
      </c>
      <c r="J14" s="85">
        <f>分析係数表!G17</f>
        <v>0.23414289082763498</v>
      </c>
      <c r="K14" s="111">
        <f t="shared" si="2"/>
        <v>8.9391058147058507E-3</v>
      </c>
      <c r="L14" s="79"/>
      <c r="M14" s="80"/>
      <c r="N14" s="81">
        <f>分析係数表!H17</f>
        <v>3.0252512461419003E-3</v>
      </c>
      <c r="O14" s="82">
        <f t="shared" si="3"/>
        <v>5.9460548538637144E-2</v>
      </c>
      <c r="P14" s="76">
        <f>分析係数表!C17</f>
        <v>3.7433661865049261E-2</v>
      </c>
      <c r="Q14" s="82">
        <f t="shared" si="4"/>
        <v>2.225826068305692E-3</v>
      </c>
      <c r="R14" s="83">
        <v>1.2512133056352723E-2</v>
      </c>
      <c r="S14" s="84">
        <f t="shared" si="5"/>
        <v>5.0690126772533504E-2</v>
      </c>
      <c r="T14" s="85">
        <f>分析係数表!F17</f>
        <v>0.39289082763499172</v>
      </c>
      <c r="U14" s="86">
        <f t="shared" si="6"/>
        <v>1.991568586058334E-2</v>
      </c>
      <c r="V14" s="87">
        <f>分析係数表!D17</f>
        <v>5.6649375147370902E-2</v>
      </c>
      <c r="W14" s="88">
        <f t="shared" si="7"/>
        <v>0</v>
      </c>
      <c r="X14" s="76">
        <f>分析係数表!E17</f>
        <v>5.6885168592313136E-2</v>
      </c>
      <c r="Y14" s="89">
        <f t="shared" si="8"/>
        <v>0</v>
      </c>
    </row>
    <row r="15" spans="1:25" x14ac:dyDescent="0.2">
      <c r="A15" s="6" t="s">
        <v>3</v>
      </c>
      <c r="B15" s="5" t="s">
        <v>31</v>
      </c>
      <c r="C15" s="90"/>
      <c r="D15" s="107">
        <f>投入係数表!AM15</f>
        <v>1.4780064266352315E-3</v>
      </c>
      <c r="E15" s="110">
        <f t="shared" si="9"/>
        <v>0.14780064266352316</v>
      </c>
      <c r="F15" s="85">
        <f>分析係数表!C18</f>
        <v>0.10097309673726385</v>
      </c>
      <c r="G15" s="110">
        <f t="shared" si="0"/>
        <v>1.492388858949369E-2</v>
      </c>
      <c r="H15" s="110">
        <v>2.1854794347038745E-2</v>
      </c>
      <c r="I15" s="110">
        <f t="shared" si="1"/>
        <v>2.1854794347038745E-2</v>
      </c>
      <c r="J15" s="85">
        <f>分析係数表!G18</f>
        <v>0.21571562207670719</v>
      </c>
      <c r="K15" s="111">
        <f t="shared" si="2"/>
        <v>4.7144205579299665E-3</v>
      </c>
      <c r="L15" s="79"/>
      <c r="M15" s="80"/>
      <c r="N15" s="81">
        <f>分析係数表!H18</f>
        <v>4.4529917146522908E-4</v>
      </c>
      <c r="O15" s="82">
        <f t="shared" si="3"/>
        <v>8.7522426551811788E-3</v>
      </c>
      <c r="P15" s="76">
        <f>分析係数表!C18</f>
        <v>0.10097309673726385</v>
      </c>
      <c r="Q15" s="82">
        <f t="shared" si="4"/>
        <v>8.8374104428961609E-4</v>
      </c>
      <c r="R15" s="83">
        <v>3.39778013734756E-3</v>
      </c>
      <c r="S15" s="84">
        <f t="shared" si="5"/>
        <v>2.5252574484386305E-2</v>
      </c>
      <c r="T15" s="85">
        <f>分析係数表!F18</f>
        <v>0.45949485500467729</v>
      </c>
      <c r="U15" s="86">
        <f t="shared" si="6"/>
        <v>1.1603428051197899E-2</v>
      </c>
      <c r="V15" s="87">
        <f>分析係数表!D18</f>
        <v>5.5378858746492052E-2</v>
      </c>
      <c r="W15" s="88">
        <f t="shared" si="7"/>
        <v>0</v>
      </c>
      <c r="X15" s="76">
        <f>分析係数表!E18</f>
        <v>5.5378858746492052E-2</v>
      </c>
      <c r="Y15" s="89">
        <f t="shared" si="8"/>
        <v>0</v>
      </c>
    </row>
    <row r="16" spans="1:25" x14ac:dyDescent="0.2">
      <c r="A16" s="6" t="s">
        <v>4</v>
      </c>
      <c r="B16" s="5" t="s">
        <v>32</v>
      </c>
      <c r="C16" s="90"/>
      <c r="D16" s="107">
        <f>投入係数表!AM16</f>
        <v>1.7951495060346942E-5</v>
      </c>
      <c r="E16" s="110">
        <f t="shared" si="9"/>
        <v>1.7951495060346942E-3</v>
      </c>
      <c r="F16" s="85">
        <f>分析係数表!C19</f>
        <v>3.134831743474864E-2</v>
      </c>
      <c r="G16" s="110">
        <f t="shared" si="0"/>
        <v>5.6274916558007812E-5</v>
      </c>
      <c r="H16" s="110">
        <v>2.1933349613339325E-2</v>
      </c>
      <c r="I16" s="110">
        <f t="shared" si="1"/>
        <v>2.1933349613339325E-2</v>
      </c>
      <c r="J16" s="85">
        <f>分析係数表!G19</f>
        <v>5.7606822099247029E-2</v>
      </c>
      <c r="K16" s="111">
        <f t="shared" si="2"/>
        <v>1.2635105692162271E-3</v>
      </c>
      <c r="L16" s="79"/>
      <c r="M16" s="80"/>
      <c r="N16" s="81">
        <f>分析係数表!H19</f>
        <v>-1.1410791268796496E-4</v>
      </c>
      <c r="O16" s="82">
        <f t="shared" si="3"/>
        <v>-2.2427621803901773E-3</v>
      </c>
      <c r="P16" s="76">
        <f>分析係数表!C19</f>
        <v>3.134831743474864E-2</v>
      </c>
      <c r="Q16" s="82">
        <f t="shared" si="4"/>
        <v>-7.0306820761520272E-5</v>
      </c>
      <c r="R16" s="83">
        <v>6.7451016009321763E-3</v>
      </c>
      <c r="S16" s="84">
        <f t="shared" si="5"/>
        <v>2.86784512142715E-2</v>
      </c>
      <c r="T16" s="85">
        <f>分析係数表!F19</f>
        <v>0.23995282590946204</v>
      </c>
      <c r="U16" s="86">
        <f t="shared" si="6"/>
        <v>6.8814754115710895E-3</v>
      </c>
      <c r="V16" s="87">
        <f>分析係数表!D19</f>
        <v>5.8967613172457587E-3</v>
      </c>
      <c r="W16" s="88">
        <f t="shared" si="7"/>
        <v>0</v>
      </c>
      <c r="X16" s="76">
        <f>分析係数表!E19</f>
        <v>5.1710060782001266E-3</v>
      </c>
      <c r="Y16" s="89">
        <f t="shared" si="8"/>
        <v>0</v>
      </c>
    </row>
    <row r="17" spans="1:25" x14ac:dyDescent="0.2">
      <c r="A17" s="6" t="s">
        <v>5</v>
      </c>
      <c r="B17" s="5" t="s">
        <v>33</v>
      </c>
      <c r="C17" s="90"/>
      <c r="D17" s="107">
        <f>投入係数表!AM17</f>
        <v>3.7099756458050347E-4</v>
      </c>
      <c r="E17" s="110">
        <f t="shared" si="9"/>
        <v>3.7099756458050345E-2</v>
      </c>
      <c r="F17" s="85">
        <f>分析係数表!C20</f>
        <v>9.3978580907996712E-2</v>
      </c>
      <c r="G17" s="110">
        <f t="shared" si="0"/>
        <v>3.4865824639598577E-3</v>
      </c>
      <c r="H17" s="110">
        <v>1.2192140178753049E-2</v>
      </c>
      <c r="I17" s="110">
        <f t="shared" si="1"/>
        <v>1.2192140178753049E-2</v>
      </c>
      <c r="J17" s="85">
        <f>分析係数表!G20</f>
        <v>0.1000543404428746</v>
      </c>
      <c r="K17" s="111">
        <f t="shared" si="2"/>
        <v>1.2198765441722077E-3</v>
      </c>
      <c r="L17" s="79"/>
      <c r="M17" s="80"/>
      <c r="N17" s="81">
        <f>分析係数表!H20</f>
        <v>5.5523240442070755E-4</v>
      </c>
      <c r="O17" s="82">
        <f t="shared" si="3"/>
        <v>1.0912952560679035E-2</v>
      </c>
      <c r="P17" s="76">
        <f>分析係数表!C20</f>
        <v>9.3978580907996712E-2</v>
      </c>
      <c r="Q17" s="82">
        <f t="shared" si="4"/>
        <v>1.0255837951689045E-3</v>
      </c>
      <c r="R17" s="83">
        <v>5.5349330862244882E-3</v>
      </c>
      <c r="S17" s="84">
        <f t="shared" si="5"/>
        <v>1.7727073264977536E-2</v>
      </c>
      <c r="T17" s="85">
        <f>分析係数表!F20</f>
        <v>0.22286374133949191</v>
      </c>
      <c r="U17" s="86">
        <f t="shared" si="6"/>
        <v>3.9507218708321763E-3</v>
      </c>
      <c r="V17" s="87">
        <f>分析係数表!D20</f>
        <v>2.7577774758864283E-2</v>
      </c>
      <c r="W17" s="88">
        <f t="shared" si="7"/>
        <v>0</v>
      </c>
      <c r="X17" s="76">
        <f>分析係数表!E20</f>
        <v>2.9955169134628448E-2</v>
      </c>
      <c r="Y17" s="89">
        <f t="shared" si="8"/>
        <v>0</v>
      </c>
    </row>
    <row r="18" spans="1:25" x14ac:dyDescent="0.2">
      <c r="A18" s="6" t="s">
        <v>6</v>
      </c>
      <c r="B18" s="5" t="s">
        <v>34</v>
      </c>
      <c r="C18" s="90"/>
      <c r="D18" s="107">
        <f>投入係数表!AM18</f>
        <v>2.4055003380864903E-3</v>
      </c>
      <c r="E18" s="110">
        <f t="shared" si="9"/>
        <v>0.24055003380864903</v>
      </c>
      <c r="F18" s="85">
        <f>分析係数表!C21</f>
        <v>0.58730312732447199</v>
      </c>
      <c r="G18" s="110">
        <f t="shared" si="0"/>
        <v>0.14127578713382705</v>
      </c>
      <c r="H18" s="110">
        <v>0.155164706277482</v>
      </c>
      <c r="I18" s="110">
        <f t="shared" si="1"/>
        <v>0.155164706277482</v>
      </c>
      <c r="J18" s="85">
        <f>分析係数表!G21</f>
        <v>0.28517251912946945</v>
      </c>
      <c r="K18" s="111">
        <f t="shared" si="2"/>
        <v>4.4248710169133745E-2</v>
      </c>
      <c r="L18" s="79"/>
      <c r="M18" s="80"/>
      <c r="N18" s="81">
        <f>分析係数表!H21</f>
        <v>9.2956202043366571E-4</v>
      </c>
      <c r="O18" s="82">
        <f t="shared" si="3"/>
        <v>1.8270306542690712E-2</v>
      </c>
      <c r="P18" s="76">
        <f>分析係数表!C21</f>
        <v>0.58730312732447199</v>
      </c>
      <c r="Q18" s="82">
        <f t="shared" si="4"/>
        <v>1.0730208169699017E-2</v>
      </c>
      <c r="R18" s="83">
        <v>1.5580559144969381E-2</v>
      </c>
      <c r="S18" s="84">
        <f t="shared" si="5"/>
        <v>0.17074526542245139</v>
      </c>
      <c r="T18" s="85">
        <f>分析係数表!F21</f>
        <v>0.42587749688936571</v>
      </c>
      <c r="U18" s="86">
        <f t="shared" si="6"/>
        <v>7.2716566243823957E-2</v>
      </c>
      <c r="V18" s="87">
        <f>分析係数表!D21</f>
        <v>3.1732194878443115E-2</v>
      </c>
      <c r="W18" s="88">
        <f t="shared" si="7"/>
        <v>0</v>
      </c>
      <c r="X18" s="76">
        <f>分析係数表!E21</f>
        <v>3.0689107937146562E-2</v>
      </c>
      <c r="Y18" s="89">
        <f t="shared" si="8"/>
        <v>0</v>
      </c>
    </row>
    <row r="19" spans="1:25" x14ac:dyDescent="0.2">
      <c r="A19" s="6" t="s">
        <v>7</v>
      </c>
      <c r="B19" s="5" t="s">
        <v>269</v>
      </c>
      <c r="C19" s="90"/>
      <c r="D19" s="107">
        <f>投入係数表!AM19</f>
        <v>0</v>
      </c>
      <c r="E19" s="110">
        <f t="shared" si="9"/>
        <v>0</v>
      </c>
      <c r="F19" s="85">
        <f>分析係数表!C22</f>
        <v>5.627746538770495E-2</v>
      </c>
      <c r="G19" s="110">
        <f t="shared" si="0"/>
        <v>0</v>
      </c>
      <c r="H19" s="110">
        <v>2.9678746511907091E-3</v>
      </c>
      <c r="I19" s="110">
        <f t="shared" si="1"/>
        <v>2.9678746511907091E-3</v>
      </c>
      <c r="J19" s="85">
        <f>分析係数表!G22</f>
        <v>0.19467293380336859</v>
      </c>
      <c r="K19" s="111">
        <f t="shared" si="2"/>
        <v>5.7776486550794454E-4</v>
      </c>
      <c r="L19" s="79"/>
      <c r="M19" s="80"/>
      <c r="N19" s="81">
        <f>分析係数表!H22</f>
        <v>4.3138357235694069E-5</v>
      </c>
      <c r="O19" s="82">
        <f t="shared" si="3"/>
        <v>8.4787350722067677E-4</v>
      </c>
      <c r="P19" s="76">
        <f>分析係数表!C22</f>
        <v>5.627746538770495E-2</v>
      </c>
      <c r="Q19" s="82">
        <f t="shared" si="4"/>
        <v>4.7716171955763642E-5</v>
      </c>
      <c r="R19" s="83">
        <v>1.0136720476116583E-3</v>
      </c>
      <c r="S19" s="84">
        <f t="shared" si="5"/>
        <v>3.9815466988023674E-3</v>
      </c>
      <c r="T19" s="85">
        <f>分析係数表!F22</f>
        <v>0.41304347826086957</v>
      </c>
      <c r="U19" s="86">
        <f t="shared" si="6"/>
        <v>1.6445518973314127E-3</v>
      </c>
      <c r="V19" s="87">
        <f>分析係数表!D22</f>
        <v>1.7561039300169733E-2</v>
      </c>
      <c r="W19" s="88">
        <f t="shared" si="7"/>
        <v>0</v>
      </c>
      <c r="X19" s="76">
        <f>分析係数表!E22</f>
        <v>1.6190103146624887E-2</v>
      </c>
      <c r="Y19" s="89">
        <f t="shared" si="8"/>
        <v>0</v>
      </c>
    </row>
    <row r="20" spans="1:25" x14ac:dyDescent="0.2">
      <c r="A20" s="6" t="s">
        <v>8</v>
      </c>
      <c r="B20" s="5" t="s">
        <v>270</v>
      </c>
      <c r="C20" s="90"/>
      <c r="D20" s="107">
        <f>投入係数表!AM20</f>
        <v>0</v>
      </c>
      <c r="E20" s="110">
        <f t="shared" si="9"/>
        <v>0</v>
      </c>
      <c r="F20" s="85">
        <f>分析係数表!C23</f>
        <v>0</v>
      </c>
      <c r="G20" s="110">
        <f t="shared" si="0"/>
        <v>0</v>
      </c>
      <c r="H20" s="110">
        <v>0</v>
      </c>
      <c r="I20" s="110">
        <f t="shared" si="1"/>
        <v>0</v>
      </c>
      <c r="J20" s="85">
        <f>分析係数表!G23</f>
        <v>0.21585320256550375</v>
      </c>
      <c r="K20" s="111">
        <f t="shared" si="2"/>
        <v>0</v>
      </c>
      <c r="L20" s="79"/>
      <c r="M20" s="80"/>
      <c r="N20" s="81">
        <f>分析係数表!H23</f>
        <v>2.5048078394919135E-5</v>
      </c>
      <c r="O20" s="82">
        <f t="shared" si="3"/>
        <v>4.9231364935394136E-4</v>
      </c>
      <c r="P20" s="76">
        <f>分析係数表!C23</f>
        <v>0</v>
      </c>
      <c r="Q20" s="82">
        <f t="shared" si="4"/>
        <v>0</v>
      </c>
      <c r="R20" s="83">
        <v>0</v>
      </c>
      <c r="S20" s="84">
        <f t="shared" si="5"/>
        <v>0</v>
      </c>
      <c r="T20" s="85">
        <f>分析係数表!F23</f>
        <v>0.44111133480974429</v>
      </c>
      <c r="U20" s="86">
        <f t="shared" si="6"/>
        <v>0</v>
      </c>
      <c r="V20" s="87">
        <f>分析係数表!D23</f>
        <v>2.2822054128677844E-2</v>
      </c>
      <c r="W20" s="88">
        <f t="shared" si="7"/>
        <v>0</v>
      </c>
      <c r="X20" s="76">
        <f>分析係数表!E23</f>
        <v>2.3934155905164563E-2</v>
      </c>
      <c r="Y20" s="89">
        <f t="shared" si="8"/>
        <v>0</v>
      </c>
    </row>
    <row r="21" spans="1:25" x14ac:dyDescent="0.2">
      <c r="A21" s="6" t="s">
        <v>9</v>
      </c>
      <c r="B21" s="5" t="s">
        <v>271</v>
      </c>
      <c r="C21" s="90"/>
      <c r="D21" s="107">
        <f>投入係数表!AM21</f>
        <v>6.3428615879892525E-4</v>
      </c>
      <c r="E21" s="110">
        <f t="shared" si="9"/>
        <v>6.3428615879892528E-2</v>
      </c>
      <c r="F21" s="85">
        <f>分析係数表!C24</f>
        <v>0.81842301633363734</v>
      </c>
      <c r="G21" s="110">
        <f t="shared" si="0"/>
        <v>5.191143913028929E-2</v>
      </c>
      <c r="H21" s="110">
        <v>6.4320713089165066E-2</v>
      </c>
      <c r="I21" s="110">
        <f t="shared" si="1"/>
        <v>6.4320713089165066E-2</v>
      </c>
      <c r="J21" s="85">
        <f>分析係数表!G24</f>
        <v>0.20829256360078277</v>
      </c>
      <c r="K21" s="111">
        <f t="shared" si="2"/>
        <v>1.3397526221972616E-2</v>
      </c>
      <c r="L21" s="79"/>
      <c r="M21" s="80"/>
      <c r="N21" s="81">
        <f>分析係数表!H24</f>
        <v>3.3536593850975067E-4</v>
      </c>
      <c r="O21" s="82">
        <f t="shared" si="3"/>
        <v>6.5915327496833256E-3</v>
      </c>
      <c r="P21" s="76">
        <f>分析係数表!C24</f>
        <v>0.81842301633363734</v>
      </c>
      <c r="Q21" s="82">
        <f t="shared" si="4"/>
        <v>5.3946621152577822E-3</v>
      </c>
      <c r="R21" s="83">
        <v>1.4918149878029393E-2</v>
      </c>
      <c r="S21" s="84">
        <f t="shared" si="5"/>
        <v>7.9238862967194457E-2</v>
      </c>
      <c r="T21" s="85">
        <f>分析係数表!F24</f>
        <v>0.39236790606653621</v>
      </c>
      <c r="U21" s="86">
        <f t="shared" si="6"/>
        <v>3.109078674153129E-2</v>
      </c>
      <c r="V21" s="87">
        <f>分析係数表!D24</f>
        <v>4.4337084148727987E-2</v>
      </c>
      <c r="W21" s="88">
        <f t="shared" si="7"/>
        <v>0</v>
      </c>
      <c r="X21" s="76">
        <f>分析係数表!E24</f>
        <v>4.5009784735812131E-2</v>
      </c>
      <c r="Y21" s="89">
        <f t="shared" si="8"/>
        <v>0</v>
      </c>
    </row>
    <row r="22" spans="1:25" x14ac:dyDescent="0.2">
      <c r="A22" s="6" t="s">
        <v>10</v>
      </c>
      <c r="B22" s="5" t="s">
        <v>272</v>
      </c>
      <c r="C22" s="90"/>
      <c r="D22" s="107">
        <f>投入係数表!AM22</f>
        <v>5.9838316867823139E-6</v>
      </c>
      <c r="E22" s="110">
        <f t="shared" si="9"/>
        <v>5.983831686782314E-4</v>
      </c>
      <c r="F22" s="85">
        <f>分析係数表!C25</f>
        <v>9.2155281649579646E-3</v>
      </c>
      <c r="G22" s="110">
        <f t="shared" si="0"/>
        <v>5.5144169443910342E-6</v>
      </c>
      <c r="H22" s="110">
        <v>1.267608164130576E-3</v>
      </c>
      <c r="I22" s="110">
        <f t="shared" si="1"/>
        <v>1.267608164130576E-3</v>
      </c>
      <c r="J22" s="85">
        <f>分析係数表!G25</f>
        <v>0.19733079122974262</v>
      </c>
      <c r="K22" s="111">
        <f t="shared" si="2"/>
        <v>2.5013812199716802E-4</v>
      </c>
      <c r="L22" s="79"/>
      <c r="M22" s="80"/>
      <c r="N22" s="81">
        <f>分析係数表!H25</f>
        <v>5.1487716700667114E-4</v>
      </c>
      <c r="O22" s="82">
        <f t="shared" si="3"/>
        <v>1.0119780570053239E-2</v>
      </c>
      <c r="P22" s="76">
        <f>分析係数表!C25</f>
        <v>9.2155281649579646E-3</v>
      </c>
      <c r="Q22" s="82">
        <f t="shared" si="4"/>
        <v>9.3259122866519987E-5</v>
      </c>
      <c r="R22" s="83">
        <v>9.1593114382066635E-4</v>
      </c>
      <c r="S22" s="84">
        <f t="shared" si="5"/>
        <v>2.1835393079512426E-3</v>
      </c>
      <c r="T22" s="85">
        <f>分析係数表!F25</f>
        <v>0.3508102955195424</v>
      </c>
      <c r="U22" s="86">
        <f t="shared" si="6"/>
        <v>7.6600806990091252E-4</v>
      </c>
      <c r="V22" s="87">
        <f>分析係数表!D25</f>
        <v>0.24499523355576741</v>
      </c>
      <c r="W22" s="88">
        <f t="shared" si="7"/>
        <v>0</v>
      </c>
      <c r="X22" s="76">
        <f>分析係数表!E25</f>
        <v>0.2330791229742612</v>
      </c>
      <c r="Y22" s="89">
        <f t="shared" si="8"/>
        <v>0</v>
      </c>
    </row>
    <row r="23" spans="1:25" x14ac:dyDescent="0.2">
      <c r="A23" s="6" t="s">
        <v>11</v>
      </c>
      <c r="B23" s="5" t="s">
        <v>35</v>
      </c>
      <c r="C23" s="90"/>
      <c r="D23" s="107">
        <f>投入係数表!AM23</f>
        <v>1.4959579216955785E-4</v>
      </c>
      <c r="E23" s="110">
        <f t="shared" si="9"/>
        <v>1.4959579216955786E-2</v>
      </c>
      <c r="F23" s="85">
        <f>分析係数表!C26</f>
        <v>0.13136940169326161</v>
      </c>
      <c r="G23" s="110">
        <f t="shared" si="0"/>
        <v>1.9652309713144326E-3</v>
      </c>
      <c r="H23" s="110">
        <v>1.5354396597744133E-2</v>
      </c>
      <c r="I23" s="110">
        <f t="shared" si="1"/>
        <v>1.5354396597744133E-2</v>
      </c>
      <c r="J23" s="85">
        <f>分析係数表!G26</f>
        <v>0.19642020029831664</v>
      </c>
      <c r="K23" s="111">
        <f t="shared" si="2"/>
        <v>3.0159136551886939E-3</v>
      </c>
      <c r="L23" s="79"/>
      <c r="M23" s="80"/>
      <c r="N23" s="81">
        <f>分析係数表!H26</f>
        <v>1.0429741531662163E-2</v>
      </c>
      <c r="O23" s="82">
        <f t="shared" si="3"/>
        <v>0.20499393343932171</v>
      </c>
      <c r="P23" s="76">
        <f>分析係数表!C26</f>
        <v>0.13136940169326161</v>
      </c>
      <c r="Q23" s="82">
        <f t="shared" si="4"/>
        <v>2.6929930386671987E-2</v>
      </c>
      <c r="R23" s="83">
        <v>3.5519210656530333E-2</v>
      </c>
      <c r="S23" s="84">
        <f t="shared" si="5"/>
        <v>5.0873607254274464E-2</v>
      </c>
      <c r="T23" s="85">
        <f>分析係数表!F26</f>
        <v>0.33488173875985511</v>
      </c>
      <c r="U23" s="86">
        <f t="shared" si="6"/>
        <v>1.7036642054297411E-2</v>
      </c>
      <c r="V23" s="87">
        <f>分析係数表!D26</f>
        <v>5.817174515235457E-2</v>
      </c>
      <c r="W23" s="88">
        <f t="shared" si="7"/>
        <v>0</v>
      </c>
      <c r="X23" s="76">
        <f>分析係数表!E26</f>
        <v>6.1453228212230981E-2</v>
      </c>
      <c r="Y23" s="89">
        <f t="shared" si="8"/>
        <v>0</v>
      </c>
    </row>
    <row r="24" spans="1:25" x14ac:dyDescent="0.2">
      <c r="A24" s="6" t="s">
        <v>12</v>
      </c>
      <c r="B24" s="5" t="s">
        <v>366</v>
      </c>
      <c r="C24" s="90"/>
      <c r="D24" s="107">
        <f>投入係数表!AM24</f>
        <v>1.3164429710921092E-4</v>
      </c>
      <c r="E24" s="110">
        <f t="shared" si="9"/>
        <v>1.3164429710921091E-2</v>
      </c>
      <c r="F24" s="85">
        <f>分析係数表!C27</f>
        <v>0.16712141882673948</v>
      </c>
      <c r="G24" s="110">
        <f t="shared" si="0"/>
        <v>2.2000581713340164E-3</v>
      </c>
      <c r="H24" s="110">
        <v>7.7472305422149404E-3</v>
      </c>
      <c r="I24" s="110">
        <f t="shared" si="1"/>
        <v>7.7472305422149404E-3</v>
      </c>
      <c r="J24" s="85">
        <f>分析係数表!G27</f>
        <v>0.17095740894530786</v>
      </c>
      <c r="K24" s="111">
        <f t="shared" si="2"/>
        <v>1.3244464599990187E-3</v>
      </c>
      <c r="L24" s="79"/>
      <c r="M24" s="80"/>
      <c r="N24" s="81">
        <f>分析係数表!H27</f>
        <v>1.1119955247433267E-2</v>
      </c>
      <c r="O24" s="82">
        <f t="shared" si="3"/>
        <v>0.21855990955485252</v>
      </c>
      <c r="P24" s="76">
        <f>分析係数表!C27</f>
        <v>0.16712141882673948</v>
      </c>
      <c r="Q24" s="82">
        <f t="shared" si="4"/>
        <v>3.6526042183450805E-2</v>
      </c>
      <c r="R24" s="83">
        <v>4.0881990011129611E-2</v>
      </c>
      <c r="S24" s="84">
        <f t="shared" si="5"/>
        <v>4.8629220553344552E-2</v>
      </c>
      <c r="T24" s="85">
        <f>分析係数表!F27</f>
        <v>0.3222209040218294</v>
      </c>
      <c r="U24" s="86">
        <f t="shared" si="6"/>
        <v>1.5669351408575609E-2</v>
      </c>
      <c r="V24" s="87">
        <f>分析係数表!D27</f>
        <v>6.0268121959900341E-2</v>
      </c>
      <c r="W24" s="88">
        <f t="shared" si="7"/>
        <v>0</v>
      </c>
      <c r="X24" s="76">
        <f>分析係数表!E27</f>
        <v>7.1420097283188988E-2</v>
      </c>
      <c r="Y24" s="89">
        <f t="shared" si="8"/>
        <v>0</v>
      </c>
    </row>
    <row r="25" spans="1:25" x14ac:dyDescent="0.2">
      <c r="A25" s="6" t="s">
        <v>13</v>
      </c>
      <c r="B25" s="5" t="s">
        <v>192</v>
      </c>
      <c r="C25" s="90"/>
      <c r="D25" s="107">
        <f>投入係数表!AM25</f>
        <v>1.7951495060346942E-5</v>
      </c>
      <c r="E25" s="110">
        <f t="shared" si="9"/>
        <v>1.7951495060346942E-3</v>
      </c>
      <c r="F25" s="85">
        <f>分析係数表!C28</f>
        <v>0.25171335744498258</v>
      </c>
      <c r="G25" s="110">
        <f t="shared" si="0"/>
        <v>4.5186310927969488E-4</v>
      </c>
      <c r="H25" s="110">
        <v>2.0497816517660437E-2</v>
      </c>
      <c r="I25" s="110">
        <f t="shared" si="1"/>
        <v>2.0497816517660437E-2</v>
      </c>
      <c r="J25" s="85">
        <f>分析係数表!G28</f>
        <v>0.12482787671548065</v>
      </c>
      <c r="K25" s="111">
        <f t="shared" si="2"/>
        <v>2.5586989132030599E-3</v>
      </c>
      <c r="L25" s="79"/>
      <c r="M25" s="80"/>
      <c r="N25" s="81">
        <f>分析係数表!H28</f>
        <v>2.0288943499884502E-2</v>
      </c>
      <c r="O25" s="82">
        <f t="shared" si="3"/>
        <v>0.39877405597669252</v>
      </c>
      <c r="P25" s="76">
        <f>分析係数表!C28</f>
        <v>0.25171335744498258</v>
      </c>
      <c r="Q25" s="82">
        <f t="shared" si="4"/>
        <v>0.1003767564918467</v>
      </c>
      <c r="R25" s="83">
        <v>0.1149592497771984</v>
      </c>
      <c r="S25" s="84">
        <f t="shared" si="5"/>
        <v>0.13545706629485885</v>
      </c>
      <c r="T25" s="85">
        <f>分析係数表!F28</f>
        <v>0.21349304958212537</v>
      </c>
      <c r="U25" s="86">
        <f t="shared" si="6"/>
        <v>2.8919142170737544E-2</v>
      </c>
      <c r="V25" s="87">
        <f>分析係数表!D28</f>
        <v>2.3582217408079972E-2</v>
      </c>
      <c r="W25" s="88">
        <f t="shared" si="7"/>
        <v>0</v>
      </c>
      <c r="X25" s="76">
        <f>分析係数表!E28</f>
        <v>2.4555665289680392E-2</v>
      </c>
      <c r="Y25" s="89">
        <f t="shared" si="8"/>
        <v>0</v>
      </c>
    </row>
    <row r="26" spans="1:25" x14ac:dyDescent="0.2">
      <c r="A26" s="6" t="s">
        <v>14</v>
      </c>
      <c r="B26" s="5" t="s">
        <v>50</v>
      </c>
      <c r="C26" s="90"/>
      <c r="D26" s="107">
        <f>投入係数表!AM26</f>
        <v>5.7085754291903278E-3</v>
      </c>
      <c r="E26" s="110">
        <f t="shared" si="9"/>
        <v>0.57085754291903279</v>
      </c>
      <c r="F26" s="85">
        <f>分析係数表!C29</f>
        <v>0.56088407005838192</v>
      </c>
      <c r="G26" s="110">
        <f t="shared" si="0"/>
        <v>0.32018490209595457</v>
      </c>
      <c r="H26" s="110">
        <v>0.34342479027755951</v>
      </c>
      <c r="I26" s="110">
        <f t="shared" si="1"/>
        <v>0.34342479027755951</v>
      </c>
      <c r="J26" s="85">
        <f>分析係数表!G29</f>
        <v>0.25897778967085899</v>
      </c>
      <c r="K26" s="111">
        <f t="shared" si="2"/>
        <v>8.8939393104260661E-2</v>
      </c>
      <c r="L26" s="79"/>
      <c r="M26" s="80"/>
      <c r="N26" s="81">
        <f>分析係数表!H29</f>
        <v>1.0175086067980484E-2</v>
      </c>
      <c r="O26" s="82">
        <f t="shared" si="3"/>
        <v>0.19998874467088992</v>
      </c>
      <c r="P26" s="76">
        <f>分析係数表!C29</f>
        <v>0.56088407005838192</v>
      </c>
      <c r="Q26" s="82">
        <f t="shared" si="4"/>
        <v>0.11217050107687528</v>
      </c>
      <c r="R26" s="83">
        <v>0.12840431677689818</v>
      </c>
      <c r="S26" s="84">
        <f t="shared" si="5"/>
        <v>0.47182910705445769</v>
      </c>
      <c r="T26" s="85">
        <f>分析係数表!F29</f>
        <v>0.37605030773347603</v>
      </c>
      <c r="U26" s="86">
        <f t="shared" si="6"/>
        <v>0.17743148090544003</v>
      </c>
      <c r="V26" s="87">
        <f>分析係数表!D29</f>
        <v>1.7393631255017392E-2</v>
      </c>
      <c r="W26" s="88">
        <f t="shared" si="7"/>
        <v>0</v>
      </c>
      <c r="X26" s="76">
        <f>分析係数表!E29</f>
        <v>1.2898046561412899E-2</v>
      </c>
      <c r="Y26" s="89">
        <f t="shared" si="8"/>
        <v>0</v>
      </c>
    </row>
    <row r="27" spans="1:25" x14ac:dyDescent="0.2">
      <c r="A27" s="6" t="s">
        <v>15</v>
      </c>
      <c r="B27" s="5" t="s">
        <v>36</v>
      </c>
      <c r="C27" s="90"/>
      <c r="D27" s="107">
        <f>投入係数表!AM27</f>
        <v>2.118276417120939E-3</v>
      </c>
      <c r="E27" s="110">
        <f t="shared" si="9"/>
        <v>0.21182764171209389</v>
      </c>
      <c r="F27" s="85">
        <f>分析係数表!C30</f>
        <v>1</v>
      </c>
      <c r="G27" s="110">
        <f t="shared" si="0"/>
        <v>0.21182764171209389</v>
      </c>
      <c r="H27" s="110">
        <v>0.28596582447843893</v>
      </c>
      <c r="I27" s="110">
        <f t="shared" si="1"/>
        <v>0.28596582447843893</v>
      </c>
      <c r="J27" s="85">
        <f>分析係数表!G30</f>
        <v>0.3445256772071732</v>
      </c>
      <c r="K27" s="111">
        <f t="shared" si="2"/>
        <v>9.8522569336541799E-2</v>
      </c>
      <c r="L27" s="79"/>
      <c r="M27" s="80"/>
      <c r="N27" s="81">
        <f>分析係数表!H30</f>
        <v>0</v>
      </c>
      <c r="O27" s="82">
        <f t="shared" si="3"/>
        <v>0</v>
      </c>
      <c r="P27" s="76">
        <f>分析係数表!C30</f>
        <v>1</v>
      </c>
      <c r="Q27" s="82">
        <f t="shared" si="4"/>
        <v>0</v>
      </c>
      <c r="R27" s="83">
        <v>5.738844291277833E-2</v>
      </c>
      <c r="S27" s="84">
        <f t="shared" si="5"/>
        <v>0.34335426739121727</v>
      </c>
      <c r="T27" s="85">
        <f>分析係数表!F30</f>
        <v>0.44052354392124621</v>
      </c>
      <c r="U27" s="86">
        <f t="shared" si="6"/>
        <v>0.15125563869166223</v>
      </c>
      <c r="V27" s="87">
        <f>分析係数表!D30</f>
        <v>0.11890846870069555</v>
      </c>
      <c r="W27" s="88">
        <f t="shared" si="7"/>
        <v>0</v>
      </c>
      <c r="X27" s="76">
        <f>分析係数表!E30</f>
        <v>8.6331414857447608E-2</v>
      </c>
      <c r="Y27" s="89">
        <f t="shared" si="8"/>
        <v>0</v>
      </c>
    </row>
    <row r="28" spans="1:25" x14ac:dyDescent="0.2">
      <c r="A28" s="6" t="s">
        <v>16</v>
      </c>
      <c r="B28" s="5" t="s">
        <v>193</v>
      </c>
      <c r="C28" s="90"/>
      <c r="D28" s="107">
        <f>投入係数表!AM28</f>
        <v>3.8338409617214284E-2</v>
      </c>
      <c r="E28" s="110">
        <f t="shared" si="9"/>
        <v>3.8338409617214282</v>
      </c>
      <c r="F28" s="85">
        <f>分析係数表!C31</f>
        <v>4.9143958408031541E-2</v>
      </c>
      <c r="G28" s="110">
        <f t="shared" si="0"/>
        <v>0.18841012076584551</v>
      </c>
      <c r="H28" s="110">
        <v>0.25614371547371678</v>
      </c>
      <c r="I28" s="110">
        <f t="shared" si="1"/>
        <v>0.25614371547371678</v>
      </c>
      <c r="J28" s="85">
        <f>分析係数表!G31</f>
        <v>7.032875572201415E-2</v>
      </c>
      <c r="K28" s="111">
        <f t="shared" si="2"/>
        <v>1.8014268795280123E-2</v>
      </c>
      <c r="L28" s="79"/>
      <c r="M28" s="80"/>
      <c r="N28" s="81">
        <f>分析係数表!H31</f>
        <v>2.2706083064994196E-2</v>
      </c>
      <c r="O28" s="82">
        <f t="shared" si="3"/>
        <v>0.44628232313934779</v>
      </c>
      <c r="P28" s="76">
        <f>分析係数表!C31</f>
        <v>4.9143958408031541E-2</v>
      </c>
      <c r="Q28" s="82">
        <f t="shared" si="4"/>
        <v>2.1932079926599801E-2</v>
      </c>
      <c r="R28" s="83">
        <v>5.0709627947942731E-2</v>
      </c>
      <c r="S28" s="84">
        <f t="shared" si="5"/>
        <v>0.30685334342165949</v>
      </c>
      <c r="T28" s="85">
        <f>分析係数表!F31</f>
        <v>0.30087390761548066</v>
      </c>
      <c r="U28" s="86">
        <f t="shared" si="6"/>
        <v>9.2324164500149741E-2</v>
      </c>
      <c r="V28" s="87">
        <f>分析係数表!D31</f>
        <v>7.4490220557636294E-2</v>
      </c>
      <c r="W28" s="88">
        <f t="shared" si="7"/>
        <v>0</v>
      </c>
      <c r="X28" s="76">
        <f>分析係数表!E31</f>
        <v>6.450270495214315E-2</v>
      </c>
      <c r="Y28" s="89">
        <f t="shared" si="8"/>
        <v>0</v>
      </c>
    </row>
    <row r="29" spans="1:25" x14ac:dyDescent="0.2">
      <c r="A29" s="6" t="s">
        <v>17</v>
      </c>
      <c r="B29" s="5" t="s">
        <v>273</v>
      </c>
      <c r="C29" s="90"/>
      <c r="D29" s="107">
        <f>投入係数表!AM29</f>
        <v>9.3467450947539756E-3</v>
      </c>
      <c r="E29" s="110">
        <f t="shared" si="9"/>
        <v>0.93467450947539754</v>
      </c>
      <c r="F29" s="85">
        <f>分析係数表!C32</f>
        <v>0.85369684730169415</v>
      </c>
      <c r="G29" s="110">
        <f t="shared" si="0"/>
        <v>0.7979286819924043</v>
      </c>
      <c r="H29" s="110">
        <v>0.92048837555390017</v>
      </c>
      <c r="I29" s="110">
        <f t="shared" si="1"/>
        <v>0.92048837555390017</v>
      </c>
      <c r="J29" s="85">
        <f>分析係数表!G32</f>
        <v>0.14032110690510377</v>
      </c>
      <c r="K29" s="111">
        <f t="shared" si="2"/>
        <v>0.12916394775100412</v>
      </c>
      <c r="L29" s="79"/>
      <c r="M29" s="80"/>
      <c r="N29" s="81">
        <f>分析係数表!H32</f>
        <v>6.3455131933795143E-3</v>
      </c>
      <c r="O29" s="82">
        <f t="shared" si="3"/>
        <v>0.1247194578363318</v>
      </c>
      <c r="P29" s="76">
        <f>分析係数表!C32</f>
        <v>0.85369684730169415</v>
      </c>
      <c r="Q29" s="82">
        <f t="shared" si="4"/>
        <v>0.10647260795205303</v>
      </c>
      <c r="R29" s="83">
        <v>0.14910764268964466</v>
      </c>
      <c r="S29" s="84">
        <f t="shared" si="5"/>
        <v>1.0695960182435449</v>
      </c>
      <c r="T29" s="85">
        <f>分析係数表!F32</f>
        <v>0.48296567027803161</v>
      </c>
      <c r="U29" s="86">
        <f t="shared" si="6"/>
        <v>0.51657815787770733</v>
      </c>
      <c r="V29" s="87">
        <f>分析係数表!D32</f>
        <v>1.657747030413784E-2</v>
      </c>
      <c r="W29" s="88">
        <f t="shared" si="7"/>
        <v>0</v>
      </c>
      <c r="X29" s="76">
        <f>分析係数表!E32</f>
        <v>2.4931471087325414E-2</v>
      </c>
      <c r="Y29" s="89">
        <f t="shared" si="8"/>
        <v>0</v>
      </c>
    </row>
    <row r="30" spans="1:25" x14ac:dyDescent="0.2">
      <c r="A30" s="6" t="s">
        <v>18</v>
      </c>
      <c r="B30" s="5" t="s">
        <v>274</v>
      </c>
      <c r="C30" s="90"/>
      <c r="D30" s="107">
        <f>投入係数表!AM30</f>
        <v>1.8884972803484983E-2</v>
      </c>
      <c r="E30" s="110">
        <f t="shared" si="9"/>
        <v>1.8884972803484983</v>
      </c>
      <c r="F30" s="85">
        <f>分析係数表!C33</f>
        <v>0.68456011928968419</v>
      </c>
      <c r="G30" s="110">
        <f t="shared" si="0"/>
        <v>1.2927899235136122</v>
      </c>
      <c r="H30" s="110">
        <v>1.3305022999752216</v>
      </c>
      <c r="I30" s="110">
        <f t="shared" si="1"/>
        <v>1.3305022999752216</v>
      </c>
      <c r="J30" s="85">
        <f>分析係数表!G33</f>
        <v>0.50750988142292486</v>
      </c>
      <c r="K30" s="111">
        <f t="shared" si="2"/>
        <v>0.67524306449335347</v>
      </c>
      <c r="L30" s="79"/>
      <c r="M30" s="80"/>
      <c r="N30" s="81">
        <f>分析係数表!H33</f>
        <v>9.6295945829355794E-4</v>
      </c>
      <c r="O30" s="82">
        <f t="shared" si="3"/>
        <v>1.8926724741829302E-2</v>
      </c>
      <c r="P30" s="76">
        <f>分析係数表!C33</f>
        <v>0.68456011928968419</v>
      </c>
      <c r="Q30" s="82">
        <f t="shared" si="4"/>
        <v>1.2956480947029683E-2</v>
      </c>
      <c r="R30" s="83">
        <v>5.0326677532573964E-2</v>
      </c>
      <c r="S30" s="84">
        <f t="shared" si="5"/>
        <v>1.3808289775077955</v>
      </c>
      <c r="T30" s="85">
        <f>分析係数表!F33</f>
        <v>0.6454545454545455</v>
      </c>
      <c r="U30" s="86">
        <f t="shared" si="6"/>
        <v>0.89126234002775906</v>
      </c>
      <c r="V30" s="87">
        <f>分析係数表!D33</f>
        <v>8.1027667984189727E-2</v>
      </c>
      <c r="W30" s="88">
        <f t="shared" si="7"/>
        <v>0</v>
      </c>
      <c r="X30" s="76">
        <f>分析係数表!E33</f>
        <v>8.1620553359683795E-2</v>
      </c>
      <c r="Y30" s="89">
        <f t="shared" si="8"/>
        <v>0</v>
      </c>
    </row>
    <row r="31" spans="1:25" x14ac:dyDescent="0.2">
      <c r="A31" s="6" t="s">
        <v>19</v>
      </c>
      <c r="B31" s="5" t="s">
        <v>275</v>
      </c>
      <c r="C31" s="90"/>
      <c r="D31" s="107">
        <f>投入係数表!AM31</f>
        <v>8.7034831884248764E-2</v>
      </c>
      <c r="E31" s="110">
        <f t="shared" si="9"/>
        <v>8.703483188424876</v>
      </c>
      <c r="F31" s="85">
        <f>分析係数表!C34</f>
        <v>0.36407371382002685</v>
      </c>
      <c r="G31" s="110">
        <f t="shared" si="0"/>
        <v>3.1687094475800133</v>
      </c>
      <c r="H31" s="110">
        <v>3.3496090682117714</v>
      </c>
      <c r="I31" s="110">
        <f t="shared" si="1"/>
        <v>3.3496090682117714</v>
      </c>
      <c r="J31" s="85">
        <f>分析係数表!G34</f>
        <v>0.42480723749571397</v>
      </c>
      <c r="K31" s="111">
        <f t="shared" si="2"/>
        <v>1.4229381749576351</v>
      </c>
      <c r="L31" s="79"/>
      <c r="M31" s="80"/>
      <c r="N31" s="81">
        <f>分析係数表!H34</f>
        <v>0.15914714076185121</v>
      </c>
      <c r="O31" s="82">
        <f t="shared" si="3"/>
        <v>3.1279968234451587</v>
      </c>
      <c r="P31" s="76">
        <f>分析係数表!C34</f>
        <v>0.36407371382002685</v>
      </c>
      <c r="Q31" s="82">
        <f t="shared" si="4"/>
        <v>1.1388214203289257</v>
      </c>
      <c r="R31" s="83">
        <v>1.2501446119883715</v>
      </c>
      <c r="S31" s="84">
        <f t="shared" si="5"/>
        <v>4.5997536802001431</v>
      </c>
      <c r="T31" s="85">
        <f>分析係数表!F34</f>
        <v>0.69957183425501801</v>
      </c>
      <c r="U31" s="86">
        <f t="shared" si="6"/>
        <v>3.2178581191788838</v>
      </c>
      <c r="V31" s="87">
        <f>分析係数表!D34</f>
        <v>0.16978925805118647</v>
      </c>
      <c r="W31" s="88">
        <f t="shared" si="7"/>
        <v>1</v>
      </c>
      <c r="X31" s="76">
        <f>分析係数表!E34</f>
        <v>0.12666496689847989</v>
      </c>
      <c r="Y31" s="89">
        <f t="shared" si="8"/>
        <v>1</v>
      </c>
    </row>
    <row r="32" spans="1:25" x14ac:dyDescent="0.2">
      <c r="A32" s="6" t="s">
        <v>20</v>
      </c>
      <c r="B32" s="5" t="s">
        <v>37</v>
      </c>
      <c r="C32" s="90"/>
      <c r="D32" s="107">
        <f>投入係数表!AM32</f>
        <v>6.6899238258226277E-3</v>
      </c>
      <c r="E32" s="110">
        <f t="shared" si="9"/>
        <v>0.66899238258226279</v>
      </c>
      <c r="F32" s="85">
        <f>分析係数表!C35</f>
        <v>0.73929442777419441</v>
      </c>
      <c r="G32" s="110">
        <f t="shared" si="0"/>
        <v>0.49458234066644891</v>
      </c>
      <c r="H32" s="110">
        <v>0.66425438172889639</v>
      </c>
      <c r="I32" s="110">
        <f t="shared" si="1"/>
        <v>0.66425438172889639</v>
      </c>
      <c r="J32" s="85">
        <f>分析係数表!G35</f>
        <v>0.31372688477951638</v>
      </c>
      <c r="K32" s="111">
        <f t="shared" si="2"/>
        <v>0.20839445788095037</v>
      </c>
      <c r="L32" s="79"/>
      <c r="M32" s="80"/>
      <c r="N32" s="81">
        <f>分析係数表!H35</f>
        <v>5.9491969307754605E-2</v>
      </c>
      <c r="O32" s="82">
        <f t="shared" si="3"/>
        <v>1.1692996187322056</v>
      </c>
      <c r="P32" s="76">
        <f>分析係数表!C35</f>
        <v>0.73929442777419441</v>
      </c>
      <c r="Q32" s="82">
        <f t="shared" si="4"/>
        <v>0.86445669252720958</v>
      </c>
      <c r="R32" s="83">
        <v>1.0806761298183216</v>
      </c>
      <c r="S32" s="84">
        <f t="shared" si="5"/>
        <v>1.744930511547218</v>
      </c>
      <c r="T32" s="85">
        <f>分析係数表!F35</f>
        <v>0.64366998577524892</v>
      </c>
      <c r="U32" s="86">
        <f t="shared" si="6"/>
        <v>1.1231593975463956</v>
      </c>
      <c r="V32" s="87">
        <f>分析係数表!D35</f>
        <v>5.245376955903272E-2</v>
      </c>
      <c r="W32" s="88">
        <f t="shared" si="7"/>
        <v>0</v>
      </c>
      <c r="X32" s="76">
        <f>分析係数表!E35</f>
        <v>4.7030583214793739E-2</v>
      </c>
      <c r="Y32" s="89">
        <f t="shared" si="8"/>
        <v>0</v>
      </c>
    </row>
    <row r="33" spans="1:25" x14ac:dyDescent="0.2">
      <c r="A33" s="6" t="s">
        <v>21</v>
      </c>
      <c r="B33" s="5" t="s">
        <v>38</v>
      </c>
      <c r="C33" s="90"/>
      <c r="D33" s="107">
        <f>投入係数表!AM33</f>
        <v>9.9511120951189889E-3</v>
      </c>
      <c r="E33" s="110">
        <f t="shared" si="9"/>
        <v>0.99511120951189891</v>
      </c>
      <c r="F33" s="85">
        <f>分析係数表!C36</f>
        <v>0.90530305621882723</v>
      </c>
      <c r="G33" s="110">
        <f t="shared" si="0"/>
        <v>0.90087721924873576</v>
      </c>
      <c r="H33" s="110">
        <v>1.1055535452178802</v>
      </c>
      <c r="I33" s="110">
        <f t="shared" si="1"/>
        <v>1.1055535452178802</v>
      </c>
      <c r="J33" s="85">
        <f>分析係数表!G36</f>
        <v>4.4048921884705258E-2</v>
      </c>
      <c r="K33" s="111">
        <f t="shared" si="2"/>
        <v>4.8698441752661366E-2</v>
      </c>
      <c r="L33" s="79"/>
      <c r="M33" s="80"/>
      <c r="N33" s="81">
        <f>分析係数表!H36</f>
        <v>0.18238619127269287</v>
      </c>
      <c r="O33" s="82">
        <f t="shared" si="3"/>
        <v>3.5847544870124266</v>
      </c>
      <c r="P33" s="76">
        <f>分析係数表!C36</f>
        <v>0.90530305621882723</v>
      </c>
      <c r="Q33" s="82">
        <f t="shared" si="4"/>
        <v>3.2452891928865042</v>
      </c>
      <c r="R33" s="83">
        <v>3.4819117417069489</v>
      </c>
      <c r="S33" s="84">
        <f t="shared" si="5"/>
        <v>4.5874652869248287</v>
      </c>
      <c r="T33" s="85">
        <f>分析係数表!F36</f>
        <v>0.85493507645893108</v>
      </c>
      <c r="U33" s="86">
        <f t="shared" si="6"/>
        <v>3.9219849858297704</v>
      </c>
      <c r="V33" s="87">
        <f>分析係数表!D36</f>
        <v>1.6260463190274778E-2</v>
      </c>
      <c r="W33" s="88">
        <f t="shared" si="7"/>
        <v>0</v>
      </c>
      <c r="X33" s="76">
        <f>分析係数表!E36</f>
        <v>7.9638557780472661E-3</v>
      </c>
      <c r="Y33" s="89">
        <f t="shared" si="8"/>
        <v>0</v>
      </c>
    </row>
    <row r="34" spans="1:25" x14ac:dyDescent="0.2">
      <c r="A34" s="6" t="s">
        <v>22</v>
      </c>
      <c r="B34" s="5" t="s">
        <v>378</v>
      </c>
      <c r="C34" s="90"/>
      <c r="D34" s="107">
        <f>投入係数表!AM34</f>
        <v>2.7142660531244579E-2</v>
      </c>
      <c r="E34" s="110">
        <f t="shared" si="9"/>
        <v>2.714266053124458</v>
      </c>
      <c r="F34" s="85">
        <f>分析係数表!C37</f>
        <v>0.39043485315593052</v>
      </c>
      <c r="G34" s="110">
        <f t="shared" si="0"/>
        <v>1.0597440678777748</v>
      </c>
      <c r="H34" s="110">
        <v>1.3450909849235866</v>
      </c>
      <c r="I34" s="110">
        <f t="shared" si="1"/>
        <v>1.3450909849235866</v>
      </c>
      <c r="J34" s="85">
        <f>分析係数表!G37</f>
        <v>0.31799768518518517</v>
      </c>
      <c r="K34" s="111">
        <f t="shared" si="2"/>
        <v>0.42773581956916135</v>
      </c>
      <c r="L34" s="79"/>
      <c r="M34" s="80"/>
      <c r="N34" s="81">
        <f>分析係数表!H37</f>
        <v>4.8270430186830832E-2</v>
      </c>
      <c r="O34" s="82">
        <f t="shared" si="3"/>
        <v>0.94874310382163984</v>
      </c>
      <c r="P34" s="76">
        <f>分析係数表!C37</f>
        <v>0.39043485315593052</v>
      </c>
      <c r="Q34" s="82">
        <f t="shared" si="4"/>
        <v>0.37042237442330367</v>
      </c>
      <c r="R34" s="83">
        <v>0.51281431478397987</v>
      </c>
      <c r="S34" s="84">
        <f t="shared" si="5"/>
        <v>1.8579052997075665</v>
      </c>
      <c r="T34" s="85">
        <f>分析係数表!F37</f>
        <v>0.6715988005050505</v>
      </c>
      <c r="U34" s="86">
        <f t="shared" si="6"/>
        <v>1.2477669707355781</v>
      </c>
      <c r="V34" s="87">
        <f>分析係数表!D37</f>
        <v>6.2920875420875419E-2</v>
      </c>
      <c r="W34" s="88">
        <f t="shared" si="7"/>
        <v>0</v>
      </c>
      <c r="X34" s="76">
        <f>分析係数表!E37</f>
        <v>6.0316708754208755E-2</v>
      </c>
      <c r="Y34" s="89">
        <f t="shared" si="8"/>
        <v>0</v>
      </c>
    </row>
    <row r="35" spans="1:25" x14ac:dyDescent="0.2">
      <c r="A35" s="6" t="s">
        <v>23</v>
      </c>
      <c r="B35" s="5" t="s">
        <v>194</v>
      </c>
      <c r="C35" s="90"/>
      <c r="D35" s="107">
        <f>投入係数表!AM35</f>
        <v>2.0386914556867343E-2</v>
      </c>
      <c r="E35" s="110">
        <f t="shared" si="9"/>
        <v>2.0386914556867342</v>
      </c>
      <c r="F35" s="85">
        <f>分析係数表!C38</f>
        <v>9.9890182932115712E-2</v>
      </c>
      <c r="G35" s="110">
        <f t="shared" si="0"/>
        <v>0.20364526245068915</v>
      </c>
      <c r="H35" s="110">
        <v>0.26994107339589779</v>
      </c>
      <c r="I35" s="110">
        <f t="shared" si="1"/>
        <v>0.26994107339589779</v>
      </c>
      <c r="J35" s="85">
        <f>分析係数表!G38</f>
        <v>0.1768186564566655</v>
      </c>
      <c r="K35" s="111">
        <f t="shared" si="2"/>
        <v>4.7730617920332778E-2</v>
      </c>
      <c r="L35" s="79"/>
      <c r="M35" s="80"/>
      <c r="N35" s="81">
        <f>分析係数表!H38</f>
        <v>4.3813263792446058E-2</v>
      </c>
      <c r="O35" s="82">
        <f t="shared" si="3"/>
        <v>0.86113862499493576</v>
      </c>
      <c r="P35" s="76">
        <f>分析係数表!C38</f>
        <v>9.9890182932115712E-2</v>
      </c>
      <c r="Q35" s="82">
        <f t="shared" si="4"/>
        <v>8.6019294780654731E-2</v>
      </c>
      <c r="R35" s="83">
        <v>0.13047831716572586</v>
      </c>
      <c r="S35" s="84">
        <f t="shared" si="5"/>
        <v>0.40041939056162368</v>
      </c>
      <c r="T35" s="85">
        <f>分析係数表!F38</f>
        <v>0.48230653208028773</v>
      </c>
      <c r="U35" s="86">
        <f t="shared" si="6"/>
        <v>0.19312488763947902</v>
      </c>
      <c r="V35" s="87">
        <f>分析係数表!D38</f>
        <v>0.17391808794523728</v>
      </c>
      <c r="W35" s="88">
        <f t="shared" si="7"/>
        <v>0</v>
      </c>
      <c r="X35" s="76">
        <f>分析係数表!E38</f>
        <v>0.19259774915883512</v>
      </c>
      <c r="Y35" s="89">
        <f t="shared" si="8"/>
        <v>0</v>
      </c>
    </row>
    <row r="36" spans="1:25" x14ac:dyDescent="0.2">
      <c r="A36" s="6" t="s">
        <v>24</v>
      </c>
      <c r="B36" s="5" t="s">
        <v>39</v>
      </c>
      <c r="C36" s="90"/>
      <c r="D36" s="107">
        <f>投入係数表!AM36</f>
        <v>0</v>
      </c>
      <c r="E36" s="110">
        <f t="shared" si="9"/>
        <v>0</v>
      </c>
      <c r="F36" s="85">
        <f>分析係数表!C39</f>
        <v>1</v>
      </c>
      <c r="G36" s="110">
        <f t="shared" si="0"/>
        <v>0</v>
      </c>
      <c r="H36" s="110">
        <v>6.4710243165534975E-2</v>
      </c>
      <c r="I36" s="110">
        <f t="shared" si="1"/>
        <v>6.4710243165534975E-2</v>
      </c>
      <c r="J36" s="85">
        <f>分析係数表!G39</f>
        <v>0.35294936281039385</v>
      </c>
      <c r="K36" s="111">
        <f t="shared" si="2"/>
        <v>2.2839439092581213E-2</v>
      </c>
      <c r="L36" s="79"/>
      <c r="M36" s="80"/>
      <c r="N36" s="81">
        <f>分析係数表!H39</f>
        <v>3.8393137939767719E-3</v>
      </c>
      <c r="O36" s="82">
        <f t="shared" si="3"/>
        <v>7.546074214264023E-2</v>
      </c>
      <c r="P36" s="76">
        <f>分析係数表!C39</f>
        <v>1</v>
      </c>
      <c r="Q36" s="82">
        <f t="shared" si="4"/>
        <v>7.546074214264023E-2</v>
      </c>
      <c r="R36" s="83">
        <v>0.13894125836181245</v>
      </c>
      <c r="S36" s="84">
        <f t="shared" si="5"/>
        <v>0.20365150152734743</v>
      </c>
      <c r="T36" s="85">
        <f>分析係数表!F39</f>
        <v>0.70369192230461841</v>
      </c>
      <c r="U36" s="86">
        <f t="shared" si="6"/>
        <v>0.14330791659000106</v>
      </c>
      <c r="V36" s="87">
        <f>分析係数表!D39</f>
        <v>6.3102646175868304E-2</v>
      </c>
      <c r="W36" s="88">
        <f t="shared" si="7"/>
        <v>0</v>
      </c>
      <c r="X36" s="76">
        <f>分析係数表!E39</f>
        <v>7.9922066045050602E-2</v>
      </c>
      <c r="Y36" s="89">
        <f t="shared" si="8"/>
        <v>0</v>
      </c>
    </row>
    <row r="37" spans="1:25" x14ac:dyDescent="0.2">
      <c r="A37" s="6" t="s">
        <v>25</v>
      </c>
      <c r="B37" s="5" t="s">
        <v>40</v>
      </c>
      <c r="C37" s="90"/>
      <c r="D37" s="107">
        <f>投入係数表!AM37</f>
        <v>1.615634555431225E-4</v>
      </c>
      <c r="E37" s="110">
        <f t="shared" si="9"/>
        <v>1.6156345554312248E-2</v>
      </c>
      <c r="F37" s="85">
        <f>分析係数表!C40</f>
        <v>0.8889202180509681</v>
      </c>
      <c r="G37" s="110">
        <f t="shared" si="0"/>
        <v>1.4361702213046033E-2</v>
      </c>
      <c r="H37" s="110">
        <v>1.832639847957266E-2</v>
      </c>
      <c r="I37" s="110">
        <f t="shared" si="1"/>
        <v>1.832639847957266E-2</v>
      </c>
      <c r="J37" s="85">
        <f>分析係数表!G40</f>
        <v>0.50284888634442904</v>
      </c>
      <c r="K37" s="111">
        <f t="shared" si="2"/>
        <v>9.2154090661573495E-3</v>
      </c>
      <c r="L37" s="79"/>
      <c r="M37" s="80"/>
      <c r="N37" s="81">
        <f>分析係数表!H40</f>
        <v>3.2672435146350355E-2</v>
      </c>
      <c r="O37" s="82">
        <f t="shared" si="3"/>
        <v>0.64216845406562162</v>
      </c>
      <c r="P37" s="76">
        <f>分析係数表!C40</f>
        <v>0.8889202180509681</v>
      </c>
      <c r="Q37" s="82">
        <f t="shared" si="4"/>
        <v>0.57083652221346548</v>
      </c>
      <c r="R37" s="83">
        <v>0.57279962229551751</v>
      </c>
      <c r="S37" s="84">
        <f t="shared" si="5"/>
        <v>0.59112602077509013</v>
      </c>
      <c r="T37" s="85">
        <f>分析係数表!F40</f>
        <v>0.69927210272348084</v>
      </c>
      <c r="U37" s="86">
        <f t="shared" si="6"/>
        <v>0.41335793552196132</v>
      </c>
      <c r="V37" s="87">
        <f>分析係数表!D40</f>
        <v>7.2544369019383326E-2</v>
      </c>
      <c r="W37" s="88">
        <f t="shared" si="7"/>
        <v>0</v>
      </c>
      <c r="X37" s="76">
        <f>分析係数表!E40</f>
        <v>4.5282298737766145E-2</v>
      </c>
      <c r="Y37" s="89">
        <f t="shared" si="8"/>
        <v>0</v>
      </c>
    </row>
    <row r="38" spans="1:25" x14ac:dyDescent="0.2">
      <c r="A38" s="6" t="s">
        <v>26</v>
      </c>
      <c r="B38" s="5" t="s">
        <v>277</v>
      </c>
      <c r="C38" s="90"/>
      <c r="D38" s="107">
        <f>投入係数表!AM38</f>
        <v>6.582214855460546E-5</v>
      </c>
      <c r="E38" s="110">
        <f t="shared" si="9"/>
        <v>6.5822148554605456E-3</v>
      </c>
      <c r="F38" s="85">
        <f>分析係数表!C41</f>
        <v>0.75714913369882897</v>
      </c>
      <c r="G38" s="110">
        <f t="shared" si="0"/>
        <v>4.9837182756315148E-3</v>
      </c>
      <c r="H38" s="110">
        <v>7.8358437476110394E-3</v>
      </c>
      <c r="I38" s="110">
        <f t="shared" si="1"/>
        <v>7.8358437476110394E-3</v>
      </c>
      <c r="J38" s="85">
        <f>分析係数表!G41</f>
        <v>0.44130306930439894</v>
      </c>
      <c r="K38" s="111">
        <f t="shared" si="2"/>
        <v>3.4579818964104356E-3</v>
      </c>
      <c r="L38" s="79"/>
      <c r="M38" s="80"/>
      <c r="N38" s="81">
        <f>分析係数表!H41</f>
        <v>5.4373811955726131E-2</v>
      </c>
      <c r="O38" s="82">
        <f t="shared" si="3"/>
        <v>1.0687035297142169</v>
      </c>
      <c r="P38" s="76">
        <f>分析係数表!C41</f>
        <v>0.75714913369882897</v>
      </c>
      <c r="Q38" s="82">
        <f t="shared" si="4"/>
        <v>0.80916795170400002</v>
      </c>
      <c r="R38" s="83">
        <v>0.82439138090514641</v>
      </c>
      <c r="S38" s="84">
        <f t="shared" si="5"/>
        <v>0.83222722465275745</v>
      </c>
      <c r="T38" s="85">
        <f>分析係数表!F41</f>
        <v>0.54632084075586207</v>
      </c>
      <c r="U38" s="86">
        <f t="shared" si="6"/>
        <v>0.45466307707221215</v>
      </c>
      <c r="V38" s="87">
        <f>分析係数表!D41</f>
        <v>0.13514826589841719</v>
      </c>
      <c r="W38" s="88">
        <f t="shared" si="7"/>
        <v>0</v>
      </c>
      <c r="X38" s="76">
        <f>分析係数表!E41</f>
        <v>0.12757089402759902</v>
      </c>
      <c r="Y38" s="89">
        <f t="shared" si="8"/>
        <v>0</v>
      </c>
    </row>
    <row r="39" spans="1:25" x14ac:dyDescent="0.2">
      <c r="A39" s="6" t="s">
        <v>51</v>
      </c>
      <c r="B39" s="5" t="s">
        <v>368</v>
      </c>
      <c r="C39" s="90"/>
      <c r="D39" s="107">
        <f>投入係数表!AM39</f>
        <v>2.5670637936296126E-3</v>
      </c>
      <c r="E39" s="110">
        <f t="shared" si="9"/>
        <v>0.25670637936296126</v>
      </c>
      <c r="F39" s="85">
        <f>分析係数表!C42</f>
        <v>1</v>
      </c>
      <c r="G39" s="110">
        <f>E39*F39</f>
        <v>0.25670637936296126</v>
      </c>
      <c r="H39" s="110">
        <v>0.2672886689263384</v>
      </c>
      <c r="I39" s="110">
        <f>C39+H39</f>
        <v>0.2672886689263384</v>
      </c>
      <c r="J39" s="85">
        <f>分析係数表!G42</f>
        <v>0.48521641371557056</v>
      </c>
      <c r="K39" s="111">
        <f>I39*J39</f>
        <v>0.12969284936324638</v>
      </c>
      <c r="L39" s="79"/>
      <c r="M39" s="80"/>
      <c r="N39" s="81">
        <f>分析係数表!H42</f>
        <v>1.2455852761828956E-2</v>
      </c>
      <c r="O39" s="82">
        <f t="shared" si="3"/>
        <v>0.24481663752039606</v>
      </c>
      <c r="P39" s="76">
        <f>分析係数表!C42</f>
        <v>1</v>
      </c>
      <c r="Q39" s="82">
        <f>O39*P39</f>
        <v>0.24481663752039606</v>
      </c>
      <c r="R39" s="83">
        <v>0.25104868850518119</v>
      </c>
      <c r="S39" s="84">
        <f>I39+R39</f>
        <v>0.51833735743151954</v>
      </c>
      <c r="T39" s="85">
        <f>分析係数表!F42</f>
        <v>0.55716694772344011</v>
      </c>
      <c r="U39" s="86">
        <f>S39*T39</f>
        <v>0.28880044333115351</v>
      </c>
      <c r="V39" s="87">
        <f>分析係数表!D42</f>
        <v>5.0590219224283306E-2</v>
      </c>
      <c r="W39" s="88">
        <f>ROUND(S39*V39,0)</f>
        <v>0</v>
      </c>
      <c r="X39" s="76">
        <f>分析係数表!E42</f>
        <v>4.4912872400224846E-2</v>
      </c>
      <c r="Y39" s="89">
        <f>ROUND(S39*X39,0)</f>
        <v>0</v>
      </c>
    </row>
    <row r="40" spans="1:25" x14ac:dyDescent="0.2">
      <c r="A40" s="6" t="s">
        <v>195</v>
      </c>
      <c r="B40" s="5" t="s">
        <v>41</v>
      </c>
      <c r="C40" s="90"/>
      <c r="D40" s="107">
        <f>投入係数表!AM40</f>
        <v>3.2198998306575632E-2</v>
      </c>
      <c r="E40" s="110">
        <f t="shared" si="9"/>
        <v>3.219899830657563</v>
      </c>
      <c r="F40" s="85">
        <f>分析係数表!C43</f>
        <v>0.37563090462016302</v>
      </c>
      <c r="G40" s="110">
        <f>E40*F40</f>
        <v>1.2094938861762101</v>
      </c>
      <c r="H40" s="110">
        <v>1.8743795366602214</v>
      </c>
      <c r="I40" s="110">
        <f>C40+H40</f>
        <v>1.8743795366602214</v>
      </c>
      <c r="J40" s="85">
        <f>分析係数表!G43</f>
        <v>0.35396646305878693</v>
      </c>
      <c r="K40" s="111">
        <f>I40*J40</f>
        <v>0.66346749502138647</v>
      </c>
      <c r="L40" s="79"/>
      <c r="M40" s="80"/>
      <c r="N40" s="81">
        <f>分析係数表!H43</f>
        <v>3.4431366873638014E-2</v>
      </c>
      <c r="O40" s="82">
        <f t="shared" si="3"/>
        <v>0.67673981255358728</v>
      </c>
      <c r="P40" s="76">
        <f>分析係数表!C43</f>
        <v>0.37563090462016302</v>
      </c>
      <c r="Q40" s="82">
        <f>O40*P40</f>
        <v>0.25420438798198353</v>
      </c>
      <c r="R40" s="83">
        <v>0.65489523228713009</v>
      </c>
      <c r="S40" s="84">
        <f>I40+R40</f>
        <v>2.5292747689473516</v>
      </c>
      <c r="T40" s="85">
        <f>分析係数表!F43</f>
        <v>0.58646850562191188</v>
      </c>
      <c r="U40" s="86">
        <f>S40*T40</f>
        <v>1.4833399940517598</v>
      </c>
      <c r="V40" s="87">
        <f>分析係数表!D43</f>
        <v>0.19606660701085477</v>
      </c>
      <c r="W40" s="88">
        <f>ROUND(S40*V40,0)</f>
        <v>0</v>
      </c>
      <c r="X40" s="76">
        <f>分析係数表!E43</f>
        <v>0.16095397424425165</v>
      </c>
      <c r="Y40" s="89">
        <f>ROUND(S40*X40,0)</f>
        <v>0</v>
      </c>
    </row>
    <row r="41" spans="1:25" x14ac:dyDescent="0.2">
      <c r="A41" s="6" t="s">
        <v>341</v>
      </c>
      <c r="B41" s="5" t="s">
        <v>42</v>
      </c>
      <c r="C41" s="201">
        <f>最終需要_まとめ!C42</f>
        <v>100</v>
      </c>
      <c r="D41" s="107">
        <f>投入係数表!AM41</f>
        <v>1.6706858069496223E-2</v>
      </c>
      <c r="E41" s="110">
        <f t="shared" si="9"/>
        <v>1.6706858069496222</v>
      </c>
      <c r="F41" s="85">
        <f>分析係数表!C44</f>
        <v>0.44504076889746724</v>
      </c>
      <c r="G41" s="110">
        <f>E41*F41</f>
        <v>0.74352329611094536</v>
      </c>
      <c r="H41" s="110">
        <v>0.75698950464036474</v>
      </c>
      <c r="I41" s="110">
        <f>C41+H41</f>
        <v>100.75698950464036</v>
      </c>
      <c r="J41" s="85">
        <f>分析係数表!G44</f>
        <v>0.26866955824807881</v>
      </c>
      <c r="K41" s="111">
        <f>I41*J41</f>
        <v>27.070335860618037</v>
      </c>
      <c r="L41" s="79"/>
      <c r="M41" s="80"/>
      <c r="N41" s="81">
        <f>分析係数表!H44</f>
        <v>0.11433334539351923</v>
      </c>
      <c r="O41" s="82">
        <f t="shared" si="3"/>
        <v>2.2471930032343628</v>
      </c>
      <c r="P41" s="76">
        <f>分析係数表!C44</f>
        <v>0.44504076889746724</v>
      </c>
      <c r="Q41" s="82">
        <f>O41*P41</f>
        <v>1.0000925020204294</v>
      </c>
      <c r="R41" s="83">
        <v>1.018623772117744</v>
      </c>
      <c r="S41" s="84">
        <f>I41+R41</f>
        <v>101.77561327675811</v>
      </c>
      <c r="T41" s="85">
        <f>分析係数表!F44</f>
        <v>0.50678893027202865</v>
      </c>
      <c r="U41" s="86">
        <f>S41*T41</f>
        <v>51.578754180307918</v>
      </c>
      <c r="V41" s="87">
        <f>分析係数表!D44</f>
        <v>0.1775140257413606</v>
      </c>
      <c r="W41" s="88">
        <f>ROUND(S41*V41,0)</f>
        <v>18</v>
      </c>
      <c r="X41" s="76">
        <f>分析係数表!E44</f>
        <v>0.13360991938145303</v>
      </c>
      <c r="Y41" s="89">
        <f>ROUND(S41*X41,0)</f>
        <v>14</v>
      </c>
    </row>
    <row r="42" spans="1:25" x14ac:dyDescent="0.2">
      <c r="A42" s="6" t="s">
        <v>342</v>
      </c>
      <c r="B42" s="5" t="s">
        <v>279</v>
      </c>
      <c r="C42" s="90"/>
      <c r="D42" s="107">
        <f>投入係数表!AM42</f>
        <v>3.1235601405003679E-3</v>
      </c>
      <c r="E42" s="110">
        <f t="shared" si="9"/>
        <v>0.31235601405003677</v>
      </c>
      <c r="F42" s="85">
        <f>分析係数表!C45</f>
        <v>1</v>
      </c>
      <c r="G42" s="110">
        <f>E42*F42</f>
        <v>0.31235601405003677</v>
      </c>
      <c r="H42" s="110">
        <v>0.35736121531455767</v>
      </c>
      <c r="I42" s="110">
        <f>C42+H42</f>
        <v>0.35736121531455767</v>
      </c>
      <c r="J42" s="85">
        <f>分析係数表!G45</f>
        <v>0</v>
      </c>
      <c r="K42" s="111">
        <f>I42*J42</f>
        <v>0</v>
      </c>
      <c r="L42" s="79"/>
      <c r="M42" s="80"/>
      <c r="N42" s="81">
        <f>分析係数表!H45</f>
        <v>0</v>
      </c>
      <c r="O42" s="82">
        <f t="shared" si="3"/>
        <v>0</v>
      </c>
      <c r="P42" s="76">
        <f>分析係数表!C45</f>
        <v>1</v>
      </c>
      <c r="Q42" s="82">
        <f>O42*P42</f>
        <v>0</v>
      </c>
      <c r="R42" s="83">
        <v>3.2132682699421038E-2</v>
      </c>
      <c r="S42" s="84">
        <f>I42+R42</f>
        <v>0.38949389801397871</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投入係数表!AM43</f>
        <v>4.2186013391815316E-3</v>
      </c>
      <c r="E43" s="110">
        <f t="shared" si="9"/>
        <v>0.42186013391815314</v>
      </c>
      <c r="F43" s="85">
        <f>分析係数表!C46</f>
        <v>0.71666280596092968</v>
      </c>
      <c r="G43" s="110">
        <f>E43*F43</f>
        <v>0.30233146729683719</v>
      </c>
      <c r="H43" s="110">
        <v>0.34121592249516508</v>
      </c>
      <c r="I43" s="110">
        <f>C43+H43</f>
        <v>0.34121592249516508</v>
      </c>
      <c r="J43" s="85">
        <f>分析係数表!G46</f>
        <v>9.2985756517065307E-3</v>
      </c>
      <c r="K43" s="111">
        <f>I43*J43</f>
        <v>3.1728220688881249E-3</v>
      </c>
      <c r="L43" s="79"/>
      <c r="M43" s="80"/>
      <c r="N43" s="81">
        <f>分析係数表!H46</f>
        <v>2.2386024285503563E-2</v>
      </c>
      <c r="O43" s="82">
        <f t="shared" si="3"/>
        <v>0.43999164873093632</v>
      </c>
      <c r="P43" s="76">
        <f>分析係数表!C46</f>
        <v>0.71666280596092968</v>
      </c>
      <c r="Q43" s="82">
        <f>O43*P43</f>
        <v>0.31532564957888853</v>
      </c>
      <c r="R43" s="83">
        <v>0.33473159491588284</v>
      </c>
      <c r="S43" s="84">
        <f>I43+R43</f>
        <v>0.67594751741104786</v>
      </c>
      <c r="T43" s="85">
        <f>分析係数表!F46</f>
        <v>0.31357162053211501</v>
      </c>
      <c r="U43" s="86">
        <f>S43*T43</f>
        <v>0.21195795842924231</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108">
        <f>投入係数表!AM44</f>
        <v>0.49164956288109529</v>
      </c>
      <c r="E44" s="96">
        <f>SUM(E5:E43)</f>
        <v>49.164956288109515</v>
      </c>
      <c r="F44" s="98">
        <f>分析係数表!C47</f>
        <v>0.41481989128497887</v>
      </c>
      <c r="G44" s="96">
        <f>SUM(G5:G43)</f>
        <v>12.824875480555116</v>
      </c>
      <c r="H44" s="96">
        <f>SUM(H5:H43)</f>
        <v>15.137007371838823</v>
      </c>
      <c r="I44" s="96">
        <f>SUM(I5:I43)</f>
        <v>115.13700737183882</v>
      </c>
      <c r="J44" s="98">
        <f>分析係数表!G47</f>
        <v>0.25026351860519069</v>
      </c>
      <c r="K44" s="112">
        <f>SUM(K5:K43)</f>
        <v>31.330627884469589</v>
      </c>
      <c r="L44" s="94">
        <f>最終需要_まとめ!$L$33</f>
        <v>0.62733333333333341</v>
      </c>
      <c r="M44" s="91">
        <f>K44*L44</f>
        <v>19.65474722619059</v>
      </c>
      <c r="N44" s="95">
        <f>分析係数表!H47</f>
        <v>1</v>
      </c>
      <c r="O44" s="96">
        <f>SUM(O5:O43)</f>
        <v>19.654747226190594</v>
      </c>
      <c r="P44" s="92">
        <f>分析係数表!C47</f>
        <v>0.41481989128497887</v>
      </c>
      <c r="Q44" s="96">
        <f>SUM(Q5:Q43)</f>
        <v>9.5118907233657257</v>
      </c>
      <c r="R44" s="91">
        <f>SUM(R5:R43)</f>
        <v>11.100759502242225</v>
      </c>
      <c r="S44" s="97">
        <f>SUM(S5:S43)</f>
        <v>126.23776687408105</v>
      </c>
      <c r="T44" s="98">
        <f>分析係数表!F47</f>
        <v>0.49143989098878627</v>
      </c>
      <c r="U44" s="99">
        <f>SUM(U5:U43)</f>
        <v>66.913164808624458</v>
      </c>
      <c r="V44" s="100">
        <f>分析係数表!D47</f>
        <v>6.5635274131309693E-2</v>
      </c>
      <c r="W44" s="101">
        <f>SUM(W5:W43)</f>
        <v>19</v>
      </c>
      <c r="X44" s="92">
        <f>分析係数表!E47</f>
        <v>5.6703562149805216E-2</v>
      </c>
      <c r="Y44" s="102">
        <f>SUM(Y5:Y43)</f>
        <v>15</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283</v>
      </c>
      <c r="S2" s="3" t="s">
        <v>153</v>
      </c>
      <c r="U2" s="64" t="s">
        <v>210</v>
      </c>
      <c r="W2" s="3" t="s">
        <v>130</v>
      </c>
      <c r="Y2" s="3" t="s">
        <v>154</v>
      </c>
    </row>
    <row r="3" spans="1:25" ht="44" x14ac:dyDescent="0.2">
      <c r="B3" s="65"/>
      <c r="C3" s="66" t="s">
        <v>228</v>
      </c>
      <c r="D3" s="66" t="s">
        <v>319</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投入係数表!AN5</f>
        <v>0</v>
      </c>
      <c r="E5" s="110">
        <f>$C$42*D5</f>
        <v>0</v>
      </c>
      <c r="F5" s="85">
        <f>分析係数表!C8</f>
        <v>4.9243777539597522E-2</v>
      </c>
      <c r="G5" s="110">
        <f t="shared" ref="G5:G38" si="0">E5*F5</f>
        <v>0</v>
      </c>
      <c r="H5" s="110">
        <f t="array" ref="H5:H43">MMULT(逆行列係数!C5:AO43,'38'!G5:G43)</f>
        <v>9.7765257254434724E-5</v>
      </c>
      <c r="I5" s="110">
        <f t="shared" ref="I5:I38" si="1">C5+H5</f>
        <v>9.7765257254434724E-5</v>
      </c>
      <c r="J5" s="85">
        <f>分析係数表!G8</f>
        <v>0.12057971014492753</v>
      </c>
      <c r="K5" s="111">
        <f t="shared" ref="K5:K38" si="2">I5*J5</f>
        <v>1.1788506381984013E-5</v>
      </c>
      <c r="L5" s="79" t="s">
        <v>178</v>
      </c>
      <c r="M5" s="80" t="s">
        <v>178</v>
      </c>
      <c r="N5" s="81">
        <f>分析係数表!H8</f>
        <v>1.1023937613586077E-2</v>
      </c>
      <c r="O5" s="82">
        <f t="shared" ref="O5:O43" si="3">$M$44*N5</f>
        <v>4.2745837545029031E-2</v>
      </c>
      <c r="P5" s="76">
        <f>分析係数表!C8</f>
        <v>4.9243777539597522E-2</v>
      </c>
      <c r="Q5" s="82">
        <f t="shared" ref="Q5:Q38" si="4">O5*P5</f>
        <v>2.1049665148111852E-3</v>
      </c>
      <c r="R5" s="83">
        <f t="array" ref="R5:R43">MMULT(逆行列係数!C5:AO43,'38'!Q5:Q43)</f>
        <v>2.2010182408959832E-3</v>
      </c>
      <c r="S5" s="84">
        <f t="shared" ref="S5:S38" si="5">I5+R5</f>
        <v>2.298783498150418E-3</v>
      </c>
      <c r="T5" s="85">
        <f>分析係数表!F8</f>
        <v>0.45391304347826089</v>
      </c>
      <c r="U5" s="86">
        <f t="shared" ref="U5:U38" si="6">S5*T5</f>
        <v>1.0434478139430593E-3</v>
      </c>
      <c r="V5" s="87">
        <f>分析係数表!D8</f>
        <v>0.46202898550724636</v>
      </c>
      <c r="W5" s="88">
        <f t="shared" ref="W5:W38" si="7">ROUND(S5*V5,0)</f>
        <v>0</v>
      </c>
      <c r="X5" s="76">
        <f>分析係数表!E8</f>
        <v>0.31362318840579712</v>
      </c>
      <c r="Y5" s="89">
        <f t="shared" ref="Y5:Y38" si="8">ROUND(S5*X5,0)</f>
        <v>0</v>
      </c>
    </row>
    <row r="6" spans="1:25" x14ac:dyDescent="0.2">
      <c r="A6" s="6" t="s">
        <v>220</v>
      </c>
      <c r="B6" s="5" t="s">
        <v>266</v>
      </c>
      <c r="C6" s="90"/>
      <c r="D6" s="107">
        <f>投入係数表!AN6</f>
        <v>0</v>
      </c>
      <c r="E6" s="110">
        <f t="shared" ref="E6:E43" si="9">$C$42*D6</f>
        <v>0</v>
      </c>
      <c r="F6" s="85">
        <f>分析係数表!C9</f>
        <v>0.18610421836228286</v>
      </c>
      <c r="G6" s="110">
        <f t="shared" si="0"/>
        <v>0</v>
      </c>
      <c r="H6" s="110">
        <v>9.2862576902981192E-4</v>
      </c>
      <c r="I6" s="110">
        <f t="shared" si="1"/>
        <v>9.2862576902981192E-4</v>
      </c>
      <c r="J6" s="85">
        <f>分析係数表!G9</f>
        <v>0.24223602484472051</v>
      </c>
      <c r="K6" s="111">
        <f t="shared" si="2"/>
        <v>2.249466148581532E-4</v>
      </c>
      <c r="L6" s="79"/>
      <c r="M6" s="80"/>
      <c r="N6" s="81">
        <f>分析係数表!H9</f>
        <v>5.8167204272645549E-4</v>
      </c>
      <c r="O6" s="82">
        <f t="shared" si="3"/>
        <v>2.255460754080047E-3</v>
      </c>
      <c r="P6" s="76">
        <f>分析係数表!C9</f>
        <v>0.18610421836228286</v>
      </c>
      <c r="Q6" s="82">
        <f t="shared" si="4"/>
        <v>4.1975076068487223E-4</v>
      </c>
      <c r="R6" s="83">
        <v>4.2957978873209941E-4</v>
      </c>
      <c r="S6" s="84">
        <f t="shared" si="5"/>
        <v>1.3582055577619112E-3</v>
      </c>
      <c r="T6" s="85">
        <f>分析係数表!F9</f>
        <v>0.65217391304347827</v>
      </c>
      <c r="U6" s="86">
        <f t="shared" si="6"/>
        <v>8.8578623332298556E-4</v>
      </c>
      <c r="V6" s="87">
        <f>分析係数表!D9</f>
        <v>0.15527950310559005</v>
      </c>
      <c r="W6" s="88">
        <f t="shared" si="7"/>
        <v>0</v>
      </c>
      <c r="X6" s="76">
        <f>分析係数表!E9</f>
        <v>0</v>
      </c>
      <c r="Y6" s="89">
        <f t="shared" si="8"/>
        <v>0</v>
      </c>
    </row>
    <row r="7" spans="1:25" x14ac:dyDescent="0.2">
      <c r="A7" s="6" t="s">
        <v>221</v>
      </c>
      <c r="B7" s="5" t="s">
        <v>267</v>
      </c>
      <c r="C7" s="90"/>
      <c r="D7" s="107">
        <f>投入係数表!AN7</f>
        <v>0</v>
      </c>
      <c r="E7" s="110">
        <f t="shared" si="9"/>
        <v>0</v>
      </c>
      <c r="F7" s="85">
        <f>分析係数表!C10</f>
        <v>1</v>
      </c>
      <c r="G7" s="110">
        <f t="shared" si="0"/>
        <v>0</v>
      </c>
      <c r="H7" s="110">
        <v>3.9841651706645877E-5</v>
      </c>
      <c r="I7" s="110">
        <f t="shared" si="1"/>
        <v>3.9841651706645877E-5</v>
      </c>
      <c r="J7" s="85">
        <f>分析係数表!G10</f>
        <v>0.17902522283330172</v>
      </c>
      <c r="K7" s="111">
        <f t="shared" si="2"/>
        <v>7.132660574829074E-6</v>
      </c>
      <c r="L7" s="79"/>
      <c r="M7" s="80"/>
      <c r="N7" s="81">
        <f>分析係数表!H10</f>
        <v>1.093766089911469E-3</v>
      </c>
      <c r="O7" s="82">
        <f t="shared" si="3"/>
        <v>4.2411295519304238E-3</v>
      </c>
      <c r="P7" s="76">
        <f>分析係数表!C10</f>
        <v>1</v>
      </c>
      <c r="Q7" s="82">
        <f t="shared" si="4"/>
        <v>4.2411295519304238E-3</v>
      </c>
      <c r="R7" s="83">
        <v>4.2533168021702339E-3</v>
      </c>
      <c r="S7" s="84">
        <f t="shared" si="5"/>
        <v>4.2931584538768797E-3</v>
      </c>
      <c r="T7" s="85">
        <f>分析係数表!F10</f>
        <v>0.51792148681964723</v>
      </c>
      <c r="U7" s="86">
        <f t="shared" si="6"/>
        <v>2.2235190095842516E-3</v>
      </c>
      <c r="V7" s="87">
        <f>分析係数表!D10</f>
        <v>0.10677033946520008</v>
      </c>
      <c r="W7" s="88">
        <f t="shared" si="7"/>
        <v>0</v>
      </c>
      <c r="X7" s="76">
        <f>分析係数表!E10</f>
        <v>8.173715152664518E-2</v>
      </c>
      <c r="Y7" s="89">
        <f t="shared" si="8"/>
        <v>0</v>
      </c>
    </row>
    <row r="8" spans="1:25" x14ac:dyDescent="0.2">
      <c r="A8" s="6" t="s">
        <v>222</v>
      </c>
      <c r="B8" s="5" t="s">
        <v>27</v>
      </c>
      <c r="C8" s="90"/>
      <c r="D8" s="107">
        <f>投入係数表!AN8</f>
        <v>0</v>
      </c>
      <c r="E8" s="110">
        <f t="shared" si="9"/>
        <v>0</v>
      </c>
      <c r="F8" s="85">
        <f>分析係数表!C11</f>
        <v>6.160954948016939E-3</v>
      </c>
      <c r="G8" s="110">
        <f t="shared" si="0"/>
        <v>0</v>
      </c>
      <c r="H8" s="110">
        <v>1.6922009258688586E-3</v>
      </c>
      <c r="I8" s="110">
        <f t="shared" si="1"/>
        <v>1.6922009258688586E-3</v>
      </c>
      <c r="J8" s="85">
        <f>分析係数表!G11</f>
        <v>0.34042553191489361</v>
      </c>
      <c r="K8" s="111">
        <f t="shared" si="2"/>
        <v>5.7606840029578166E-4</v>
      </c>
      <c r="L8" s="79"/>
      <c r="M8" s="80"/>
      <c r="N8" s="81">
        <f>分析係数表!H11</f>
        <v>-1.9481838751603774E-5</v>
      </c>
      <c r="O8" s="82">
        <f t="shared" si="3"/>
        <v>-7.5541747744307811E-5</v>
      </c>
      <c r="P8" s="76">
        <f>分析係数表!C11</f>
        <v>6.160954948016939E-3</v>
      </c>
      <c r="Q8" s="82">
        <f t="shared" si="4"/>
        <v>-4.6540930454714067E-7</v>
      </c>
      <c r="R8" s="83">
        <v>5.3220898710922781E-5</v>
      </c>
      <c r="S8" s="84">
        <f t="shared" si="5"/>
        <v>1.7454218245797814E-3</v>
      </c>
      <c r="T8" s="85">
        <f>分析係数表!F11</f>
        <v>0.5957446808510638</v>
      </c>
      <c r="U8" s="86">
        <f t="shared" si="6"/>
        <v>1.0398257678347633E-3</v>
      </c>
      <c r="V8" s="87">
        <f>分析係数表!D11</f>
        <v>0.10638297872340426</v>
      </c>
      <c r="W8" s="88">
        <f t="shared" si="7"/>
        <v>0</v>
      </c>
      <c r="X8" s="76">
        <f>分析係数表!E11</f>
        <v>0</v>
      </c>
      <c r="Y8" s="89">
        <f t="shared" si="8"/>
        <v>0</v>
      </c>
    </row>
    <row r="9" spans="1:25" x14ac:dyDescent="0.2">
      <c r="A9" s="6" t="s">
        <v>223</v>
      </c>
      <c r="B9" s="5" t="s">
        <v>191</v>
      </c>
      <c r="C9" s="90"/>
      <c r="D9" s="107">
        <f>投入係数表!AN9</f>
        <v>0</v>
      </c>
      <c r="E9" s="110">
        <f t="shared" si="9"/>
        <v>0</v>
      </c>
      <c r="F9" s="85">
        <f>分析係数表!C12</f>
        <v>3.0196065121225524E-2</v>
      </c>
      <c r="G9" s="110">
        <f t="shared" si="0"/>
        <v>0</v>
      </c>
      <c r="H9" s="110">
        <v>5.3551639472861165E-4</v>
      </c>
      <c r="I9" s="110">
        <f t="shared" si="1"/>
        <v>5.3551639472861165E-4</v>
      </c>
      <c r="J9" s="85">
        <f>分析係数表!G12</f>
        <v>0.12354134956874682</v>
      </c>
      <c r="K9" s="111">
        <f t="shared" si="2"/>
        <v>6.6158418120962426E-5</v>
      </c>
      <c r="L9" s="79"/>
      <c r="M9" s="80"/>
      <c r="N9" s="81">
        <f>分析係数表!H12</f>
        <v>9.1223709954384669E-2</v>
      </c>
      <c r="O9" s="82">
        <f t="shared" si="3"/>
        <v>0.35372423381272128</v>
      </c>
      <c r="P9" s="76">
        <f>分析係数表!C12</f>
        <v>3.0196065121225524E-2</v>
      </c>
      <c r="Q9" s="82">
        <f t="shared" si="4"/>
        <v>1.0681079999164535E-2</v>
      </c>
      <c r="R9" s="83">
        <v>1.1371351482348377E-2</v>
      </c>
      <c r="S9" s="84">
        <f t="shared" si="5"/>
        <v>1.1906867877076989E-2</v>
      </c>
      <c r="T9" s="85">
        <f>分析係数表!F12</f>
        <v>0.42790922927909231</v>
      </c>
      <c r="U9" s="86">
        <f t="shared" si="6"/>
        <v>5.0950586564079961E-3</v>
      </c>
      <c r="V9" s="87">
        <f>分析係数表!D12</f>
        <v>5.0712605507126057E-2</v>
      </c>
      <c r="W9" s="88">
        <f t="shared" si="7"/>
        <v>0</v>
      </c>
      <c r="X9" s="76">
        <f>分析係数表!E12</f>
        <v>5.3041833863751671E-2</v>
      </c>
      <c r="Y9" s="89">
        <f t="shared" si="8"/>
        <v>0</v>
      </c>
    </row>
    <row r="10" spans="1:25" x14ac:dyDescent="0.2">
      <c r="A10" s="6" t="s">
        <v>224</v>
      </c>
      <c r="B10" s="5" t="s">
        <v>28</v>
      </c>
      <c r="C10" s="90"/>
      <c r="D10" s="107">
        <f>投入係数表!AN10</f>
        <v>3.7593984962406013E-3</v>
      </c>
      <c r="E10" s="110">
        <f t="shared" si="9"/>
        <v>0.37593984962406013</v>
      </c>
      <c r="F10" s="85">
        <f>分析係数表!C13</f>
        <v>0</v>
      </c>
      <c r="G10" s="110">
        <f t="shared" si="0"/>
        <v>0</v>
      </c>
      <c r="H10" s="110">
        <v>0</v>
      </c>
      <c r="I10" s="110">
        <f t="shared" si="1"/>
        <v>0</v>
      </c>
      <c r="J10" s="85">
        <f>分析係数表!G13</f>
        <v>0.24349881796690306</v>
      </c>
      <c r="K10" s="111">
        <f t="shared" si="2"/>
        <v>0</v>
      </c>
      <c r="L10" s="79"/>
      <c r="M10" s="80"/>
      <c r="N10" s="81">
        <f>分析係数表!H13</f>
        <v>1.4342808000912864E-2</v>
      </c>
      <c r="O10" s="82">
        <f t="shared" si="3"/>
        <v>5.5614913857184325E-2</v>
      </c>
      <c r="P10" s="76">
        <f>分析係数表!C13</f>
        <v>0</v>
      </c>
      <c r="Q10" s="82">
        <f t="shared" si="4"/>
        <v>0</v>
      </c>
      <c r="R10" s="83">
        <v>0</v>
      </c>
      <c r="S10" s="84">
        <f t="shared" si="5"/>
        <v>0</v>
      </c>
      <c r="T10" s="85">
        <f>分析係数表!F13</f>
        <v>0.38061465721040189</v>
      </c>
      <c r="U10" s="86">
        <f t="shared" si="6"/>
        <v>0</v>
      </c>
      <c r="V10" s="87">
        <f>分析係数表!D13</f>
        <v>0.21040189125295508</v>
      </c>
      <c r="W10" s="88">
        <f t="shared" si="7"/>
        <v>0</v>
      </c>
      <c r="X10" s="76">
        <f>分析係数表!E13</f>
        <v>0.14893617021276595</v>
      </c>
      <c r="Y10" s="89">
        <f t="shared" si="8"/>
        <v>0</v>
      </c>
    </row>
    <row r="11" spans="1:25" x14ac:dyDescent="0.2">
      <c r="A11" s="6" t="s">
        <v>225</v>
      </c>
      <c r="B11" s="5" t="s">
        <v>268</v>
      </c>
      <c r="C11" s="90"/>
      <c r="D11" s="107">
        <f>投入係数表!AN11</f>
        <v>0.67939849624060156</v>
      </c>
      <c r="E11" s="110">
        <f t="shared" si="9"/>
        <v>67.939849624060159</v>
      </c>
      <c r="F11" s="85">
        <f>分析係数表!C14</f>
        <v>0.14745822605886216</v>
      </c>
      <c r="G11" s="110">
        <f t="shared" si="0"/>
        <v>10.018289704269764</v>
      </c>
      <c r="H11" s="110">
        <v>10.7434083593607</v>
      </c>
      <c r="I11" s="110">
        <f t="shared" si="1"/>
        <v>10.7434083593607</v>
      </c>
      <c r="J11" s="85">
        <f>分析係数表!G14</f>
        <v>0.16000812567713976</v>
      </c>
      <c r="K11" s="111">
        <f t="shared" si="2"/>
        <v>1.7190326349654208</v>
      </c>
      <c r="L11" s="79"/>
      <c r="M11" s="80"/>
      <c r="N11" s="81">
        <f>分析係数表!H14</f>
        <v>1.1744765647395416E-3</v>
      </c>
      <c r="O11" s="82">
        <f t="shared" si="3"/>
        <v>4.5540882211568415E-3</v>
      </c>
      <c r="P11" s="76">
        <f>分析係数表!C14</f>
        <v>0.14745822605886216</v>
      </c>
      <c r="Q11" s="82">
        <f t="shared" si="4"/>
        <v>6.7153777040734701E-4</v>
      </c>
      <c r="R11" s="83">
        <v>5.1809834360208367E-3</v>
      </c>
      <c r="S11" s="84">
        <f t="shared" si="5"/>
        <v>10.748589342796722</v>
      </c>
      <c r="T11" s="85">
        <f>分析係数表!F14</f>
        <v>0.30031148429035753</v>
      </c>
      <c r="U11" s="86">
        <f t="shared" si="6"/>
        <v>3.2279248195628019</v>
      </c>
      <c r="V11" s="87">
        <f>分析係数表!D14</f>
        <v>4.401408450704225E-2</v>
      </c>
      <c r="W11" s="88">
        <f t="shared" si="7"/>
        <v>0</v>
      </c>
      <c r="X11" s="76">
        <f>分析係数表!E14</f>
        <v>4.2998374864572045E-2</v>
      </c>
      <c r="Y11" s="89">
        <f t="shared" si="8"/>
        <v>0</v>
      </c>
    </row>
    <row r="12" spans="1:25" x14ac:dyDescent="0.2">
      <c r="A12" s="6" t="s">
        <v>226</v>
      </c>
      <c r="B12" s="5" t="s">
        <v>29</v>
      </c>
      <c r="C12" s="90"/>
      <c r="D12" s="107">
        <f>投入係数表!AN12</f>
        <v>1.1428571428571429E-2</v>
      </c>
      <c r="E12" s="110">
        <f t="shared" si="9"/>
        <v>1.1428571428571428</v>
      </c>
      <c r="F12" s="85">
        <f>分析係数表!C15</f>
        <v>0</v>
      </c>
      <c r="G12" s="110">
        <f t="shared" si="0"/>
        <v>0</v>
      </c>
      <c r="H12" s="110">
        <v>0</v>
      </c>
      <c r="I12" s="110">
        <f t="shared" si="1"/>
        <v>0</v>
      </c>
      <c r="J12" s="85">
        <f>分析係数表!G15</f>
        <v>9.5721711315473815E-2</v>
      </c>
      <c r="K12" s="111">
        <f t="shared" si="2"/>
        <v>0</v>
      </c>
      <c r="L12" s="79"/>
      <c r="M12" s="80"/>
      <c r="N12" s="81">
        <f>分析係数表!H15</f>
        <v>8.3618835041705045E-3</v>
      </c>
      <c r="O12" s="82">
        <f t="shared" si="3"/>
        <v>3.2423597299681826E-2</v>
      </c>
      <c r="P12" s="76">
        <f>分析係数表!C15</f>
        <v>0</v>
      </c>
      <c r="Q12" s="82">
        <f t="shared" si="4"/>
        <v>0</v>
      </c>
      <c r="R12" s="83">
        <v>0</v>
      </c>
      <c r="S12" s="84">
        <f t="shared" si="5"/>
        <v>0</v>
      </c>
      <c r="T12" s="85">
        <f>分析係数表!F15</f>
        <v>0.30411835265893644</v>
      </c>
      <c r="U12" s="86">
        <f t="shared" si="6"/>
        <v>0</v>
      </c>
      <c r="V12" s="87">
        <f>分析係数表!D15</f>
        <v>5.8056777289084364E-2</v>
      </c>
      <c r="W12" s="88">
        <f t="shared" si="7"/>
        <v>0</v>
      </c>
      <c r="X12" s="76">
        <f>分析係数表!E15</f>
        <v>5.2139144342263098E-2</v>
      </c>
      <c r="Y12" s="89">
        <f t="shared" si="8"/>
        <v>0</v>
      </c>
    </row>
    <row r="13" spans="1:25" x14ac:dyDescent="0.2">
      <c r="A13" s="6" t="s">
        <v>227</v>
      </c>
      <c r="B13" s="5" t="s">
        <v>30</v>
      </c>
      <c r="C13" s="90"/>
      <c r="D13" s="107">
        <f>投入係数表!AN13</f>
        <v>0</v>
      </c>
      <c r="E13" s="110">
        <f t="shared" si="9"/>
        <v>0</v>
      </c>
      <c r="F13" s="85">
        <f>分析係数表!C16</f>
        <v>2.2508198350392528E-2</v>
      </c>
      <c r="G13" s="110">
        <f t="shared" si="0"/>
        <v>0</v>
      </c>
      <c r="H13" s="110">
        <v>1.3414280442970841E-2</v>
      </c>
      <c r="I13" s="110">
        <f t="shared" si="1"/>
        <v>1.3414280442970841E-2</v>
      </c>
      <c r="J13" s="85">
        <f>分析係数表!G16</f>
        <v>3.3165829145728645E-2</v>
      </c>
      <c r="K13" s="111">
        <f t="shared" si="2"/>
        <v>4.4489573328446006E-4</v>
      </c>
      <c r="L13" s="79"/>
      <c r="M13" s="80"/>
      <c r="N13" s="81">
        <f>分析係数表!H16</f>
        <v>1.6828134001653172E-2</v>
      </c>
      <c r="O13" s="82">
        <f t="shared" si="3"/>
        <v>6.5251882533708158E-2</v>
      </c>
      <c r="P13" s="76">
        <f>分析係数表!C16</f>
        <v>2.2508198350392528E-2</v>
      </c>
      <c r="Q13" s="82">
        <f t="shared" si="4"/>
        <v>1.4687023148052169E-3</v>
      </c>
      <c r="R13" s="83">
        <v>2.0102890116622083E-3</v>
      </c>
      <c r="S13" s="84">
        <f t="shared" si="5"/>
        <v>1.5424569454633049E-2</v>
      </c>
      <c r="T13" s="85">
        <f>分析係数表!F16</f>
        <v>0.28743718592964823</v>
      </c>
      <c r="U13" s="86">
        <f t="shared" si="6"/>
        <v>4.4335948382161327E-3</v>
      </c>
      <c r="V13" s="87">
        <f>分析係数表!D16</f>
        <v>2.5125628140703519E-2</v>
      </c>
      <c r="W13" s="88">
        <f t="shared" si="7"/>
        <v>0</v>
      </c>
      <c r="X13" s="76">
        <f>分析係数表!E16</f>
        <v>2.3115577889447236E-2</v>
      </c>
      <c r="Y13" s="89">
        <f t="shared" si="8"/>
        <v>0</v>
      </c>
    </row>
    <row r="14" spans="1:25" x14ac:dyDescent="0.2">
      <c r="A14" s="6" t="s">
        <v>2</v>
      </c>
      <c r="B14" s="5" t="s">
        <v>365</v>
      </c>
      <c r="C14" s="90"/>
      <c r="D14" s="107">
        <f>投入係数表!AN14</f>
        <v>3.1127819548872181E-2</v>
      </c>
      <c r="E14" s="110">
        <f t="shared" si="9"/>
        <v>3.1127819548872182</v>
      </c>
      <c r="F14" s="85">
        <f>分析係数表!C17</f>
        <v>3.7433661865049261E-2</v>
      </c>
      <c r="G14" s="110">
        <f t="shared" si="0"/>
        <v>0.11652282715887514</v>
      </c>
      <c r="H14" s="110">
        <v>0.18442613796269355</v>
      </c>
      <c r="I14" s="110">
        <f t="shared" si="1"/>
        <v>0.18442613796269355</v>
      </c>
      <c r="J14" s="85">
        <f>分析係数表!G17</f>
        <v>0.23414289082763498</v>
      </c>
      <c r="K14" s="111">
        <f t="shared" si="2"/>
        <v>4.3182069086761303E-2</v>
      </c>
      <c r="L14" s="79"/>
      <c r="M14" s="80"/>
      <c r="N14" s="81">
        <f>分析係数表!H17</f>
        <v>3.0252512461419003E-3</v>
      </c>
      <c r="O14" s="82">
        <f t="shared" si="3"/>
        <v>1.1730554256866085E-2</v>
      </c>
      <c r="P14" s="76">
        <f>分析係数表!C17</f>
        <v>3.7433661865049261E-2</v>
      </c>
      <c r="Q14" s="82">
        <f t="shared" si="4"/>
        <v>4.3911760154113921E-4</v>
      </c>
      <c r="R14" s="83">
        <v>2.4684309057677154E-3</v>
      </c>
      <c r="S14" s="84">
        <f t="shared" si="5"/>
        <v>0.18689456886846126</v>
      </c>
      <c r="T14" s="85">
        <f>分析係数表!F17</f>
        <v>0.39289082763499172</v>
      </c>
      <c r="U14" s="86">
        <f t="shared" si="6"/>
        <v>7.3429161843214699E-2</v>
      </c>
      <c r="V14" s="87">
        <f>分析係数表!D17</f>
        <v>5.6649375147370902E-2</v>
      </c>
      <c r="W14" s="88">
        <f t="shared" si="7"/>
        <v>0</v>
      </c>
      <c r="X14" s="76">
        <f>分析係数表!E17</f>
        <v>5.6885168592313136E-2</v>
      </c>
      <c r="Y14" s="89">
        <f t="shared" si="8"/>
        <v>0</v>
      </c>
    </row>
    <row r="15" spans="1:25" x14ac:dyDescent="0.2">
      <c r="A15" s="6" t="s">
        <v>3</v>
      </c>
      <c r="B15" s="5" t="s">
        <v>31</v>
      </c>
      <c r="C15" s="90"/>
      <c r="D15" s="107">
        <f>投入係数表!AN15</f>
        <v>4.8120300751879697E-3</v>
      </c>
      <c r="E15" s="110">
        <f t="shared" si="9"/>
        <v>0.48120300751879697</v>
      </c>
      <c r="F15" s="85">
        <f>分析係数表!C18</f>
        <v>0.10097309673726385</v>
      </c>
      <c r="G15" s="110">
        <f t="shared" si="0"/>
        <v>4.8588557828457786E-2</v>
      </c>
      <c r="H15" s="110">
        <v>5.8849091864379567E-2</v>
      </c>
      <c r="I15" s="110">
        <f t="shared" si="1"/>
        <v>5.8849091864379567E-2</v>
      </c>
      <c r="J15" s="85">
        <f>分析係数表!G18</f>
        <v>0.21571562207670719</v>
      </c>
      <c r="K15" s="111">
        <f t="shared" si="2"/>
        <v>1.2694668460173926E-2</v>
      </c>
      <c r="L15" s="79"/>
      <c r="M15" s="80"/>
      <c r="N15" s="81">
        <f>分析係数表!H18</f>
        <v>4.4529917146522908E-4</v>
      </c>
      <c r="O15" s="82">
        <f t="shared" si="3"/>
        <v>1.7266685198698926E-3</v>
      </c>
      <c r="P15" s="76">
        <f>分析係数表!C18</f>
        <v>0.10097309673726385</v>
      </c>
      <c r="Q15" s="82">
        <f t="shared" si="4"/>
        <v>1.7434706749001086E-4</v>
      </c>
      <c r="R15" s="83">
        <v>6.7032419366528425E-4</v>
      </c>
      <c r="S15" s="84">
        <f t="shared" si="5"/>
        <v>5.9519416058044852E-2</v>
      </c>
      <c r="T15" s="85">
        <f>分析係数表!F18</f>
        <v>0.45949485500467729</v>
      </c>
      <c r="U15" s="86">
        <f t="shared" si="6"/>
        <v>2.7348865451554381E-2</v>
      </c>
      <c r="V15" s="87">
        <f>分析係数表!D18</f>
        <v>5.5378858746492052E-2</v>
      </c>
      <c r="W15" s="88">
        <f t="shared" si="7"/>
        <v>0</v>
      </c>
      <c r="X15" s="76">
        <f>分析係数表!E18</f>
        <v>5.5378858746492052E-2</v>
      </c>
      <c r="Y15" s="89">
        <f t="shared" si="8"/>
        <v>0</v>
      </c>
    </row>
    <row r="16" spans="1:25" x14ac:dyDescent="0.2">
      <c r="A16" s="6" t="s">
        <v>4</v>
      </c>
      <c r="B16" s="5" t="s">
        <v>32</v>
      </c>
      <c r="C16" s="90"/>
      <c r="D16" s="107">
        <f>投入係数表!AN16</f>
        <v>0</v>
      </c>
      <c r="E16" s="110">
        <f t="shared" si="9"/>
        <v>0</v>
      </c>
      <c r="F16" s="85">
        <f>分析係数表!C19</f>
        <v>3.134831743474864E-2</v>
      </c>
      <c r="G16" s="110">
        <f t="shared" si="0"/>
        <v>0</v>
      </c>
      <c r="H16" s="110">
        <v>2.5667376083427191E-2</v>
      </c>
      <c r="I16" s="110">
        <f t="shared" si="1"/>
        <v>2.5667376083427191E-2</v>
      </c>
      <c r="J16" s="85">
        <f>分析係数表!G19</f>
        <v>5.7606822099247029E-2</v>
      </c>
      <c r="K16" s="111">
        <f t="shared" si="2"/>
        <v>1.4786159677924581E-3</v>
      </c>
      <c r="L16" s="79"/>
      <c r="M16" s="80"/>
      <c r="N16" s="81">
        <f>分析係数表!H19</f>
        <v>-1.1410791268796496E-4</v>
      </c>
      <c r="O16" s="82">
        <f t="shared" si="3"/>
        <v>-4.4245880821666E-4</v>
      </c>
      <c r="P16" s="76">
        <f>分析係数表!C19</f>
        <v>3.134831743474864E-2</v>
      </c>
      <c r="Q16" s="82">
        <f t="shared" si="4"/>
        <v>-1.3870339171776428E-5</v>
      </c>
      <c r="R16" s="83">
        <v>1.3306937497624155E-3</v>
      </c>
      <c r="S16" s="84">
        <f t="shared" si="5"/>
        <v>2.6998069833189607E-2</v>
      </c>
      <c r="T16" s="85">
        <f>分析係数表!F19</f>
        <v>0.23995282590946204</v>
      </c>
      <c r="U16" s="86">
        <f t="shared" si="6"/>
        <v>6.4782631505748449E-3</v>
      </c>
      <c r="V16" s="87">
        <f>分析係数表!D19</f>
        <v>5.8967613172457587E-3</v>
      </c>
      <c r="W16" s="88">
        <f t="shared" si="7"/>
        <v>0</v>
      </c>
      <c r="X16" s="76">
        <f>分析係数表!E19</f>
        <v>5.1710060782001266E-3</v>
      </c>
      <c r="Y16" s="89">
        <f t="shared" si="8"/>
        <v>0</v>
      </c>
    </row>
    <row r="17" spans="1:25" x14ac:dyDescent="0.2">
      <c r="A17" s="6" t="s">
        <v>5</v>
      </c>
      <c r="B17" s="5" t="s">
        <v>33</v>
      </c>
      <c r="C17" s="90"/>
      <c r="D17" s="107">
        <f>投入係数表!AN17</f>
        <v>2.255639097744361E-3</v>
      </c>
      <c r="E17" s="110">
        <f t="shared" si="9"/>
        <v>0.22556390977443611</v>
      </c>
      <c r="F17" s="85">
        <f>分析係数表!C20</f>
        <v>9.3978580907996712E-2</v>
      </c>
      <c r="G17" s="110">
        <f t="shared" si="0"/>
        <v>2.1198176144660914E-2</v>
      </c>
      <c r="H17" s="110">
        <v>4.4169337372749418E-2</v>
      </c>
      <c r="I17" s="110">
        <f t="shared" si="1"/>
        <v>4.4169337372749418E-2</v>
      </c>
      <c r="J17" s="85">
        <f>分析係数表!G20</f>
        <v>0.1000543404428746</v>
      </c>
      <c r="K17" s="111">
        <f t="shared" si="2"/>
        <v>4.4193339186292544E-3</v>
      </c>
      <c r="L17" s="79"/>
      <c r="M17" s="80"/>
      <c r="N17" s="81">
        <f>分析係数表!H20</f>
        <v>5.5523240442070755E-4</v>
      </c>
      <c r="O17" s="82">
        <f t="shared" si="3"/>
        <v>2.1529398107127725E-3</v>
      </c>
      <c r="P17" s="76">
        <f>分析係数表!C20</f>
        <v>9.3978580907996712E-2</v>
      </c>
      <c r="Q17" s="82">
        <f t="shared" si="4"/>
        <v>2.0233022819111742E-4</v>
      </c>
      <c r="R17" s="83">
        <v>1.0919480978869522E-3</v>
      </c>
      <c r="S17" s="84">
        <f t="shared" si="5"/>
        <v>4.5261285470636368E-2</v>
      </c>
      <c r="T17" s="85">
        <f>分析係数表!F20</f>
        <v>0.22286374133949191</v>
      </c>
      <c r="U17" s="86">
        <f t="shared" si="6"/>
        <v>1.0087099417820808E-2</v>
      </c>
      <c r="V17" s="87">
        <f>分析係数表!D20</f>
        <v>2.7577774758864283E-2</v>
      </c>
      <c r="W17" s="88">
        <f t="shared" si="7"/>
        <v>0</v>
      </c>
      <c r="X17" s="76">
        <f>分析係数表!E20</f>
        <v>2.9955169134628448E-2</v>
      </c>
      <c r="Y17" s="89">
        <f t="shared" si="8"/>
        <v>0</v>
      </c>
    </row>
    <row r="18" spans="1:25" x14ac:dyDescent="0.2">
      <c r="A18" s="6" t="s">
        <v>6</v>
      </c>
      <c r="B18" s="5" t="s">
        <v>34</v>
      </c>
      <c r="C18" s="90"/>
      <c r="D18" s="107">
        <f>投入係数表!AN18</f>
        <v>3.0075187969924811E-4</v>
      </c>
      <c r="E18" s="110">
        <f t="shared" si="9"/>
        <v>3.007518796992481E-2</v>
      </c>
      <c r="F18" s="85">
        <f>分析係数表!C21</f>
        <v>0.58730312732447199</v>
      </c>
      <c r="G18" s="110">
        <f t="shared" si="0"/>
        <v>1.7663251949608178E-2</v>
      </c>
      <c r="H18" s="110">
        <v>4.1498965556737683E-2</v>
      </c>
      <c r="I18" s="110">
        <f t="shared" si="1"/>
        <v>4.1498965556737683E-2</v>
      </c>
      <c r="J18" s="85">
        <f>分析係数表!G21</f>
        <v>0.28517251912946945</v>
      </c>
      <c r="K18" s="111">
        <f t="shared" si="2"/>
        <v>1.1834364549081971E-2</v>
      </c>
      <c r="L18" s="79"/>
      <c r="M18" s="80"/>
      <c r="N18" s="81">
        <f>分析係数表!H21</f>
        <v>9.2956202043366571E-4</v>
      </c>
      <c r="O18" s="82">
        <f t="shared" si="3"/>
        <v>3.6044205352284008E-3</v>
      </c>
      <c r="P18" s="76">
        <f>分析係数表!C21</f>
        <v>0.58730312732447199</v>
      </c>
      <c r="Q18" s="82">
        <f t="shared" si="4"/>
        <v>2.1168874525321871E-3</v>
      </c>
      <c r="R18" s="83">
        <v>3.0737791509543905E-3</v>
      </c>
      <c r="S18" s="84">
        <f t="shared" si="5"/>
        <v>4.4572744707692076E-2</v>
      </c>
      <c r="T18" s="85">
        <f>分析係数表!F21</f>
        <v>0.42587749688936571</v>
      </c>
      <c r="U18" s="86">
        <f t="shared" si="6"/>
        <v>1.8982528945600624E-2</v>
      </c>
      <c r="V18" s="87">
        <f>分析係数表!D21</f>
        <v>3.1732194878443115E-2</v>
      </c>
      <c r="W18" s="88">
        <f t="shared" si="7"/>
        <v>0</v>
      </c>
      <c r="X18" s="76">
        <f>分析係数表!E21</f>
        <v>3.0689107937146562E-2</v>
      </c>
      <c r="Y18" s="89">
        <f t="shared" si="8"/>
        <v>0</v>
      </c>
    </row>
    <row r="19" spans="1:25" x14ac:dyDescent="0.2">
      <c r="A19" s="6" t="s">
        <v>7</v>
      </c>
      <c r="B19" s="5" t="s">
        <v>269</v>
      </c>
      <c r="C19" s="90"/>
      <c r="D19" s="107">
        <f>投入係数表!AN19</f>
        <v>0</v>
      </c>
      <c r="E19" s="110">
        <f t="shared" si="9"/>
        <v>0</v>
      </c>
      <c r="F19" s="85">
        <f>分析係数表!C22</f>
        <v>5.627746538770495E-2</v>
      </c>
      <c r="G19" s="110">
        <f t="shared" si="0"/>
        <v>0</v>
      </c>
      <c r="H19" s="110">
        <v>2.3538614955279677E-3</v>
      </c>
      <c r="I19" s="110">
        <f t="shared" si="1"/>
        <v>2.3538614955279677E-3</v>
      </c>
      <c r="J19" s="85">
        <f>分析係数表!G22</f>
        <v>0.19467293380336859</v>
      </c>
      <c r="K19" s="111">
        <f t="shared" si="2"/>
        <v>4.5823312310121423E-4</v>
      </c>
      <c r="L19" s="79"/>
      <c r="M19" s="80"/>
      <c r="N19" s="81">
        <f>分析係数表!H22</f>
        <v>4.3138357235694069E-5</v>
      </c>
      <c r="O19" s="82">
        <f t="shared" si="3"/>
        <v>1.6727101286239586E-4</v>
      </c>
      <c r="P19" s="76">
        <f>分析係数表!C22</f>
        <v>5.627746538770495E-2</v>
      </c>
      <c r="Q19" s="82">
        <f t="shared" si="4"/>
        <v>9.4135886367298331E-6</v>
      </c>
      <c r="R19" s="83">
        <v>1.9998024312625426E-4</v>
      </c>
      <c r="S19" s="84">
        <f t="shared" si="5"/>
        <v>2.5538417386542218E-3</v>
      </c>
      <c r="T19" s="85">
        <f>分析係数表!F22</f>
        <v>0.41304347826086957</v>
      </c>
      <c r="U19" s="86">
        <f t="shared" si="6"/>
        <v>1.0548476746615263E-3</v>
      </c>
      <c r="V19" s="87">
        <f>分析係数表!D22</f>
        <v>1.7561039300169733E-2</v>
      </c>
      <c r="W19" s="88">
        <f t="shared" si="7"/>
        <v>0</v>
      </c>
      <c r="X19" s="76">
        <f>分析係数表!E22</f>
        <v>1.6190103146624887E-2</v>
      </c>
      <c r="Y19" s="89">
        <f t="shared" si="8"/>
        <v>0</v>
      </c>
    </row>
    <row r="20" spans="1:25" x14ac:dyDescent="0.2">
      <c r="A20" s="6" t="s">
        <v>8</v>
      </c>
      <c r="B20" s="5" t="s">
        <v>270</v>
      </c>
      <c r="C20" s="90"/>
      <c r="D20" s="107">
        <f>投入係数表!AN20</f>
        <v>0</v>
      </c>
      <c r="E20" s="110">
        <f t="shared" si="9"/>
        <v>0</v>
      </c>
      <c r="F20" s="85">
        <f>分析係数表!C23</f>
        <v>0</v>
      </c>
      <c r="G20" s="110">
        <f t="shared" si="0"/>
        <v>0</v>
      </c>
      <c r="H20" s="110">
        <v>0</v>
      </c>
      <c r="I20" s="110">
        <f t="shared" si="1"/>
        <v>0</v>
      </c>
      <c r="J20" s="85">
        <f>分析係数表!G23</f>
        <v>0.21585320256550375</v>
      </c>
      <c r="K20" s="111">
        <f t="shared" si="2"/>
        <v>0</v>
      </c>
      <c r="L20" s="79"/>
      <c r="M20" s="80"/>
      <c r="N20" s="81">
        <f>分析係数表!H23</f>
        <v>2.5048078394919135E-5</v>
      </c>
      <c r="O20" s="82">
        <f t="shared" si="3"/>
        <v>9.7125104242681452E-5</v>
      </c>
      <c r="P20" s="76">
        <f>分析係数表!C23</f>
        <v>0</v>
      </c>
      <c r="Q20" s="82">
        <f t="shared" si="4"/>
        <v>0</v>
      </c>
      <c r="R20" s="83">
        <v>0</v>
      </c>
      <c r="S20" s="84">
        <f t="shared" si="5"/>
        <v>0</v>
      </c>
      <c r="T20" s="85">
        <f>分析係数表!F23</f>
        <v>0.44111133480974429</v>
      </c>
      <c r="U20" s="86">
        <f t="shared" si="6"/>
        <v>0</v>
      </c>
      <c r="V20" s="87">
        <f>分析係数表!D23</f>
        <v>2.2822054128677844E-2</v>
      </c>
      <c r="W20" s="88">
        <f t="shared" si="7"/>
        <v>0</v>
      </c>
      <c r="X20" s="76">
        <f>分析係数表!E23</f>
        <v>2.3934155905164563E-2</v>
      </c>
      <c r="Y20" s="89">
        <f t="shared" si="8"/>
        <v>0</v>
      </c>
    </row>
    <row r="21" spans="1:25" x14ac:dyDescent="0.2">
      <c r="A21" s="6" t="s">
        <v>9</v>
      </c>
      <c r="B21" s="5" t="s">
        <v>271</v>
      </c>
      <c r="C21" s="90"/>
      <c r="D21" s="107">
        <f>投入係数表!AN21</f>
        <v>1.2030075187969926E-2</v>
      </c>
      <c r="E21" s="110">
        <f t="shared" si="9"/>
        <v>1.2030075187969926</v>
      </c>
      <c r="F21" s="85">
        <f>分析係数表!C24</f>
        <v>0.81842301633363734</v>
      </c>
      <c r="G21" s="110">
        <f t="shared" si="0"/>
        <v>0.9845690422058796</v>
      </c>
      <c r="H21" s="110">
        <v>1.0288698813944872</v>
      </c>
      <c r="I21" s="110">
        <f t="shared" si="1"/>
        <v>1.0288698813944872</v>
      </c>
      <c r="J21" s="85">
        <f>分析係数表!G24</f>
        <v>0.20829256360078277</v>
      </c>
      <c r="K21" s="111">
        <f t="shared" si="2"/>
        <v>0.21430594520729104</v>
      </c>
      <c r="L21" s="79"/>
      <c r="M21" s="80"/>
      <c r="N21" s="81">
        <f>分析係数表!H24</f>
        <v>3.3536593850975067E-4</v>
      </c>
      <c r="O21" s="82">
        <f t="shared" si="3"/>
        <v>1.3003972290270129E-3</v>
      </c>
      <c r="P21" s="76">
        <f>分析係数表!C24</f>
        <v>0.81842301633363734</v>
      </c>
      <c r="Q21" s="82">
        <f t="shared" si="4"/>
        <v>1.0642750226121918E-3</v>
      </c>
      <c r="R21" s="83">
        <v>2.9430970762499955E-3</v>
      </c>
      <c r="S21" s="84">
        <f t="shared" si="5"/>
        <v>1.0318129784707373</v>
      </c>
      <c r="T21" s="85">
        <f>分析係数表!F24</f>
        <v>0.39236790606653621</v>
      </c>
      <c r="U21" s="86">
        <f t="shared" si="6"/>
        <v>0.40485029781483917</v>
      </c>
      <c r="V21" s="87">
        <f>分析係数表!D24</f>
        <v>4.4337084148727987E-2</v>
      </c>
      <c r="W21" s="88">
        <f t="shared" si="7"/>
        <v>0</v>
      </c>
      <c r="X21" s="76">
        <f>分析係数表!E24</f>
        <v>4.5009784735812131E-2</v>
      </c>
      <c r="Y21" s="89">
        <f t="shared" si="8"/>
        <v>0</v>
      </c>
    </row>
    <row r="22" spans="1:25" x14ac:dyDescent="0.2">
      <c r="A22" s="6" t="s">
        <v>10</v>
      </c>
      <c r="B22" s="5" t="s">
        <v>272</v>
      </c>
      <c r="C22" s="90"/>
      <c r="D22" s="107">
        <f>投入係数表!AN22</f>
        <v>1.744360902255639E-2</v>
      </c>
      <c r="E22" s="110">
        <f t="shared" si="9"/>
        <v>1.744360902255639</v>
      </c>
      <c r="F22" s="85">
        <f>分析係数表!C25</f>
        <v>9.2155281649579646E-3</v>
      </c>
      <c r="G22" s="110">
        <f t="shared" si="0"/>
        <v>1.6075207024588329E-2</v>
      </c>
      <c r="H22" s="110">
        <v>1.9673955298890301E-2</v>
      </c>
      <c r="I22" s="110">
        <f t="shared" si="1"/>
        <v>1.9673955298890301E-2</v>
      </c>
      <c r="J22" s="85">
        <f>分析係数表!G25</f>
        <v>0.19733079122974262</v>
      </c>
      <c r="K22" s="111">
        <f t="shared" si="2"/>
        <v>3.8822771657486105E-3</v>
      </c>
      <c r="L22" s="79"/>
      <c r="M22" s="80"/>
      <c r="N22" s="81">
        <f>分析係数表!H25</f>
        <v>5.1487716700667114E-4</v>
      </c>
      <c r="O22" s="82">
        <f t="shared" si="3"/>
        <v>1.9964604760995632E-3</v>
      </c>
      <c r="P22" s="76">
        <f>分析係数表!C25</f>
        <v>9.2155281649579646E-3</v>
      </c>
      <c r="Q22" s="82">
        <f t="shared" si="4"/>
        <v>1.8398437747720914E-5</v>
      </c>
      <c r="R22" s="83">
        <v>1.8069762627837338E-4</v>
      </c>
      <c r="S22" s="84">
        <f t="shared" si="5"/>
        <v>1.9854652925168675E-2</v>
      </c>
      <c r="T22" s="85">
        <f>分析係数表!F25</f>
        <v>0.3508102955195424</v>
      </c>
      <c r="U22" s="86">
        <f t="shared" si="6"/>
        <v>6.9652166601163702E-3</v>
      </c>
      <c r="V22" s="87">
        <f>分析係数表!D25</f>
        <v>0.24499523355576741</v>
      </c>
      <c r="W22" s="88">
        <f t="shared" si="7"/>
        <v>0</v>
      </c>
      <c r="X22" s="76">
        <f>分析係数表!E25</f>
        <v>0.2330791229742612</v>
      </c>
      <c r="Y22" s="89">
        <f t="shared" si="8"/>
        <v>0</v>
      </c>
    </row>
    <row r="23" spans="1:25" x14ac:dyDescent="0.2">
      <c r="A23" s="6" t="s">
        <v>11</v>
      </c>
      <c r="B23" s="5" t="s">
        <v>35</v>
      </c>
      <c r="C23" s="90"/>
      <c r="D23" s="107">
        <f>投入係数表!AN23</f>
        <v>0</v>
      </c>
      <c r="E23" s="110">
        <f t="shared" si="9"/>
        <v>0</v>
      </c>
      <c r="F23" s="85">
        <f>分析係数表!C26</f>
        <v>0.13136940169326161</v>
      </c>
      <c r="G23" s="110">
        <f t="shared" si="0"/>
        <v>0</v>
      </c>
      <c r="H23" s="110">
        <v>1.6578123964336285E-2</v>
      </c>
      <c r="I23" s="110">
        <f t="shared" si="1"/>
        <v>1.6578123964336285E-2</v>
      </c>
      <c r="J23" s="85">
        <f>分析係数表!G26</f>
        <v>0.19642020029831664</v>
      </c>
      <c r="K23" s="111">
        <f t="shared" si="2"/>
        <v>3.256278429645256E-3</v>
      </c>
      <c r="L23" s="79"/>
      <c r="M23" s="80"/>
      <c r="N23" s="81">
        <f>分析係数表!H26</f>
        <v>1.0429741531662163E-2</v>
      </c>
      <c r="O23" s="82">
        <f t="shared" si="3"/>
        <v>4.0441814238827645E-2</v>
      </c>
      <c r="P23" s="76">
        <f>分析係数表!C26</f>
        <v>0.13136940169326161</v>
      </c>
      <c r="Q23" s="82">
        <f t="shared" si="4"/>
        <v>5.3128169399448161E-3</v>
      </c>
      <c r="R23" s="83">
        <v>7.0073357546767585E-3</v>
      </c>
      <c r="S23" s="84">
        <f t="shared" si="5"/>
        <v>2.3585459719013043E-2</v>
      </c>
      <c r="T23" s="85">
        <f>分析係数表!F26</f>
        <v>0.33488173875985511</v>
      </c>
      <c r="U23" s="86">
        <f t="shared" si="6"/>
        <v>7.8983397601536109E-3</v>
      </c>
      <c r="V23" s="87">
        <f>分析係数表!D26</f>
        <v>5.817174515235457E-2</v>
      </c>
      <c r="W23" s="88">
        <f t="shared" si="7"/>
        <v>0</v>
      </c>
      <c r="X23" s="76">
        <f>分析係数表!E26</f>
        <v>6.1453228212230981E-2</v>
      </c>
      <c r="Y23" s="89">
        <f t="shared" si="8"/>
        <v>0</v>
      </c>
    </row>
    <row r="24" spans="1:25" x14ac:dyDescent="0.2">
      <c r="A24" s="6" t="s">
        <v>12</v>
      </c>
      <c r="B24" s="5" t="s">
        <v>366</v>
      </c>
      <c r="C24" s="90"/>
      <c r="D24" s="107">
        <f>投入係数表!AN24</f>
        <v>0</v>
      </c>
      <c r="E24" s="110">
        <f t="shared" si="9"/>
        <v>0</v>
      </c>
      <c r="F24" s="85">
        <f>分析係数表!C27</f>
        <v>0.16712141882673948</v>
      </c>
      <c r="G24" s="110">
        <f t="shared" si="0"/>
        <v>0</v>
      </c>
      <c r="H24" s="110">
        <v>3.8053238366701284E-3</v>
      </c>
      <c r="I24" s="110">
        <f t="shared" si="1"/>
        <v>3.8053238366701284E-3</v>
      </c>
      <c r="J24" s="85">
        <f>分析係数表!G27</f>
        <v>0.17095740894530786</v>
      </c>
      <c r="K24" s="111">
        <f t="shared" si="2"/>
        <v>6.5054830331494307E-4</v>
      </c>
      <c r="L24" s="79"/>
      <c r="M24" s="80"/>
      <c r="N24" s="81">
        <f>分析係数表!H27</f>
        <v>1.1119955247433267E-2</v>
      </c>
      <c r="O24" s="82">
        <f t="shared" si="3"/>
        <v>4.3118150444625976E-2</v>
      </c>
      <c r="P24" s="76">
        <f>分析係数表!C27</f>
        <v>0.16712141882673948</v>
      </c>
      <c r="Q24" s="82">
        <f t="shared" si="4"/>
        <v>7.2059664794907009E-3</v>
      </c>
      <c r="R24" s="83">
        <v>8.0653208512294922E-3</v>
      </c>
      <c r="S24" s="84">
        <f t="shared" si="5"/>
        <v>1.1870644687899621E-2</v>
      </c>
      <c r="T24" s="85">
        <f>分析係数表!F27</f>
        <v>0.3222209040218294</v>
      </c>
      <c r="U24" s="86">
        <f t="shared" si="6"/>
        <v>3.8249698626569425E-3</v>
      </c>
      <c r="V24" s="87">
        <f>分析係数表!D27</f>
        <v>6.0268121959900341E-2</v>
      </c>
      <c r="W24" s="88">
        <f t="shared" si="7"/>
        <v>0</v>
      </c>
      <c r="X24" s="76">
        <f>分析係数表!E27</f>
        <v>7.1420097283188988E-2</v>
      </c>
      <c r="Y24" s="89">
        <f t="shared" si="8"/>
        <v>0</v>
      </c>
    </row>
    <row r="25" spans="1:25" x14ac:dyDescent="0.2">
      <c r="A25" s="6" t="s">
        <v>13</v>
      </c>
      <c r="B25" s="5" t="s">
        <v>192</v>
      </c>
      <c r="C25" s="90"/>
      <c r="D25" s="107">
        <f>投入係数表!AN25</f>
        <v>0</v>
      </c>
      <c r="E25" s="110">
        <f t="shared" si="9"/>
        <v>0</v>
      </c>
      <c r="F25" s="85">
        <f>分析係数表!C28</f>
        <v>0.25171335744498258</v>
      </c>
      <c r="G25" s="110">
        <f t="shared" si="0"/>
        <v>0</v>
      </c>
      <c r="H25" s="110">
        <v>1.3144830290440512E-2</v>
      </c>
      <c r="I25" s="110">
        <f t="shared" si="1"/>
        <v>1.3144830290440512E-2</v>
      </c>
      <c r="J25" s="85">
        <f>分析係数表!G28</f>
        <v>0.12482787671548065</v>
      </c>
      <c r="K25" s="111">
        <f t="shared" si="2"/>
        <v>1.6408412549410239E-3</v>
      </c>
      <c r="L25" s="79"/>
      <c r="M25" s="80"/>
      <c r="N25" s="81">
        <f>分析係数表!H28</f>
        <v>2.0288943499884502E-2</v>
      </c>
      <c r="O25" s="82">
        <f t="shared" si="3"/>
        <v>7.8671334436571996E-2</v>
      </c>
      <c r="P25" s="76">
        <f>分析係数表!C28</f>
        <v>0.25171335744498258</v>
      </c>
      <c r="Q25" s="82">
        <f t="shared" si="4"/>
        <v>1.9802625725706614E-2</v>
      </c>
      <c r="R25" s="83">
        <v>2.2679503468821433E-2</v>
      </c>
      <c r="S25" s="84">
        <f t="shared" si="5"/>
        <v>3.5824333759261945E-2</v>
      </c>
      <c r="T25" s="85">
        <f>分析係数表!F28</f>
        <v>0.21349304958212537</v>
      </c>
      <c r="U25" s="86">
        <f t="shared" si="6"/>
        <v>7.6482462635127178E-3</v>
      </c>
      <c r="V25" s="87">
        <f>分析係数表!D28</f>
        <v>2.3582217408079972E-2</v>
      </c>
      <c r="W25" s="88">
        <f t="shared" si="7"/>
        <v>0</v>
      </c>
      <c r="X25" s="76">
        <f>分析係数表!E28</f>
        <v>2.4555665289680392E-2</v>
      </c>
      <c r="Y25" s="89">
        <f t="shared" si="8"/>
        <v>0</v>
      </c>
    </row>
    <row r="26" spans="1:25" x14ac:dyDescent="0.2">
      <c r="A26" s="6" t="s">
        <v>14</v>
      </c>
      <c r="B26" s="5" t="s">
        <v>50</v>
      </c>
      <c r="C26" s="90"/>
      <c r="D26" s="107">
        <f>投入係数表!AN26</f>
        <v>1.5639097744360904E-2</v>
      </c>
      <c r="E26" s="110">
        <f t="shared" si="9"/>
        <v>1.5639097744360904</v>
      </c>
      <c r="F26" s="85">
        <f>分析係数表!C29</f>
        <v>0.56088407005838192</v>
      </c>
      <c r="G26" s="110">
        <f t="shared" si="0"/>
        <v>0.87717207948980036</v>
      </c>
      <c r="H26" s="110">
        <v>0.92934682585853101</v>
      </c>
      <c r="I26" s="110">
        <f t="shared" si="1"/>
        <v>0.92934682585853101</v>
      </c>
      <c r="J26" s="85">
        <f>分析係数表!G29</f>
        <v>0.25897778967085899</v>
      </c>
      <c r="K26" s="111">
        <f t="shared" si="2"/>
        <v>0.24068018679847106</v>
      </c>
      <c r="L26" s="79"/>
      <c r="M26" s="80"/>
      <c r="N26" s="81">
        <f>分析係数表!H29</f>
        <v>1.0175086067980484E-2</v>
      </c>
      <c r="O26" s="82">
        <f t="shared" si="3"/>
        <v>3.9454375679027043E-2</v>
      </c>
      <c r="P26" s="76">
        <f>分析係数表!C29</f>
        <v>0.56088407005838192</v>
      </c>
      <c r="Q26" s="82">
        <f t="shared" si="4"/>
        <v>2.2129330812465122E-2</v>
      </c>
      <c r="R26" s="83">
        <v>2.5331986363840361E-2</v>
      </c>
      <c r="S26" s="84">
        <f t="shared" si="5"/>
        <v>0.95467881222237139</v>
      </c>
      <c r="T26" s="85">
        <f>分析係数表!F29</f>
        <v>0.37605030773347603</v>
      </c>
      <c r="U26" s="86">
        <f t="shared" si="6"/>
        <v>0.35900726112285214</v>
      </c>
      <c r="V26" s="87">
        <f>分析係数表!D29</f>
        <v>1.7393631255017392E-2</v>
      </c>
      <c r="W26" s="88">
        <f t="shared" si="7"/>
        <v>0</v>
      </c>
      <c r="X26" s="76">
        <f>分析係数表!E29</f>
        <v>1.2898046561412899E-2</v>
      </c>
      <c r="Y26" s="89">
        <f t="shared" si="8"/>
        <v>0</v>
      </c>
    </row>
    <row r="27" spans="1:25" x14ac:dyDescent="0.2">
      <c r="A27" s="6" t="s">
        <v>15</v>
      </c>
      <c r="B27" s="5" t="s">
        <v>36</v>
      </c>
      <c r="C27" s="90"/>
      <c r="D27" s="107">
        <f>投入係数表!AN27</f>
        <v>0</v>
      </c>
      <c r="E27" s="110">
        <f t="shared" si="9"/>
        <v>0</v>
      </c>
      <c r="F27" s="85">
        <f>分析係数表!C30</f>
        <v>1</v>
      </c>
      <c r="G27" s="110">
        <f t="shared" si="0"/>
        <v>0</v>
      </c>
      <c r="H27" s="110">
        <v>0.10284569630780416</v>
      </c>
      <c r="I27" s="110">
        <f t="shared" si="1"/>
        <v>0.10284569630780416</v>
      </c>
      <c r="J27" s="85">
        <f>分析係数表!G30</f>
        <v>0.3445256772071732</v>
      </c>
      <c r="K27" s="111">
        <f t="shared" si="2"/>
        <v>3.5432983168289502E-2</v>
      </c>
      <c r="L27" s="79"/>
      <c r="M27" s="80"/>
      <c r="N27" s="81">
        <f>分析係数表!H30</f>
        <v>0</v>
      </c>
      <c r="O27" s="82">
        <f t="shared" si="3"/>
        <v>0</v>
      </c>
      <c r="P27" s="76">
        <f>分析係数表!C30</f>
        <v>1</v>
      </c>
      <c r="Q27" s="82">
        <f t="shared" si="4"/>
        <v>0</v>
      </c>
      <c r="R27" s="83">
        <v>1.1321763082423759E-2</v>
      </c>
      <c r="S27" s="84">
        <f t="shared" si="5"/>
        <v>0.11416745939022792</v>
      </c>
      <c r="T27" s="85">
        <f>分析係数表!F30</f>
        <v>0.44052354392124621</v>
      </c>
      <c r="U27" s="86">
        <f t="shared" si="6"/>
        <v>5.0293453811068159E-2</v>
      </c>
      <c r="V27" s="87">
        <f>分析係数表!D30</f>
        <v>0.11890846870069555</v>
      </c>
      <c r="W27" s="88">
        <f t="shared" si="7"/>
        <v>0</v>
      </c>
      <c r="X27" s="76">
        <f>分析係数表!E30</f>
        <v>8.6331414857447608E-2</v>
      </c>
      <c r="Y27" s="89">
        <f t="shared" si="8"/>
        <v>0</v>
      </c>
    </row>
    <row r="28" spans="1:25" x14ac:dyDescent="0.2">
      <c r="A28" s="6" t="s">
        <v>16</v>
      </c>
      <c r="B28" s="5" t="s">
        <v>193</v>
      </c>
      <c r="C28" s="90"/>
      <c r="D28" s="107">
        <f>投入係数表!AN28</f>
        <v>0</v>
      </c>
      <c r="E28" s="110">
        <f t="shared" si="9"/>
        <v>0</v>
      </c>
      <c r="F28" s="85">
        <f>分析係数表!C31</f>
        <v>4.9143958408031541E-2</v>
      </c>
      <c r="G28" s="110">
        <f t="shared" si="0"/>
        <v>0</v>
      </c>
      <c r="H28" s="110">
        <v>0.16870548206374117</v>
      </c>
      <c r="I28" s="110">
        <f t="shared" si="1"/>
        <v>0.16870548206374117</v>
      </c>
      <c r="J28" s="85">
        <f>分析係数表!G31</f>
        <v>7.032875572201415E-2</v>
      </c>
      <c r="K28" s="111">
        <f t="shared" si="2"/>
        <v>1.1864846637025491E-2</v>
      </c>
      <c r="L28" s="79"/>
      <c r="M28" s="80"/>
      <c r="N28" s="81">
        <f>分析係数表!H31</f>
        <v>2.2706083064994196E-2</v>
      </c>
      <c r="O28" s="82">
        <f t="shared" si="3"/>
        <v>8.8043906995990739E-2</v>
      </c>
      <c r="P28" s="76">
        <f>分析係数表!C31</f>
        <v>4.9143958408031541E-2</v>
      </c>
      <c r="Q28" s="82">
        <f t="shared" si="4"/>
        <v>4.3268261034915658E-3</v>
      </c>
      <c r="R28" s="83">
        <v>1.0004146557818975E-2</v>
      </c>
      <c r="S28" s="84">
        <f t="shared" si="5"/>
        <v>0.17870962862156015</v>
      </c>
      <c r="T28" s="85">
        <f>分析係数表!F31</f>
        <v>0.30087390761548066</v>
      </c>
      <c r="U28" s="86">
        <f t="shared" si="6"/>
        <v>5.3769064291880143E-2</v>
      </c>
      <c r="V28" s="87">
        <f>分析係数表!D31</f>
        <v>7.4490220557636294E-2</v>
      </c>
      <c r="W28" s="88">
        <f t="shared" si="7"/>
        <v>0</v>
      </c>
      <c r="X28" s="76">
        <f>分析係数表!E31</f>
        <v>6.450270495214315E-2</v>
      </c>
      <c r="Y28" s="89">
        <f t="shared" si="8"/>
        <v>0</v>
      </c>
    </row>
    <row r="29" spans="1:25" x14ac:dyDescent="0.2">
      <c r="A29" s="6" t="s">
        <v>17</v>
      </c>
      <c r="B29" s="5" t="s">
        <v>273</v>
      </c>
      <c r="C29" s="90"/>
      <c r="D29" s="107">
        <f>投入係数表!AN29</f>
        <v>0</v>
      </c>
      <c r="E29" s="110">
        <f t="shared" si="9"/>
        <v>0</v>
      </c>
      <c r="F29" s="85">
        <f>分析係数表!C32</f>
        <v>0.85369684730169415</v>
      </c>
      <c r="G29" s="110">
        <f t="shared" si="0"/>
        <v>0</v>
      </c>
      <c r="H29" s="110">
        <v>6.1640934961061065E-2</v>
      </c>
      <c r="I29" s="110">
        <f t="shared" si="1"/>
        <v>6.1640934961061065E-2</v>
      </c>
      <c r="J29" s="85">
        <f>分析係数表!G32</f>
        <v>0.14032110690510377</v>
      </c>
      <c r="K29" s="111">
        <f t="shared" si="2"/>
        <v>8.6495242244015984E-3</v>
      </c>
      <c r="L29" s="79"/>
      <c r="M29" s="80"/>
      <c r="N29" s="81">
        <f>分析係数表!H32</f>
        <v>6.3455131933795143E-3</v>
      </c>
      <c r="O29" s="82">
        <f t="shared" si="3"/>
        <v>2.460502640814597E-2</v>
      </c>
      <c r="P29" s="76">
        <f>分析係数表!C32</f>
        <v>0.85369684730169415</v>
      </c>
      <c r="Q29" s="82">
        <f t="shared" si="4"/>
        <v>2.1005233472409141E-2</v>
      </c>
      <c r="R29" s="83">
        <v>2.9416400212784993E-2</v>
      </c>
      <c r="S29" s="84">
        <f t="shared" si="5"/>
        <v>9.1057335173846066E-2</v>
      </c>
      <c r="T29" s="85">
        <f>分析係数表!F32</f>
        <v>0.48296567027803161</v>
      </c>
      <c r="U29" s="86">
        <f t="shared" si="6"/>
        <v>4.397756691596795E-2</v>
      </c>
      <c r="V29" s="87">
        <f>分析係数表!D32</f>
        <v>1.657747030413784E-2</v>
      </c>
      <c r="W29" s="88">
        <f t="shared" si="7"/>
        <v>0</v>
      </c>
      <c r="X29" s="76">
        <f>分析係数表!E32</f>
        <v>2.4931471087325414E-2</v>
      </c>
      <c r="Y29" s="89">
        <f t="shared" si="8"/>
        <v>0</v>
      </c>
    </row>
    <row r="30" spans="1:25" x14ac:dyDescent="0.2">
      <c r="A30" s="6" t="s">
        <v>18</v>
      </c>
      <c r="B30" s="5" t="s">
        <v>274</v>
      </c>
      <c r="C30" s="90"/>
      <c r="D30" s="107">
        <f>投入係数表!AN30</f>
        <v>0</v>
      </c>
      <c r="E30" s="110">
        <f t="shared" si="9"/>
        <v>0</v>
      </c>
      <c r="F30" s="85">
        <f>分析係数表!C33</f>
        <v>0.68456011928968419</v>
      </c>
      <c r="G30" s="110">
        <f t="shared" si="0"/>
        <v>0</v>
      </c>
      <c r="H30" s="110">
        <v>4.5655848500569071E-2</v>
      </c>
      <c r="I30" s="110">
        <f t="shared" si="1"/>
        <v>4.5655848500569071E-2</v>
      </c>
      <c r="J30" s="85">
        <f>分析係数表!G33</f>
        <v>0.50750988142292486</v>
      </c>
      <c r="K30" s="111">
        <f t="shared" si="2"/>
        <v>2.317079425878683E-2</v>
      </c>
      <c r="L30" s="79"/>
      <c r="M30" s="80"/>
      <c r="N30" s="81">
        <f>分析係数表!H33</f>
        <v>9.6295945829355794E-4</v>
      </c>
      <c r="O30" s="82">
        <f t="shared" si="3"/>
        <v>3.7339206742186431E-3</v>
      </c>
      <c r="P30" s="76">
        <f>分析係数表!C33</f>
        <v>0.68456011928968419</v>
      </c>
      <c r="Q30" s="82">
        <f t="shared" si="4"/>
        <v>2.5560931821613322E-3</v>
      </c>
      <c r="R30" s="83">
        <v>9.9285969583689515E-3</v>
      </c>
      <c r="S30" s="84">
        <f t="shared" si="5"/>
        <v>5.5584445458938023E-2</v>
      </c>
      <c r="T30" s="85">
        <f>分析係数表!F33</f>
        <v>0.6454545454545455</v>
      </c>
      <c r="U30" s="86">
        <f t="shared" si="6"/>
        <v>3.5877232978041816E-2</v>
      </c>
      <c r="V30" s="87">
        <f>分析係数表!D33</f>
        <v>8.1027667984189727E-2</v>
      </c>
      <c r="W30" s="88">
        <f t="shared" si="7"/>
        <v>0</v>
      </c>
      <c r="X30" s="76">
        <f>分析係数表!E33</f>
        <v>8.1620553359683795E-2</v>
      </c>
      <c r="Y30" s="89">
        <f t="shared" si="8"/>
        <v>0</v>
      </c>
    </row>
    <row r="31" spans="1:25" x14ac:dyDescent="0.2">
      <c r="A31" s="6" t="s">
        <v>19</v>
      </c>
      <c r="B31" s="5" t="s">
        <v>275</v>
      </c>
      <c r="C31" s="90"/>
      <c r="D31" s="107">
        <f>投入係数表!AN31</f>
        <v>0.12345864661654135</v>
      </c>
      <c r="E31" s="110">
        <f t="shared" si="9"/>
        <v>12.345864661654135</v>
      </c>
      <c r="F31" s="85">
        <f>分析係数表!C34</f>
        <v>0.36407371382002685</v>
      </c>
      <c r="G31" s="110">
        <f t="shared" si="0"/>
        <v>4.4948047976878502</v>
      </c>
      <c r="H31" s="110">
        <v>4.9843854442822026</v>
      </c>
      <c r="I31" s="110">
        <f t="shared" si="1"/>
        <v>4.9843854442822026</v>
      </c>
      <c r="J31" s="85">
        <f>分析係数表!G34</f>
        <v>0.42480723749571397</v>
      </c>
      <c r="K31" s="111">
        <f t="shared" si="2"/>
        <v>2.1174030111993694</v>
      </c>
      <c r="L31" s="79"/>
      <c r="M31" s="80"/>
      <c r="N31" s="81">
        <f>分析係数表!H34</f>
        <v>0.15914714076185121</v>
      </c>
      <c r="O31" s="82">
        <f t="shared" si="3"/>
        <v>0.61710053732325043</v>
      </c>
      <c r="P31" s="76">
        <f>分析係数表!C34</f>
        <v>0.36407371382002685</v>
      </c>
      <c r="Q31" s="82">
        <f t="shared" si="4"/>
        <v>0.22467008442360986</v>
      </c>
      <c r="R31" s="83">
        <v>0.24663225550852802</v>
      </c>
      <c r="S31" s="84">
        <f t="shared" si="5"/>
        <v>5.2310176997907307</v>
      </c>
      <c r="T31" s="85">
        <f>分析係数表!F34</f>
        <v>0.69957183425501801</v>
      </c>
      <c r="U31" s="86">
        <f t="shared" si="6"/>
        <v>3.6594726472630668</v>
      </c>
      <c r="V31" s="87">
        <f>分析係数表!D34</f>
        <v>0.16978925805118647</v>
      </c>
      <c r="W31" s="88">
        <f t="shared" si="7"/>
        <v>1</v>
      </c>
      <c r="X31" s="76">
        <f>分析係数表!E34</f>
        <v>0.12666496689847989</v>
      </c>
      <c r="Y31" s="89">
        <f t="shared" si="8"/>
        <v>1</v>
      </c>
    </row>
    <row r="32" spans="1:25" x14ac:dyDescent="0.2">
      <c r="A32" s="6" t="s">
        <v>20</v>
      </c>
      <c r="B32" s="5" t="s">
        <v>37</v>
      </c>
      <c r="C32" s="90"/>
      <c r="D32" s="107">
        <f>投入係数表!AN32</f>
        <v>0</v>
      </c>
      <c r="E32" s="110">
        <f t="shared" si="9"/>
        <v>0</v>
      </c>
      <c r="F32" s="85">
        <f>分析係数表!C35</f>
        <v>0.73929442777419441</v>
      </c>
      <c r="G32" s="110">
        <f t="shared" si="0"/>
        <v>0</v>
      </c>
      <c r="H32" s="110">
        <v>0.17427664651701219</v>
      </c>
      <c r="I32" s="110">
        <f t="shared" si="1"/>
        <v>0.17427664651701219</v>
      </c>
      <c r="J32" s="85">
        <f>分析係数表!G35</f>
        <v>0.31372688477951638</v>
      </c>
      <c r="K32" s="111">
        <f t="shared" si="2"/>
        <v>5.4675269401603187E-2</v>
      </c>
      <c r="L32" s="79"/>
      <c r="M32" s="80"/>
      <c r="N32" s="81">
        <f>分析係数表!H35</f>
        <v>5.9491969307754605E-2</v>
      </c>
      <c r="O32" s="82">
        <f t="shared" si="3"/>
        <v>0.23068291425461765</v>
      </c>
      <c r="P32" s="76">
        <f>分析係数表!C35</f>
        <v>0.73929442777419441</v>
      </c>
      <c r="Q32" s="82">
        <f t="shared" si="4"/>
        <v>0.17054259309115111</v>
      </c>
      <c r="R32" s="83">
        <v>0.21319900819106097</v>
      </c>
      <c r="S32" s="84">
        <f t="shared" si="5"/>
        <v>0.38747565470807316</v>
      </c>
      <c r="T32" s="85">
        <f>分析係数表!F35</f>
        <v>0.64366998577524892</v>
      </c>
      <c r="U32" s="86">
        <f t="shared" si="6"/>
        <v>0.24940644915420071</v>
      </c>
      <c r="V32" s="87">
        <f>分析係数表!D35</f>
        <v>5.245376955903272E-2</v>
      </c>
      <c r="W32" s="88">
        <f t="shared" si="7"/>
        <v>0</v>
      </c>
      <c r="X32" s="76">
        <f>分析係数表!E35</f>
        <v>4.7030583214793739E-2</v>
      </c>
      <c r="Y32" s="89">
        <f t="shared" si="8"/>
        <v>0</v>
      </c>
    </row>
    <row r="33" spans="1:25" x14ac:dyDescent="0.2">
      <c r="A33" s="6" t="s">
        <v>21</v>
      </c>
      <c r="B33" s="5" t="s">
        <v>38</v>
      </c>
      <c r="C33" s="90"/>
      <c r="D33" s="107">
        <f>投入係数表!AN33</f>
        <v>0</v>
      </c>
      <c r="E33" s="110">
        <f t="shared" si="9"/>
        <v>0</v>
      </c>
      <c r="F33" s="85">
        <f>分析係数表!C36</f>
        <v>0.90530305621882723</v>
      </c>
      <c r="G33" s="110">
        <f t="shared" si="0"/>
        <v>0</v>
      </c>
      <c r="H33" s="110">
        <v>0.2406790106204032</v>
      </c>
      <c r="I33" s="110">
        <f t="shared" si="1"/>
        <v>0.2406790106204032</v>
      </c>
      <c r="J33" s="85">
        <f>分析係数表!G36</f>
        <v>4.4048921884705258E-2</v>
      </c>
      <c r="K33" s="111">
        <f t="shared" si="2"/>
        <v>1.0601650938106288E-2</v>
      </c>
      <c r="L33" s="79"/>
      <c r="M33" s="80"/>
      <c r="N33" s="81">
        <f>分析係数表!H36</f>
        <v>0.18238619127269287</v>
      </c>
      <c r="O33" s="82">
        <f t="shared" si="3"/>
        <v>0.70721105070396051</v>
      </c>
      <c r="P33" s="76">
        <f>分析係数表!C36</f>
        <v>0.90530305621882723</v>
      </c>
      <c r="Q33" s="82">
        <f t="shared" si="4"/>
        <v>0.64024032559402344</v>
      </c>
      <c r="R33" s="83">
        <v>0.68692192735443325</v>
      </c>
      <c r="S33" s="84">
        <f t="shared" si="5"/>
        <v>0.92760093797483645</v>
      </c>
      <c r="T33" s="85">
        <f>分析係数表!F36</f>
        <v>0.85493507645893108</v>
      </c>
      <c r="U33" s="86">
        <f t="shared" si="6"/>
        <v>0.79303857883089302</v>
      </c>
      <c r="V33" s="87">
        <f>分析係数表!D36</f>
        <v>1.6260463190274778E-2</v>
      </c>
      <c r="W33" s="88">
        <f t="shared" si="7"/>
        <v>0</v>
      </c>
      <c r="X33" s="76">
        <f>分析係数表!E36</f>
        <v>7.9638557780472661E-3</v>
      </c>
      <c r="Y33" s="89">
        <f t="shared" si="8"/>
        <v>0</v>
      </c>
    </row>
    <row r="34" spans="1:25" x14ac:dyDescent="0.2">
      <c r="A34" s="6" t="s">
        <v>22</v>
      </c>
      <c r="B34" s="5" t="s">
        <v>378</v>
      </c>
      <c r="C34" s="90"/>
      <c r="D34" s="107">
        <f>投入係数表!AN34</f>
        <v>9.7894736842105257E-2</v>
      </c>
      <c r="E34" s="110">
        <f t="shared" si="9"/>
        <v>9.7894736842105257</v>
      </c>
      <c r="F34" s="85">
        <f>分析係数表!C37</f>
        <v>0.39043485315593052</v>
      </c>
      <c r="G34" s="110">
        <f t="shared" si="0"/>
        <v>3.8221517203685829</v>
      </c>
      <c r="H34" s="110">
        <v>4.3968036754494042</v>
      </c>
      <c r="I34" s="110">
        <f t="shared" si="1"/>
        <v>4.3968036754494042</v>
      </c>
      <c r="J34" s="85">
        <f>分析係数表!G37</f>
        <v>0.31799768518518517</v>
      </c>
      <c r="K34" s="111">
        <f t="shared" si="2"/>
        <v>1.3981733910066247</v>
      </c>
      <c r="L34" s="79"/>
      <c r="M34" s="80"/>
      <c r="N34" s="81">
        <f>分析係数表!H37</f>
        <v>4.8270430186830832E-2</v>
      </c>
      <c r="O34" s="82">
        <f t="shared" si="3"/>
        <v>0.18717086755389636</v>
      </c>
      <c r="P34" s="76">
        <f>分析係数表!C37</f>
        <v>0.39043485315593052</v>
      </c>
      <c r="Q34" s="82">
        <f t="shared" si="4"/>
        <v>7.3078030188473642E-2</v>
      </c>
      <c r="R34" s="83">
        <v>0.10116953662750315</v>
      </c>
      <c r="S34" s="84">
        <f t="shared" si="5"/>
        <v>4.4979732120769071</v>
      </c>
      <c r="T34" s="85">
        <f>分析係数表!F37</f>
        <v>0.6715988005050505</v>
      </c>
      <c r="U34" s="86">
        <f t="shared" si="6"/>
        <v>3.0208334139347</v>
      </c>
      <c r="V34" s="87">
        <f>分析係数表!D37</f>
        <v>6.2920875420875419E-2</v>
      </c>
      <c r="W34" s="88">
        <f t="shared" si="7"/>
        <v>0</v>
      </c>
      <c r="X34" s="76">
        <f>分析係数表!E37</f>
        <v>6.0316708754208755E-2</v>
      </c>
      <c r="Y34" s="89">
        <f t="shared" si="8"/>
        <v>0</v>
      </c>
    </row>
    <row r="35" spans="1:25" x14ac:dyDescent="0.2">
      <c r="A35" s="6" t="s">
        <v>23</v>
      </c>
      <c r="B35" s="5" t="s">
        <v>194</v>
      </c>
      <c r="C35" s="90"/>
      <c r="D35" s="107">
        <f>投入係数表!AN35</f>
        <v>0</v>
      </c>
      <c r="E35" s="110">
        <f t="shared" si="9"/>
        <v>0</v>
      </c>
      <c r="F35" s="85">
        <f>分析係数表!C38</f>
        <v>9.9890182932115712E-2</v>
      </c>
      <c r="G35" s="110">
        <f t="shared" si="0"/>
        <v>0</v>
      </c>
      <c r="H35" s="110">
        <v>5.7726577320731443E-2</v>
      </c>
      <c r="I35" s="110">
        <f t="shared" si="1"/>
        <v>5.7726577320731443E-2</v>
      </c>
      <c r="J35" s="85">
        <f>分析係数表!G38</f>
        <v>0.1768186564566655</v>
      </c>
      <c r="K35" s="111">
        <f t="shared" si="2"/>
        <v>1.0207135843693552E-2</v>
      </c>
      <c r="L35" s="79"/>
      <c r="M35" s="80"/>
      <c r="N35" s="81">
        <f>分析係数表!H38</f>
        <v>4.3813263792446058E-2</v>
      </c>
      <c r="O35" s="82">
        <f t="shared" si="3"/>
        <v>0.16988799483782366</v>
      </c>
      <c r="P35" s="76">
        <f>分析係数表!C38</f>
        <v>9.9890182932115712E-2</v>
      </c>
      <c r="Q35" s="82">
        <f t="shared" si="4"/>
        <v>1.6970142882320537E-2</v>
      </c>
      <c r="R35" s="83">
        <v>2.5741151342769129E-2</v>
      </c>
      <c r="S35" s="84">
        <f t="shared" si="5"/>
        <v>8.3467728663500579E-2</v>
      </c>
      <c r="T35" s="85">
        <f>分析係数表!F38</f>
        <v>0.48230653208028773</v>
      </c>
      <c r="U35" s="86">
        <f t="shared" si="6"/>
        <v>4.0257030752311393E-2</v>
      </c>
      <c r="V35" s="87">
        <f>分析係数表!D38</f>
        <v>0.17391808794523728</v>
      </c>
      <c r="W35" s="88">
        <f t="shared" si="7"/>
        <v>0</v>
      </c>
      <c r="X35" s="76">
        <f>分析係数表!E38</f>
        <v>0.19259774915883512</v>
      </c>
      <c r="Y35" s="89">
        <f t="shared" si="8"/>
        <v>0</v>
      </c>
    </row>
    <row r="36" spans="1:25" x14ac:dyDescent="0.2">
      <c r="A36" s="6" t="s">
        <v>24</v>
      </c>
      <c r="B36" s="5" t="s">
        <v>39</v>
      </c>
      <c r="C36" s="90"/>
      <c r="D36" s="107">
        <f>投入係数表!AN36</f>
        <v>0</v>
      </c>
      <c r="E36" s="110">
        <f t="shared" si="9"/>
        <v>0</v>
      </c>
      <c r="F36" s="85">
        <f>分析係数表!C39</f>
        <v>1</v>
      </c>
      <c r="G36" s="110">
        <f t="shared" si="0"/>
        <v>0</v>
      </c>
      <c r="H36" s="110">
        <v>1.4692516021670031E-2</v>
      </c>
      <c r="I36" s="110">
        <f t="shared" si="1"/>
        <v>1.4692516021670031E-2</v>
      </c>
      <c r="J36" s="85">
        <f>分析係数表!G39</f>
        <v>0.35294936281039385</v>
      </c>
      <c r="K36" s="111">
        <f t="shared" si="2"/>
        <v>5.18571416792994E-3</v>
      </c>
      <c r="L36" s="79"/>
      <c r="M36" s="80"/>
      <c r="N36" s="81">
        <f>分析係数表!H39</f>
        <v>3.8393137939767719E-3</v>
      </c>
      <c r="O36" s="82">
        <f t="shared" si="3"/>
        <v>1.488712014475323E-2</v>
      </c>
      <c r="P36" s="76">
        <f>分析係数表!C39</f>
        <v>1</v>
      </c>
      <c r="Q36" s="82">
        <f t="shared" si="4"/>
        <v>1.488712014475323E-2</v>
      </c>
      <c r="R36" s="83">
        <v>2.7410745608433401E-2</v>
      </c>
      <c r="S36" s="84">
        <f t="shared" si="5"/>
        <v>4.2103261630103431E-2</v>
      </c>
      <c r="T36" s="85">
        <f>分析係数表!F39</f>
        <v>0.70369192230461841</v>
      </c>
      <c r="U36" s="86">
        <f t="shared" si="6"/>
        <v>2.9627725111781765E-2</v>
      </c>
      <c r="V36" s="87">
        <f>分析係数表!D39</f>
        <v>6.3102646175868304E-2</v>
      </c>
      <c r="W36" s="88">
        <f t="shared" si="7"/>
        <v>0</v>
      </c>
      <c r="X36" s="76">
        <f>分析係数表!E39</f>
        <v>7.9922066045050602E-2</v>
      </c>
      <c r="Y36" s="89">
        <f t="shared" si="8"/>
        <v>0</v>
      </c>
    </row>
    <row r="37" spans="1:25" x14ac:dyDescent="0.2">
      <c r="A37" s="6" t="s">
        <v>25</v>
      </c>
      <c r="B37" s="5" t="s">
        <v>40</v>
      </c>
      <c r="C37" s="90"/>
      <c r="D37" s="107">
        <f>投入係数表!AN37</f>
        <v>0</v>
      </c>
      <c r="E37" s="110">
        <f t="shared" si="9"/>
        <v>0</v>
      </c>
      <c r="F37" s="85">
        <f>分析係数表!C40</f>
        <v>0.8889202180509681</v>
      </c>
      <c r="G37" s="110">
        <f t="shared" si="0"/>
        <v>0</v>
      </c>
      <c r="H37" s="110">
        <v>8.0227572568143442E-3</v>
      </c>
      <c r="I37" s="110">
        <f t="shared" si="1"/>
        <v>8.0227572568143442E-3</v>
      </c>
      <c r="J37" s="85">
        <f>分析係数表!G40</f>
        <v>0.50284888634442904</v>
      </c>
      <c r="K37" s="111">
        <f t="shared" si="2"/>
        <v>4.0342345520007795E-3</v>
      </c>
      <c r="L37" s="79"/>
      <c r="M37" s="80"/>
      <c r="N37" s="81">
        <f>分析係数表!H40</f>
        <v>3.2672435146350355E-2</v>
      </c>
      <c r="O37" s="82">
        <f t="shared" si="3"/>
        <v>0.12668890680632877</v>
      </c>
      <c r="P37" s="76">
        <f>分析係数表!C40</f>
        <v>0.8889202180509681</v>
      </c>
      <c r="Q37" s="82">
        <f t="shared" si="4"/>
        <v>0.11261633066292055</v>
      </c>
      <c r="R37" s="83">
        <v>0.11300361689875481</v>
      </c>
      <c r="S37" s="84">
        <f t="shared" si="5"/>
        <v>0.12102637415556915</v>
      </c>
      <c r="T37" s="85">
        <f>分析係数表!F40</f>
        <v>0.69927210272348084</v>
      </c>
      <c r="U37" s="86">
        <f t="shared" si="6"/>
        <v>8.4630367140763579E-2</v>
      </c>
      <c r="V37" s="87">
        <f>分析係数表!D40</f>
        <v>7.2544369019383326E-2</v>
      </c>
      <c r="W37" s="88">
        <f t="shared" si="7"/>
        <v>0</v>
      </c>
      <c r="X37" s="76">
        <f>分析係数表!E40</f>
        <v>4.5282298737766145E-2</v>
      </c>
      <c r="Y37" s="89">
        <f t="shared" si="8"/>
        <v>0</v>
      </c>
    </row>
    <row r="38" spans="1:25" x14ac:dyDescent="0.2">
      <c r="A38" s="6" t="s">
        <v>26</v>
      </c>
      <c r="B38" s="5" t="s">
        <v>277</v>
      </c>
      <c r="C38" s="90"/>
      <c r="D38" s="107">
        <f>投入係数表!AN38</f>
        <v>0</v>
      </c>
      <c r="E38" s="110">
        <f t="shared" si="9"/>
        <v>0</v>
      </c>
      <c r="F38" s="85">
        <f>分析係数表!C41</f>
        <v>0.75714913369882897</v>
      </c>
      <c r="G38" s="110">
        <f t="shared" si="0"/>
        <v>0</v>
      </c>
      <c r="H38" s="110">
        <v>5.6015537207942554E-3</v>
      </c>
      <c r="I38" s="110">
        <f t="shared" si="1"/>
        <v>5.6015537207942554E-3</v>
      </c>
      <c r="J38" s="85">
        <f>分析係数表!G41</f>
        <v>0.44130306930439894</v>
      </c>
      <c r="K38" s="111">
        <f t="shared" si="2"/>
        <v>2.4719828498599812E-3</v>
      </c>
      <c r="L38" s="79"/>
      <c r="M38" s="80"/>
      <c r="N38" s="81">
        <f>分析係数表!H41</f>
        <v>5.4373811955726131E-2</v>
      </c>
      <c r="O38" s="82">
        <f t="shared" si="3"/>
        <v>0.21083701795436308</v>
      </c>
      <c r="P38" s="76">
        <f>分析係数表!C41</f>
        <v>0.75714913369882897</v>
      </c>
      <c r="Q38" s="82">
        <f t="shared" si="4"/>
        <v>0.15963506549579046</v>
      </c>
      <c r="R38" s="83">
        <v>0.16263838898688751</v>
      </c>
      <c r="S38" s="84">
        <f t="shared" si="5"/>
        <v>0.16823994270768178</v>
      </c>
      <c r="T38" s="85">
        <f>分析係数表!F41</f>
        <v>0.54632084075586207</v>
      </c>
      <c r="U38" s="86">
        <f t="shared" si="6"/>
        <v>9.191298694877878E-2</v>
      </c>
      <c r="V38" s="87">
        <f>分析係数表!D41</f>
        <v>0.13514826589841719</v>
      </c>
      <c r="W38" s="88">
        <f t="shared" si="7"/>
        <v>0</v>
      </c>
      <c r="X38" s="76">
        <f>分析係数表!E41</f>
        <v>0.12757089402759902</v>
      </c>
      <c r="Y38" s="89">
        <f t="shared" si="8"/>
        <v>0</v>
      </c>
    </row>
    <row r="39" spans="1:25" x14ac:dyDescent="0.2">
      <c r="A39" s="6" t="s">
        <v>51</v>
      </c>
      <c r="B39" s="5" t="s">
        <v>368</v>
      </c>
      <c r="C39" s="90"/>
      <c r="D39" s="107">
        <f>投入係数表!AN39</f>
        <v>0</v>
      </c>
      <c r="E39" s="110">
        <f t="shared" si="9"/>
        <v>0</v>
      </c>
      <c r="F39" s="85">
        <f>分析係数表!C42</f>
        <v>1</v>
      </c>
      <c r="G39" s="110">
        <f>E39*F39</f>
        <v>0</v>
      </c>
      <c r="H39" s="110">
        <v>8.2389049038248223E-3</v>
      </c>
      <c r="I39" s="110">
        <f>C39+H39</f>
        <v>8.2389049038248223E-3</v>
      </c>
      <c r="J39" s="85">
        <f>分析係数表!G42</f>
        <v>0.48521641371557056</v>
      </c>
      <c r="K39" s="111">
        <f>I39*J39</f>
        <v>3.9976518903775083E-3</v>
      </c>
      <c r="L39" s="79"/>
      <c r="M39" s="80"/>
      <c r="N39" s="81">
        <f>分析係数表!H42</f>
        <v>1.2455852761828956E-2</v>
      </c>
      <c r="O39" s="82">
        <f t="shared" si="3"/>
        <v>4.8298156004235655E-2</v>
      </c>
      <c r="P39" s="76">
        <f>分析係数表!C42</f>
        <v>1</v>
      </c>
      <c r="Q39" s="82">
        <f>O39*P39</f>
        <v>4.8298156004235655E-2</v>
      </c>
      <c r="R39" s="83">
        <v>4.95276335991333E-2</v>
      </c>
      <c r="S39" s="84">
        <f>I39+R39</f>
        <v>5.7766538502958126E-2</v>
      </c>
      <c r="T39" s="85">
        <f>分析係数表!F42</f>
        <v>0.55716694772344011</v>
      </c>
      <c r="U39" s="86">
        <f>S39*T39</f>
        <v>3.2185605938241761E-2</v>
      </c>
      <c r="V39" s="87">
        <f>分析係数表!D42</f>
        <v>5.0590219224283306E-2</v>
      </c>
      <c r="W39" s="88">
        <f>ROUND(S39*V39,0)</f>
        <v>0</v>
      </c>
      <c r="X39" s="76">
        <f>分析係数表!E42</f>
        <v>4.4912872400224846E-2</v>
      </c>
      <c r="Y39" s="89">
        <f>ROUND(S39*X39,0)</f>
        <v>0</v>
      </c>
    </row>
    <row r="40" spans="1:25" x14ac:dyDescent="0.2">
      <c r="A40" s="6" t="s">
        <v>195</v>
      </c>
      <c r="B40" s="5" t="s">
        <v>41</v>
      </c>
      <c r="C40" s="90"/>
      <c r="D40" s="107">
        <f>投入係数表!AN40</f>
        <v>0</v>
      </c>
      <c r="E40" s="110">
        <f t="shared" si="9"/>
        <v>0</v>
      </c>
      <c r="F40" s="85">
        <f>分析係数表!C43</f>
        <v>0.37563090462016302</v>
      </c>
      <c r="G40" s="110">
        <f>E40*F40</f>
        <v>0</v>
      </c>
      <c r="H40" s="110">
        <v>0.66084655437352913</v>
      </c>
      <c r="I40" s="110">
        <f>C40+H40</f>
        <v>0.66084655437352913</v>
      </c>
      <c r="J40" s="85">
        <f>分析係数表!G43</f>
        <v>0.35396646305878693</v>
      </c>
      <c r="K40" s="111">
        <f>I40*J40</f>
        <v>0.23391751747618442</v>
      </c>
      <c r="L40" s="79"/>
      <c r="M40" s="80"/>
      <c r="N40" s="81">
        <f>分析係数表!H43</f>
        <v>3.4431366873638014E-2</v>
      </c>
      <c r="O40" s="82">
        <f t="shared" si="3"/>
        <v>0.13350924745981488</v>
      </c>
      <c r="P40" s="76">
        <f>分析係数表!C43</f>
        <v>0.37563090462016302</v>
      </c>
      <c r="Q40" s="82">
        <f>O40*P40</f>
        <v>5.0150199398487465E-2</v>
      </c>
      <c r="R40" s="83">
        <v>0.12919968355009695</v>
      </c>
      <c r="S40" s="84">
        <f>I40+R40</f>
        <v>0.79004623792362605</v>
      </c>
      <c r="T40" s="85">
        <f>分析係数表!F43</f>
        <v>0.58646850562191188</v>
      </c>
      <c r="U40" s="86">
        <f>S40*T40</f>
        <v>0.46333723652728243</v>
      </c>
      <c r="V40" s="87">
        <f>分析係数表!D43</f>
        <v>0.19606660701085477</v>
      </c>
      <c r="W40" s="88">
        <f>ROUND(S40*V40,0)</f>
        <v>0</v>
      </c>
      <c r="X40" s="76">
        <f>分析係数表!E43</f>
        <v>0.16095397424425165</v>
      </c>
      <c r="Y40" s="89">
        <f>ROUND(S40*X40,0)</f>
        <v>0</v>
      </c>
    </row>
    <row r="41" spans="1:25" x14ac:dyDescent="0.2">
      <c r="A41" s="6" t="s">
        <v>341</v>
      </c>
      <c r="B41" s="5" t="s">
        <v>42</v>
      </c>
      <c r="C41" s="163"/>
      <c r="D41" s="107">
        <f>投入係数表!AN41</f>
        <v>0</v>
      </c>
      <c r="E41" s="110">
        <f t="shared" si="9"/>
        <v>0</v>
      </c>
      <c r="F41" s="85">
        <f>分析係数表!C44</f>
        <v>0.44504076889746724</v>
      </c>
      <c r="G41" s="110">
        <f>E41*F41</f>
        <v>0</v>
      </c>
      <c r="H41" s="110">
        <v>6.1286171206791423E-3</v>
      </c>
      <c r="I41" s="110">
        <f>C41+H41</f>
        <v>6.1286171206791423E-3</v>
      </c>
      <c r="J41" s="85">
        <f>分析係数表!G44</f>
        <v>0.26866955824807881</v>
      </c>
      <c r="K41" s="111">
        <f>I41*J41</f>
        <v>1.6465728544844778E-3</v>
      </c>
      <c r="L41" s="79"/>
      <c r="M41" s="80"/>
      <c r="N41" s="81">
        <f>分析係数表!H44</f>
        <v>0.11433334539351923</v>
      </c>
      <c r="O41" s="82">
        <f t="shared" si="3"/>
        <v>0.44333293415484415</v>
      </c>
      <c r="P41" s="76">
        <f>分析係数表!C44</f>
        <v>0.44504076889746724</v>
      </c>
      <c r="Q41" s="82">
        <f>O41*P41</f>
        <v>0.19730122989384205</v>
      </c>
      <c r="R41" s="83">
        <v>0.20095713409701188</v>
      </c>
      <c r="S41" s="84">
        <f>I41+R41</f>
        <v>0.20708575121769102</v>
      </c>
      <c r="T41" s="85">
        <f>分析係数表!F44</f>
        <v>0.50678893027202865</v>
      </c>
      <c r="U41" s="86">
        <f>S41*T41</f>
        <v>0.10494876633419309</v>
      </c>
      <c r="V41" s="87">
        <f>分析係数表!D44</f>
        <v>0.1775140257413606</v>
      </c>
      <c r="W41" s="88">
        <f>ROUND(S41*V41,0)</f>
        <v>0</v>
      </c>
      <c r="X41" s="76">
        <f>分析係数表!E44</f>
        <v>0.13360991938145303</v>
      </c>
      <c r="Y41" s="89">
        <f>ROUND(S41*X41,0)</f>
        <v>0</v>
      </c>
    </row>
    <row r="42" spans="1:25" x14ac:dyDescent="0.2">
      <c r="A42" s="6" t="s">
        <v>342</v>
      </c>
      <c r="B42" s="5" t="s">
        <v>279</v>
      </c>
      <c r="C42" s="201">
        <f>最終需要_まとめ!C43</f>
        <v>100</v>
      </c>
      <c r="D42" s="107">
        <f>投入係数表!AN42</f>
        <v>0</v>
      </c>
      <c r="E42" s="110">
        <f t="shared" si="9"/>
        <v>0</v>
      </c>
      <c r="F42" s="85">
        <f>分析係数表!C45</f>
        <v>1</v>
      </c>
      <c r="G42" s="110">
        <f>E42*F42</f>
        <v>0</v>
      </c>
      <c r="H42" s="110">
        <v>5.3121487650225743E-2</v>
      </c>
      <c r="I42" s="110">
        <f>C42+H42</f>
        <v>100.05312148765023</v>
      </c>
      <c r="J42" s="85">
        <f>分析係数表!G45</f>
        <v>0</v>
      </c>
      <c r="K42" s="111">
        <f>I42*J42</f>
        <v>0</v>
      </c>
      <c r="L42" s="79"/>
      <c r="M42" s="80"/>
      <c r="N42" s="81">
        <f>分析係数表!H45</f>
        <v>0</v>
      </c>
      <c r="O42" s="82">
        <f t="shared" si="3"/>
        <v>0</v>
      </c>
      <c r="P42" s="76">
        <f>分析係数表!C45</f>
        <v>1</v>
      </c>
      <c r="Q42" s="82">
        <f>O42*P42</f>
        <v>0</v>
      </c>
      <c r="R42" s="83">
        <v>6.3392314246696006E-3</v>
      </c>
      <c r="S42" s="84">
        <f>I42+R42</f>
        <v>100.05946071907491</v>
      </c>
      <c r="T42" s="85">
        <f>分析係数表!F45</f>
        <v>0</v>
      </c>
      <c r="U42" s="86">
        <f>S42*T42</f>
        <v>0</v>
      </c>
      <c r="V42" s="87">
        <f>分析係数表!D45</f>
        <v>0</v>
      </c>
      <c r="W42" s="88">
        <f>ROUND(S42*V42,0)</f>
        <v>0</v>
      </c>
      <c r="X42" s="76">
        <f>分析係数表!E45</f>
        <v>0</v>
      </c>
      <c r="Y42" s="89">
        <f>ROUND(S42*X42,0)</f>
        <v>0</v>
      </c>
    </row>
    <row r="43" spans="1:25" x14ac:dyDescent="0.2">
      <c r="A43" s="6" t="s">
        <v>343</v>
      </c>
      <c r="B43" s="5" t="s">
        <v>280</v>
      </c>
      <c r="C43" s="90"/>
      <c r="D43" s="107">
        <f>投入係数表!AN43</f>
        <v>4.5112781954887219E-4</v>
      </c>
      <c r="E43" s="110">
        <f t="shared" si="9"/>
        <v>4.5112781954887216E-2</v>
      </c>
      <c r="F43" s="85">
        <f>分析係数表!C46</f>
        <v>0.71666280596092968</v>
      </c>
      <c r="G43" s="110">
        <f>E43*F43</f>
        <v>3.2330652900493063E-2</v>
      </c>
      <c r="H43" s="110">
        <v>7.7473366856072229E-2</v>
      </c>
      <c r="I43" s="110">
        <f>C43+H43</f>
        <v>7.7473366856072229E-2</v>
      </c>
      <c r="J43" s="85">
        <f>分析係数表!G46</f>
        <v>9.2985756517065307E-3</v>
      </c>
      <c r="K43" s="111">
        <f>I43*J43</f>
        <v>7.20391962703601E-4</v>
      </c>
      <c r="L43" s="79"/>
      <c r="M43" s="80"/>
      <c r="N43" s="81">
        <f>分析係数表!H46</f>
        <v>2.2386024285503563E-2</v>
      </c>
      <c r="O43" s="82">
        <f t="shared" si="3"/>
        <v>8.6802863997334251E-2</v>
      </c>
      <c r="P43" s="76">
        <f>分析係数表!C46</f>
        <v>0.71666280596092968</v>
      </c>
      <c r="Q43" s="82">
        <f>O43*P43</f>
        <v>6.2208384077774528E-2</v>
      </c>
      <c r="R43" s="83">
        <v>6.6036846819477427E-2</v>
      </c>
      <c r="S43" s="84">
        <f>I43+R43</f>
        <v>0.14351021367554967</v>
      </c>
      <c r="T43" s="85">
        <f>分析係数表!F46</f>
        <v>0.31357162053211501</v>
      </c>
      <c r="U43" s="86">
        <f>S43*T43</f>
        <v>4.5000730265152201E-2</v>
      </c>
      <c r="V43" s="87">
        <f>分析係数表!D46</f>
        <v>1.1287288363343187E-3</v>
      </c>
      <c r="W43" s="88">
        <f>ROUND(S43*V43,0)</f>
        <v>0</v>
      </c>
      <c r="X43" s="76">
        <f>分析係数表!E46</f>
        <v>3.2786885245901639E-3</v>
      </c>
      <c r="Y43" s="89">
        <f>ROUND(S43*X43,0)</f>
        <v>0</v>
      </c>
    </row>
    <row r="44" spans="1:25" x14ac:dyDescent="0.2">
      <c r="A44" s="192">
        <v>40</v>
      </c>
      <c r="B44" s="14" t="s">
        <v>151</v>
      </c>
      <c r="C44" s="197">
        <f>SUM(C5:C43)</f>
        <v>100</v>
      </c>
      <c r="D44" s="108">
        <f>投入係数表!AN44</f>
        <v>1</v>
      </c>
      <c r="E44" s="96">
        <f>SUM(E5:E43)</f>
        <v>100</v>
      </c>
      <c r="F44" s="98">
        <f>分析係数表!C47</f>
        <v>0.41481989128497887</v>
      </c>
      <c r="G44" s="96">
        <f>SUM(G5:G43)</f>
        <v>20.449366017028566</v>
      </c>
      <c r="H44" s="96">
        <f>SUM(H5:H43)</f>
        <v>24.195345374707671</v>
      </c>
      <c r="I44" s="96">
        <f>SUM(I5:I43)</f>
        <v>124.19534537470767</v>
      </c>
      <c r="J44" s="98">
        <f>分析係数表!G47</f>
        <v>0.25026351860519069</v>
      </c>
      <c r="K44" s="112">
        <f>SUM(K5:K43)</f>
        <v>6.1809996599953294</v>
      </c>
      <c r="L44" s="94">
        <f>最終需要_まとめ!$L$33</f>
        <v>0.62733333333333341</v>
      </c>
      <c r="M44" s="91">
        <f>K44*L44</f>
        <v>3.8775471200370704</v>
      </c>
      <c r="N44" s="95">
        <f>分析係数表!H47</f>
        <v>1</v>
      </c>
      <c r="O44" s="96">
        <f>SUM(O5:O43)</f>
        <v>3.8775471200370704</v>
      </c>
      <c r="P44" s="92">
        <f>分析係数表!C47</f>
        <v>0.41481989128497887</v>
      </c>
      <c r="Q44" s="96">
        <f>SUM(Q5:Q43)</f>
        <v>1.8765341551351304</v>
      </c>
      <c r="R44" s="91">
        <f>SUM(R5:R43)</f>
        <v>2.1899909239629567</v>
      </c>
      <c r="S44" s="97">
        <f>SUM(S5:S43)</f>
        <v>126.38533629867064</v>
      </c>
      <c r="T44" s="98">
        <f>分析係数表!F47</f>
        <v>0.49143989098878627</v>
      </c>
      <c r="U44" s="99">
        <f>SUM(U5:U43)</f>
        <v>12.968790006047991</v>
      </c>
      <c r="V44" s="100">
        <f>分析係数表!D47</f>
        <v>6.5635274131309693E-2</v>
      </c>
      <c r="W44" s="101">
        <f>SUM(W5:W43)</f>
        <v>1</v>
      </c>
      <c r="X44" s="92">
        <f>分析係数表!E47</f>
        <v>5.6703562149805216E-2</v>
      </c>
      <c r="Y44" s="102">
        <f>SUM(Y5:Y43)</f>
        <v>1</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344</v>
      </c>
      <c r="C1" s="62"/>
      <c r="D1" s="62"/>
      <c r="E1" s="62"/>
      <c r="F1" s="63"/>
      <c r="G1" s="401" t="str">
        <f>取引基本表!$E$1</f>
        <v>2015年明石市産業連関表</v>
      </c>
      <c r="H1" s="404"/>
      <c r="I1" s="404"/>
    </row>
    <row r="2" spans="1:25" x14ac:dyDescent="0.2">
      <c r="B2" s="3" t="s">
        <v>284</v>
      </c>
      <c r="S2" s="3" t="s">
        <v>153</v>
      </c>
      <c r="U2" s="64" t="s">
        <v>210</v>
      </c>
      <c r="W2" s="3" t="s">
        <v>130</v>
      </c>
      <c r="Y2" s="3" t="s">
        <v>154</v>
      </c>
    </row>
    <row r="3" spans="1:25" ht="44" x14ac:dyDescent="0.2">
      <c r="B3" s="65"/>
      <c r="C3" s="66" t="s">
        <v>228</v>
      </c>
      <c r="D3" s="66" t="s">
        <v>354</v>
      </c>
      <c r="E3" s="66" t="s">
        <v>143</v>
      </c>
      <c r="F3" s="66" t="s">
        <v>554</v>
      </c>
      <c r="G3" s="66" t="s">
        <v>356</v>
      </c>
      <c r="H3" s="66" t="s">
        <v>144</v>
      </c>
      <c r="I3" s="66" t="s">
        <v>145</v>
      </c>
      <c r="J3" s="66" t="s">
        <v>146</v>
      </c>
      <c r="K3" s="67" t="s">
        <v>147</v>
      </c>
      <c r="L3" s="66" t="s">
        <v>555</v>
      </c>
      <c r="M3" s="66" t="s">
        <v>148</v>
      </c>
      <c r="N3" s="66" t="s">
        <v>70</v>
      </c>
      <c r="O3" s="66" t="s">
        <v>148</v>
      </c>
      <c r="P3" s="66" t="s">
        <v>554</v>
      </c>
      <c r="Q3" s="66" t="s">
        <v>357</v>
      </c>
      <c r="R3" s="66" t="s">
        <v>149</v>
      </c>
      <c r="S3" s="68" t="s">
        <v>150</v>
      </c>
      <c r="T3" s="66" t="s">
        <v>209</v>
      </c>
      <c r="U3" s="70" t="s">
        <v>210</v>
      </c>
      <c r="V3" s="69" t="s">
        <v>211</v>
      </c>
      <c r="W3" s="68" t="s">
        <v>155</v>
      </c>
      <c r="X3" s="66" t="s">
        <v>156</v>
      </c>
      <c r="Y3" s="70" t="s">
        <v>157</v>
      </c>
    </row>
    <row r="4" spans="1:25" ht="19" x14ac:dyDescent="0.2">
      <c r="B4" s="71"/>
      <c r="C4" s="72" t="s">
        <v>84</v>
      </c>
      <c r="D4" s="72" t="s">
        <v>85</v>
      </c>
      <c r="E4" s="72" t="s">
        <v>158</v>
      </c>
      <c r="F4" s="72" t="s">
        <v>87</v>
      </c>
      <c r="G4" s="72" t="s">
        <v>159</v>
      </c>
      <c r="H4" s="72" t="s">
        <v>160</v>
      </c>
      <c r="I4" s="72" t="s">
        <v>161</v>
      </c>
      <c r="J4" s="72" t="s">
        <v>162</v>
      </c>
      <c r="K4" s="73" t="s">
        <v>163</v>
      </c>
      <c r="L4" s="72" t="s">
        <v>164</v>
      </c>
      <c r="M4" s="72" t="s">
        <v>165</v>
      </c>
      <c r="N4" s="72" t="s">
        <v>166</v>
      </c>
      <c r="O4" s="72" t="s">
        <v>167</v>
      </c>
      <c r="P4" s="72" t="s">
        <v>168</v>
      </c>
      <c r="Q4" s="72" t="s">
        <v>169</v>
      </c>
      <c r="R4" s="72" t="s">
        <v>170</v>
      </c>
      <c r="S4" s="72" t="s">
        <v>171</v>
      </c>
      <c r="T4" s="74" t="s">
        <v>172</v>
      </c>
      <c r="U4" s="73" t="s">
        <v>173</v>
      </c>
      <c r="V4" s="72" t="s">
        <v>174</v>
      </c>
      <c r="W4" s="72" t="s">
        <v>175</v>
      </c>
      <c r="X4" s="72" t="s">
        <v>176</v>
      </c>
      <c r="Y4" s="73" t="s">
        <v>177</v>
      </c>
    </row>
    <row r="5" spans="1:25" x14ac:dyDescent="0.2">
      <c r="A5" s="4" t="s">
        <v>264</v>
      </c>
      <c r="B5" s="5" t="s">
        <v>265</v>
      </c>
      <c r="C5" s="90"/>
      <c r="D5" s="107">
        <f>投入係数表!AO5</f>
        <v>0</v>
      </c>
      <c r="E5" s="110">
        <f>$C$43*D5</f>
        <v>0</v>
      </c>
      <c r="F5" s="85">
        <f>分析係数表!C8</f>
        <v>4.9243777539597522E-2</v>
      </c>
      <c r="G5" s="110">
        <f t="shared" ref="G5:G38" si="0">E5*F5</f>
        <v>0</v>
      </c>
      <c r="H5" s="110">
        <f t="array" ref="H5:H43">MMULT(逆行列係数!C5:AO43,'39'!G5:G43)</f>
        <v>1.318387006615793E-4</v>
      </c>
      <c r="I5" s="110">
        <f t="shared" ref="I5:I38" si="1">C5+H5</f>
        <v>1.318387006615793E-4</v>
      </c>
      <c r="J5" s="85">
        <f>分析係数表!G8</f>
        <v>0.12057971014492753</v>
      </c>
      <c r="K5" s="111">
        <f t="shared" ref="K5:K38" si="2">I5*J5</f>
        <v>1.5897072311657097E-5</v>
      </c>
      <c r="L5" s="79" t="s">
        <v>178</v>
      </c>
      <c r="M5" s="80" t="s">
        <v>178</v>
      </c>
      <c r="N5" s="81">
        <f>分析係数表!H8</f>
        <v>1.1023937613586077E-2</v>
      </c>
      <c r="O5" s="82">
        <f t="shared" ref="O5:O43" si="3">$M$44*N5</f>
        <v>9.4000646804037649E-2</v>
      </c>
      <c r="P5" s="76">
        <f>分析係数表!C8</f>
        <v>4.9243777539597522E-2</v>
      </c>
      <c r="Q5" s="82">
        <f t="shared" ref="Q5:Q38" si="4">O5*P5</f>
        <v>4.6289469397963086E-3</v>
      </c>
      <c r="R5" s="83">
        <f t="array" ref="R5:R43">MMULT(逆行列係数!C5:AO43,'39'!Q5:Q43)</f>
        <v>4.8401704155114399E-3</v>
      </c>
      <c r="S5" s="84">
        <f t="shared" ref="S5:S38" si="5">I5+R5</f>
        <v>4.9720091161730194E-3</v>
      </c>
      <c r="T5" s="85">
        <f>分析係数表!F8</f>
        <v>0.45391304347826089</v>
      </c>
      <c r="U5" s="86">
        <f t="shared" ref="U5:U38" si="6">S5*T5</f>
        <v>2.2568597901237533E-3</v>
      </c>
      <c r="V5" s="87">
        <f>分析係数表!D8</f>
        <v>0.46202898550724636</v>
      </c>
      <c r="W5" s="167">
        <f t="shared" ref="W5:W38" si="7">ROUND(S5*V5,0)</f>
        <v>0</v>
      </c>
      <c r="X5" s="76">
        <f>分析係数表!E8</f>
        <v>0.31362318840579712</v>
      </c>
      <c r="Y5" s="166">
        <f t="shared" ref="Y5:Y38" si="8">ROUND(S5*X5,0)</f>
        <v>0</v>
      </c>
    </row>
    <row r="6" spans="1:25" x14ac:dyDescent="0.2">
      <c r="A6" s="6" t="s">
        <v>220</v>
      </c>
      <c r="B6" s="5" t="s">
        <v>266</v>
      </c>
      <c r="C6" s="90"/>
      <c r="D6" s="107">
        <f>投入係数表!AO6</f>
        <v>0</v>
      </c>
      <c r="E6" s="110">
        <f t="shared" ref="E6:E43" si="9">$C$43*D6</f>
        <v>0</v>
      </c>
      <c r="F6" s="85">
        <f>分析係数表!C9</f>
        <v>0.18610421836228286</v>
      </c>
      <c r="G6" s="110">
        <f t="shared" si="0"/>
        <v>0</v>
      </c>
      <c r="H6" s="110">
        <v>1.6404377603385325E-4</v>
      </c>
      <c r="I6" s="110">
        <f t="shared" si="1"/>
        <v>1.6404377603385325E-4</v>
      </c>
      <c r="J6" s="85">
        <f>分析係数表!G9</f>
        <v>0.24223602484472051</v>
      </c>
      <c r="K6" s="111">
        <f t="shared" si="2"/>
        <v>3.9737312206958246E-5</v>
      </c>
      <c r="L6" s="79"/>
      <c r="M6" s="80"/>
      <c r="N6" s="81">
        <f>分析係数表!H9</f>
        <v>5.8167204272645549E-4</v>
      </c>
      <c r="O6" s="82">
        <f t="shared" si="3"/>
        <v>4.9598927498217286E-3</v>
      </c>
      <c r="P6" s="76">
        <f>分析係数表!C9</f>
        <v>0.18610421836228286</v>
      </c>
      <c r="Q6" s="82">
        <f t="shared" si="4"/>
        <v>9.2305696336632661E-4</v>
      </c>
      <c r="R6" s="83">
        <v>9.4467158240194862E-4</v>
      </c>
      <c r="S6" s="84">
        <f t="shared" si="5"/>
        <v>1.1087153584358018E-3</v>
      </c>
      <c r="T6" s="85">
        <f>分析係数表!F9</f>
        <v>0.65217391304347827</v>
      </c>
      <c r="U6" s="86">
        <f t="shared" si="6"/>
        <v>7.2307523376247942E-4</v>
      </c>
      <c r="V6" s="87">
        <f>分析係数表!D9</f>
        <v>0.15527950310559005</v>
      </c>
      <c r="W6" s="167">
        <f t="shared" si="7"/>
        <v>0</v>
      </c>
      <c r="X6" s="76">
        <f>分析係数表!E9</f>
        <v>0</v>
      </c>
      <c r="Y6" s="166">
        <f t="shared" si="8"/>
        <v>0</v>
      </c>
    </row>
    <row r="7" spans="1:25" x14ac:dyDescent="0.2">
      <c r="A7" s="6" t="s">
        <v>221</v>
      </c>
      <c r="B7" s="5" t="s">
        <v>267</v>
      </c>
      <c r="C7" s="90"/>
      <c r="D7" s="107">
        <f>投入係数表!AO7</f>
        <v>0</v>
      </c>
      <c r="E7" s="110">
        <f t="shared" si="9"/>
        <v>0</v>
      </c>
      <c r="F7" s="85">
        <f>分析係数表!C10</f>
        <v>1</v>
      </c>
      <c r="G7" s="110">
        <f t="shared" si="0"/>
        <v>0</v>
      </c>
      <c r="H7" s="110">
        <v>9.6666192217902564E-5</v>
      </c>
      <c r="I7" s="110">
        <f t="shared" si="1"/>
        <v>9.6666192217902564E-5</v>
      </c>
      <c r="J7" s="85">
        <f>分析係数表!G10</f>
        <v>0.17902522283330172</v>
      </c>
      <c r="K7" s="111">
        <f t="shared" si="2"/>
        <v>1.7305686602256784E-5</v>
      </c>
      <c r="L7" s="79"/>
      <c r="M7" s="80"/>
      <c r="N7" s="81">
        <f>分析係数表!H10</f>
        <v>1.093766089911469E-3</v>
      </c>
      <c r="O7" s="82">
        <f t="shared" si="3"/>
        <v>9.3264968932054524E-3</v>
      </c>
      <c r="P7" s="76">
        <f>分析係数表!C10</f>
        <v>1</v>
      </c>
      <c r="Q7" s="82">
        <f t="shared" si="4"/>
        <v>9.3264968932054524E-3</v>
      </c>
      <c r="R7" s="83">
        <v>9.3532973835244951E-3</v>
      </c>
      <c r="S7" s="84">
        <f t="shared" si="5"/>
        <v>9.4499635757423969E-3</v>
      </c>
      <c r="T7" s="85">
        <f>分析係数表!F10</f>
        <v>0.51792148681964723</v>
      </c>
      <c r="U7" s="86">
        <f t="shared" si="6"/>
        <v>4.8943391855400123E-3</v>
      </c>
      <c r="V7" s="87">
        <f>分析係数表!D10</f>
        <v>0.10677033946520008</v>
      </c>
      <c r="W7" s="167">
        <f t="shared" si="7"/>
        <v>0</v>
      </c>
      <c r="X7" s="76">
        <f>分析係数表!E10</f>
        <v>8.173715152664518E-2</v>
      </c>
      <c r="Y7" s="166">
        <f t="shared" si="8"/>
        <v>0</v>
      </c>
    </row>
    <row r="8" spans="1:25" x14ac:dyDescent="0.2">
      <c r="A8" s="6" t="s">
        <v>222</v>
      </c>
      <c r="B8" s="5" t="s">
        <v>27</v>
      </c>
      <c r="C8" s="90"/>
      <c r="D8" s="107">
        <f>投入係数表!AO8</f>
        <v>1.5159554309103311E-4</v>
      </c>
      <c r="E8" s="110">
        <f t="shared" si="9"/>
        <v>1.5159554309103311E-2</v>
      </c>
      <c r="F8" s="85">
        <f>分析係数表!C11</f>
        <v>6.160954948016939E-3</v>
      </c>
      <c r="G8" s="110">
        <f t="shared" si="0"/>
        <v>9.3397331130401555E-5</v>
      </c>
      <c r="H8" s="110">
        <v>1.3484927386939486E-3</v>
      </c>
      <c r="I8" s="110">
        <f t="shared" si="1"/>
        <v>1.3484927386939486E-3</v>
      </c>
      <c r="J8" s="85">
        <f>分析係数表!G11</f>
        <v>0.34042553191489361</v>
      </c>
      <c r="K8" s="111">
        <f t="shared" si="2"/>
        <v>4.590613578532591E-4</v>
      </c>
      <c r="L8" s="79"/>
      <c r="M8" s="80"/>
      <c r="N8" s="81">
        <f>分析係数表!H11</f>
        <v>-1.9481838751603774E-5</v>
      </c>
      <c r="O8" s="82">
        <f t="shared" si="3"/>
        <v>-1.6612080980264165E-4</v>
      </c>
      <c r="P8" s="76">
        <f>分析係数表!C11</f>
        <v>6.160954948016939E-3</v>
      </c>
      <c r="Q8" s="82">
        <f t="shared" si="4"/>
        <v>-1.0234628251221658E-6</v>
      </c>
      <c r="R8" s="83">
        <v>1.1703593120731114E-4</v>
      </c>
      <c r="S8" s="84">
        <f t="shared" si="5"/>
        <v>1.4655286699012597E-3</v>
      </c>
      <c r="T8" s="85">
        <f>分析係数表!F11</f>
        <v>0.5957446808510638</v>
      </c>
      <c r="U8" s="86">
        <f t="shared" si="6"/>
        <v>8.7308090972840994E-4</v>
      </c>
      <c r="V8" s="87">
        <f>分析係数表!D11</f>
        <v>0.10638297872340426</v>
      </c>
      <c r="W8" s="167">
        <f t="shared" si="7"/>
        <v>0</v>
      </c>
      <c r="X8" s="76">
        <f>分析係数表!E11</f>
        <v>0</v>
      </c>
      <c r="Y8" s="166">
        <f t="shared" si="8"/>
        <v>0</v>
      </c>
    </row>
    <row r="9" spans="1:25" x14ac:dyDescent="0.2">
      <c r="A9" s="6" t="s">
        <v>223</v>
      </c>
      <c r="B9" s="5" t="s">
        <v>191</v>
      </c>
      <c r="C9" s="90"/>
      <c r="D9" s="107">
        <f>投入係数表!AO9</f>
        <v>2.3497309179110132E-3</v>
      </c>
      <c r="E9" s="110">
        <f t="shared" si="9"/>
        <v>0.23497309179110132</v>
      </c>
      <c r="F9" s="85">
        <f>分析係数表!C12</f>
        <v>3.0196065121225524E-2</v>
      </c>
      <c r="G9" s="110">
        <f t="shared" si="0"/>
        <v>7.0952627814597977E-3</v>
      </c>
      <c r="H9" s="110">
        <v>7.6597038335553345E-3</v>
      </c>
      <c r="I9" s="110">
        <f t="shared" si="1"/>
        <v>7.6597038335553345E-3</v>
      </c>
      <c r="J9" s="85">
        <f>分析係数表!G12</f>
        <v>0.12354134956874682</v>
      </c>
      <c r="K9" s="111">
        <f t="shared" si="2"/>
        <v>9.4629014889432972E-4</v>
      </c>
      <c r="L9" s="79"/>
      <c r="M9" s="80"/>
      <c r="N9" s="81">
        <f>分析係数表!H12</f>
        <v>9.1223709954384669E-2</v>
      </c>
      <c r="O9" s="82">
        <f t="shared" si="3"/>
        <v>0.77786069190086948</v>
      </c>
      <c r="P9" s="76">
        <f>分析係数表!C12</f>
        <v>3.0196065121225524E-2</v>
      </c>
      <c r="Q9" s="82">
        <f t="shared" si="4"/>
        <v>2.3488332107880198E-2</v>
      </c>
      <c r="R9" s="83">
        <v>2.5006280278185952E-2</v>
      </c>
      <c r="S9" s="84">
        <f t="shared" si="5"/>
        <v>3.2665984111741285E-2</v>
      </c>
      <c r="T9" s="85">
        <f>分析係数表!F12</f>
        <v>0.42790922927909231</v>
      </c>
      <c r="U9" s="86">
        <f t="shared" si="6"/>
        <v>1.3978076084898289E-2</v>
      </c>
      <c r="V9" s="87">
        <f>分析係数表!D12</f>
        <v>5.0712605507126057E-2</v>
      </c>
      <c r="W9" s="167">
        <f t="shared" si="7"/>
        <v>0</v>
      </c>
      <c r="X9" s="76">
        <f>分析係数表!E12</f>
        <v>5.3041833863751671E-2</v>
      </c>
      <c r="Y9" s="166">
        <f t="shared" si="8"/>
        <v>0</v>
      </c>
    </row>
    <row r="10" spans="1:25" x14ac:dyDescent="0.2">
      <c r="A10" s="6" t="s">
        <v>224</v>
      </c>
      <c r="B10" s="5" t="s">
        <v>28</v>
      </c>
      <c r="C10" s="90"/>
      <c r="D10" s="107">
        <f>投入係数表!AO10</f>
        <v>5.0784506935496092E-3</v>
      </c>
      <c r="E10" s="110">
        <f t="shared" si="9"/>
        <v>0.50784506935496088</v>
      </c>
      <c r="F10" s="85">
        <f>分析係数表!C13</f>
        <v>0</v>
      </c>
      <c r="G10" s="110">
        <f t="shared" si="0"/>
        <v>0</v>
      </c>
      <c r="H10" s="110">
        <v>0</v>
      </c>
      <c r="I10" s="110">
        <f t="shared" si="1"/>
        <v>0</v>
      </c>
      <c r="J10" s="85">
        <f>分析係数表!G13</f>
        <v>0.24349881796690306</v>
      </c>
      <c r="K10" s="111">
        <f t="shared" si="2"/>
        <v>0</v>
      </c>
      <c r="L10" s="79"/>
      <c r="M10" s="80"/>
      <c r="N10" s="81">
        <f>分析係数表!H13</f>
        <v>1.4342808000912864E-2</v>
      </c>
      <c r="O10" s="82">
        <f t="shared" si="3"/>
        <v>0.12230051333113054</v>
      </c>
      <c r="P10" s="76">
        <f>分析係数表!C13</f>
        <v>0</v>
      </c>
      <c r="Q10" s="82">
        <f t="shared" si="4"/>
        <v>0</v>
      </c>
      <c r="R10" s="83">
        <v>0</v>
      </c>
      <c r="S10" s="84">
        <f t="shared" si="5"/>
        <v>0</v>
      </c>
      <c r="T10" s="85">
        <f>分析係数表!F13</f>
        <v>0.38061465721040189</v>
      </c>
      <c r="U10" s="86">
        <f t="shared" si="6"/>
        <v>0</v>
      </c>
      <c r="V10" s="87">
        <f>分析係数表!D13</f>
        <v>0.21040189125295508</v>
      </c>
      <c r="W10" s="167">
        <f t="shared" si="7"/>
        <v>0</v>
      </c>
      <c r="X10" s="76">
        <f>分析係数表!E13</f>
        <v>0.14893617021276595</v>
      </c>
      <c r="Y10" s="166">
        <f t="shared" si="8"/>
        <v>0</v>
      </c>
    </row>
    <row r="11" spans="1:25" x14ac:dyDescent="0.2">
      <c r="A11" s="6" t="s">
        <v>225</v>
      </c>
      <c r="B11" s="5" t="s">
        <v>268</v>
      </c>
      <c r="C11" s="90"/>
      <c r="D11" s="107">
        <f>投入係数表!AO11</f>
        <v>0.10452512696126734</v>
      </c>
      <c r="E11" s="110">
        <f t="shared" si="9"/>
        <v>10.452512696126734</v>
      </c>
      <c r="F11" s="85">
        <f>分析係数表!C14</f>
        <v>0.14745822605886216</v>
      </c>
      <c r="G11" s="110">
        <f t="shared" si="0"/>
        <v>1.5413089800285826</v>
      </c>
      <c r="H11" s="110">
        <v>1.7350889943261545</v>
      </c>
      <c r="I11" s="110">
        <f t="shared" si="1"/>
        <v>1.7350889943261545</v>
      </c>
      <c r="J11" s="85">
        <f>分析係数表!G14</f>
        <v>0.16000812567713976</v>
      </c>
      <c r="K11" s="111">
        <f t="shared" si="2"/>
        <v>0.27762833786516139</v>
      </c>
      <c r="L11" s="79"/>
      <c r="M11" s="80"/>
      <c r="N11" s="81">
        <f>分析係数表!H14</f>
        <v>1.1744765647395416E-3</v>
      </c>
      <c r="O11" s="82">
        <f t="shared" si="3"/>
        <v>1.0014711676673537E-2</v>
      </c>
      <c r="P11" s="76">
        <f>分析係数表!C14</f>
        <v>0.14745822605886216</v>
      </c>
      <c r="Q11" s="82">
        <f t="shared" si="4"/>
        <v>1.476751618333253E-3</v>
      </c>
      <c r="R11" s="83">
        <v>1.1393291652173971E-2</v>
      </c>
      <c r="S11" s="84">
        <f t="shared" si="5"/>
        <v>1.7464822859783284</v>
      </c>
      <c r="T11" s="85">
        <f>分析係数表!F14</f>
        <v>0.30031148429035753</v>
      </c>
      <c r="U11" s="86">
        <f t="shared" si="6"/>
        <v>0.52448868758896849</v>
      </c>
      <c r="V11" s="87">
        <f>分析係数表!D14</f>
        <v>4.401408450704225E-2</v>
      </c>
      <c r="W11" s="167">
        <f t="shared" si="7"/>
        <v>0</v>
      </c>
      <c r="X11" s="76">
        <f>分析係数表!E14</f>
        <v>4.2998374864572045E-2</v>
      </c>
      <c r="Y11" s="166">
        <f t="shared" si="8"/>
        <v>0</v>
      </c>
    </row>
    <row r="12" spans="1:25" x14ac:dyDescent="0.2">
      <c r="A12" s="6" t="s">
        <v>226</v>
      </c>
      <c r="B12" s="5" t="s">
        <v>29</v>
      </c>
      <c r="C12" s="90"/>
      <c r="D12" s="107">
        <f>投入係数表!AO12</f>
        <v>7.8829682407337218E-3</v>
      </c>
      <c r="E12" s="110">
        <f t="shared" si="9"/>
        <v>0.7882968240733722</v>
      </c>
      <c r="F12" s="85">
        <f>分析係数表!C15</f>
        <v>0</v>
      </c>
      <c r="G12" s="110">
        <f t="shared" si="0"/>
        <v>0</v>
      </c>
      <c r="H12" s="110">
        <v>0</v>
      </c>
      <c r="I12" s="110">
        <f t="shared" si="1"/>
        <v>0</v>
      </c>
      <c r="J12" s="85">
        <f>分析係数表!G15</f>
        <v>9.5721711315473815E-2</v>
      </c>
      <c r="K12" s="111">
        <f t="shared" si="2"/>
        <v>0</v>
      </c>
      <c r="L12" s="79"/>
      <c r="M12" s="80"/>
      <c r="N12" s="81">
        <f>分析係数表!H15</f>
        <v>8.3618835041705045E-3</v>
      </c>
      <c r="O12" s="82">
        <f t="shared" si="3"/>
        <v>7.1301424721719533E-2</v>
      </c>
      <c r="P12" s="76">
        <f>分析係数表!C15</f>
        <v>0</v>
      </c>
      <c r="Q12" s="82">
        <f t="shared" si="4"/>
        <v>0</v>
      </c>
      <c r="R12" s="83">
        <v>0</v>
      </c>
      <c r="S12" s="84">
        <f t="shared" si="5"/>
        <v>0</v>
      </c>
      <c r="T12" s="85">
        <f>分析係数表!F15</f>
        <v>0.30411835265893644</v>
      </c>
      <c r="U12" s="86">
        <f t="shared" si="6"/>
        <v>0</v>
      </c>
      <c r="V12" s="87">
        <f>分析係数表!D15</f>
        <v>5.8056777289084364E-2</v>
      </c>
      <c r="W12" s="167">
        <f t="shared" si="7"/>
        <v>0</v>
      </c>
      <c r="X12" s="76">
        <f>分析係数表!E15</f>
        <v>5.2139144342263098E-2</v>
      </c>
      <c r="Y12" s="166">
        <f t="shared" si="8"/>
        <v>0</v>
      </c>
    </row>
    <row r="13" spans="1:25" x14ac:dyDescent="0.2">
      <c r="A13" s="6" t="s">
        <v>227</v>
      </c>
      <c r="B13" s="5" t="s">
        <v>30</v>
      </c>
      <c r="C13" s="90"/>
      <c r="D13" s="107">
        <f>投入係数表!AO13</f>
        <v>1.4932160994466762E-2</v>
      </c>
      <c r="E13" s="110">
        <f t="shared" si="9"/>
        <v>1.4932160994466763</v>
      </c>
      <c r="F13" s="85">
        <f>分析係数表!C16</f>
        <v>2.2508198350392528E-2</v>
      </c>
      <c r="G13" s="110">
        <f t="shared" si="0"/>
        <v>3.3609604146345243E-2</v>
      </c>
      <c r="H13" s="110">
        <v>5.5697838761676069E-2</v>
      </c>
      <c r="I13" s="110">
        <f t="shared" si="1"/>
        <v>5.5697838761676069E-2</v>
      </c>
      <c r="J13" s="85">
        <f>分析係数表!G16</f>
        <v>3.3165829145728645E-2</v>
      </c>
      <c r="K13" s="111">
        <f t="shared" si="2"/>
        <v>1.8472650041560909E-3</v>
      </c>
      <c r="L13" s="79"/>
      <c r="M13" s="80"/>
      <c r="N13" s="81">
        <f>分析係数表!H16</f>
        <v>1.6828134001653172E-2</v>
      </c>
      <c r="O13" s="82">
        <f t="shared" si="3"/>
        <v>0.14349278235309609</v>
      </c>
      <c r="P13" s="76">
        <f>分析係数表!C16</f>
        <v>2.2508198350392528E-2</v>
      </c>
      <c r="Q13" s="82">
        <f t="shared" si="4"/>
        <v>3.2297640070531913E-3</v>
      </c>
      <c r="R13" s="83">
        <v>4.4207454622975945E-3</v>
      </c>
      <c r="S13" s="84">
        <f t="shared" si="5"/>
        <v>6.0118584223973662E-2</v>
      </c>
      <c r="T13" s="85">
        <f>分析係数表!F16</f>
        <v>0.28743718592964823</v>
      </c>
      <c r="U13" s="86">
        <f t="shared" si="6"/>
        <v>1.7280316671413533E-2</v>
      </c>
      <c r="V13" s="87">
        <f>分析係数表!D16</f>
        <v>2.5125628140703519E-2</v>
      </c>
      <c r="W13" s="167">
        <f t="shared" si="7"/>
        <v>0</v>
      </c>
      <c r="X13" s="76">
        <f>分析係数表!E16</f>
        <v>2.3115577889447236E-2</v>
      </c>
      <c r="Y13" s="166">
        <f t="shared" si="8"/>
        <v>0</v>
      </c>
    </row>
    <row r="14" spans="1:25" x14ac:dyDescent="0.2">
      <c r="A14" s="6" t="s">
        <v>2</v>
      </c>
      <c r="B14" s="5" t="s">
        <v>365</v>
      </c>
      <c r="C14" s="90"/>
      <c r="D14" s="107">
        <f>投入係数表!AO14</f>
        <v>1.432577882210263E-2</v>
      </c>
      <c r="E14" s="110">
        <f t="shared" si="9"/>
        <v>1.4325778822102631</v>
      </c>
      <c r="F14" s="85">
        <f>分析係数表!C17</f>
        <v>3.7433661865049261E-2</v>
      </c>
      <c r="G14" s="110">
        <f t="shared" si="0"/>
        <v>5.362663603800736E-2</v>
      </c>
      <c r="H14" s="110">
        <v>0.11107773258225243</v>
      </c>
      <c r="I14" s="110">
        <f t="shared" si="1"/>
        <v>0.11107773258225243</v>
      </c>
      <c r="J14" s="85">
        <f>分析係数表!G17</f>
        <v>0.23414289082763498</v>
      </c>
      <c r="K14" s="111">
        <f t="shared" si="2"/>
        <v>2.6008061413387563E-2</v>
      </c>
      <c r="L14" s="79"/>
      <c r="M14" s="80"/>
      <c r="N14" s="81">
        <f>分析係数表!H17</f>
        <v>3.0252512461419003E-3</v>
      </c>
      <c r="O14" s="82">
        <f t="shared" si="3"/>
        <v>2.5796188607924497E-2</v>
      </c>
      <c r="P14" s="76">
        <f>分析係数表!C17</f>
        <v>3.7433661865049261E-2</v>
      </c>
      <c r="Q14" s="82">
        <f t="shared" si="4"/>
        <v>9.6564580175608145E-4</v>
      </c>
      <c r="R14" s="83">
        <v>5.4282268183145086E-3</v>
      </c>
      <c r="S14" s="84">
        <f t="shared" si="5"/>
        <v>0.11650595940056693</v>
      </c>
      <c r="T14" s="85">
        <f>分析係数表!F17</f>
        <v>0.39289082763499172</v>
      </c>
      <c r="U14" s="86">
        <f t="shared" si="6"/>
        <v>4.5774122813297485E-2</v>
      </c>
      <c r="V14" s="87">
        <f>分析係数表!D17</f>
        <v>5.6649375147370902E-2</v>
      </c>
      <c r="W14" s="167">
        <f t="shared" si="7"/>
        <v>0</v>
      </c>
      <c r="X14" s="76">
        <f>分析係数表!E17</f>
        <v>5.6885168592313136E-2</v>
      </c>
      <c r="Y14" s="166">
        <f t="shared" si="8"/>
        <v>0</v>
      </c>
    </row>
    <row r="15" spans="1:25" x14ac:dyDescent="0.2">
      <c r="A15" s="6" t="s">
        <v>3</v>
      </c>
      <c r="B15" s="5" t="s">
        <v>31</v>
      </c>
      <c r="C15" s="90"/>
      <c r="D15" s="107">
        <f>投入係数表!AO15</f>
        <v>4.775259607367543E-3</v>
      </c>
      <c r="E15" s="110">
        <f t="shared" si="9"/>
        <v>0.4775259607367543</v>
      </c>
      <c r="F15" s="85">
        <f>分析係数表!C18</f>
        <v>0.10097309673726385</v>
      </c>
      <c r="G15" s="110">
        <f t="shared" si="0"/>
        <v>4.8217275028027147E-2</v>
      </c>
      <c r="H15" s="110">
        <v>5.930970208318307E-2</v>
      </c>
      <c r="I15" s="110">
        <f t="shared" si="1"/>
        <v>5.930970208318307E-2</v>
      </c>
      <c r="J15" s="85">
        <f>分析係数表!G18</f>
        <v>0.21571562207670719</v>
      </c>
      <c r="K15" s="111">
        <f t="shared" si="2"/>
        <v>1.2794029280058012E-2</v>
      </c>
      <c r="L15" s="79"/>
      <c r="M15" s="80"/>
      <c r="N15" s="81">
        <f>分析係数表!H18</f>
        <v>4.4529917146522908E-4</v>
      </c>
      <c r="O15" s="82">
        <f t="shared" si="3"/>
        <v>3.7970470812032373E-3</v>
      </c>
      <c r="P15" s="76">
        <f>分析係数表!C18</f>
        <v>0.10097309673726385</v>
      </c>
      <c r="Q15" s="82">
        <f t="shared" si="4"/>
        <v>3.8339960224627979E-4</v>
      </c>
      <c r="R15" s="83">
        <v>1.4740828906804127E-3</v>
      </c>
      <c r="S15" s="84">
        <f t="shared" si="5"/>
        <v>6.0783784973863483E-2</v>
      </c>
      <c r="T15" s="85">
        <f>分析係数表!F18</f>
        <v>0.45949485500467729</v>
      </c>
      <c r="U15" s="86">
        <f t="shared" si="6"/>
        <v>2.7929836463200883E-2</v>
      </c>
      <c r="V15" s="87">
        <f>分析係数表!D18</f>
        <v>5.5378858746492052E-2</v>
      </c>
      <c r="W15" s="167">
        <f t="shared" si="7"/>
        <v>0</v>
      </c>
      <c r="X15" s="76">
        <f>分析係数表!E18</f>
        <v>5.5378858746492052E-2</v>
      </c>
      <c r="Y15" s="166">
        <f t="shared" si="8"/>
        <v>0</v>
      </c>
    </row>
    <row r="16" spans="1:25" x14ac:dyDescent="0.2">
      <c r="A16" s="6" t="s">
        <v>4</v>
      </c>
      <c r="B16" s="5" t="s">
        <v>32</v>
      </c>
      <c r="C16" s="90"/>
      <c r="D16" s="107">
        <f>投入係数表!AO16</f>
        <v>3.7898885772758282E-3</v>
      </c>
      <c r="E16" s="110">
        <f t="shared" si="9"/>
        <v>0.37898885772758284</v>
      </c>
      <c r="F16" s="85">
        <f>分析係数表!C19</f>
        <v>3.134831743474864E-2</v>
      </c>
      <c r="G16" s="110">
        <f t="shared" si="0"/>
        <v>1.1880663016277057E-2</v>
      </c>
      <c r="H16" s="110">
        <v>6.2136683751585854E-2</v>
      </c>
      <c r="I16" s="110">
        <f t="shared" si="1"/>
        <v>6.2136683751585854E-2</v>
      </c>
      <c r="J16" s="85">
        <f>分析係数表!G19</f>
        <v>5.7606822099247029E-2</v>
      </c>
      <c r="K16" s="111">
        <f t="shared" si="2"/>
        <v>3.5794968867147799E-3</v>
      </c>
      <c r="L16" s="79"/>
      <c r="M16" s="80"/>
      <c r="N16" s="81">
        <f>分析係数表!H19</f>
        <v>-1.1410791268796496E-4</v>
      </c>
      <c r="O16" s="82">
        <f t="shared" si="3"/>
        <v>-9.7299331455832959E-4</v>
      </c>
      <c r="P16" s="76">
        <f>分析係数表!C19</f>
        <v>3.134831743474864E-2</v>
      </c>
      <c r="Q16" s="82">
        <f t="shared" si="4"/>
        <v>-3.0501703286662751E-5</v>
      </c>
      <c r="R16" s="83">
        <v>2.9262749394953365E-3</v>
      </c>
      <c r="S16" s="84">
        <f t="shared" si="5"/>
        <v>6.5062958691081196E-2</v>
      </c>
      <c r="T16" s="85">
        <f>分析係数表!F19</f>
        <v>0.23995282590946204</v>
      </c>
      <c r="U16" s="86">
        <f t="shared" si="6"/>
        <v>1.5612040799955526E-2</v>
      </c>
      <c r="V16" s="87">
        <f>分析係数表!D19</f>
        <v>5.8967613172457587E-3</v>
      </c>
      <c r="W16" s="167">
        <f t="shared" si="7"/>
        <v>0</v>
      </c>
      <c r="X16" s="76">
        <f>分析係数表!E19</f>
        <v>5.1710060782001266E-3</v>
      </c>
      <c r="Y16" s="166">
        <f t="shared" si="8"/>
        <v>0</v>
      </c>
    </row>
    <row r="17" spans="1:25" x14ac:dyDescent="0.2">
      <c r="A17" s="6" t="s">
        <v>5</v>
      </c>
      <c r="B17" s="5" t="s">
        <v>33</v>
      </c>
      <c r="C17" s="90"/>
      <c r="D17" s="107">
        <f>投入係数表!AO17</f>
        <v>3.1077086333661792E-3</v>
      </c>
      <c r="E17" s="110">
        <f t="shared" si="9"/>
        <v>0.31077086333661791</v>
      </c>
      <c r="F17" s="85">
        <f>分析係数表!C20</f>
        <v>9.3978580907996712E-2</v>
      </c>
      <c r="G17" s="110">
        <f t="shared" si="0"/>
        <v>2.9205804723928336E-2</v>
      </c>
      <c r="H17" s="110">
        <v>6.0107820931626053E-2</v>
      </c>
      <c r="I17" s="110">
        <f t="shared" si="1"/>
        <v>6.0107820931626053E-2</v>
      </c>
      <c r="J17" s="85">
        <f>分析係数表!G20</f>
        <v>0.1000543404428746</v>
      </c>
      <c r="K17" s="111">
        <f t="shared" si="2"/>
        <v>6.0140483787722576E-3</v>
      </c>
      <c r="L17" s="79"/>
      <c r="M17" s="80"/>
      <c r="N17" s="81">
        <f>分析係数表!H20</f>
        <v>5.5523240442070755E-4</v>
      </c>
      <c r="O17" s="82">
        <f t="shared" si="3"/>
        <v>4.7344430793752872E-3</v>
      </c>
      <c r="P17" s="76">
        <f>分析係数表!C20</f>
        <v>9.3978580907996712E-2</v>
      </c>
      <c r="Q17" s="82">
        <f t="shared" si="4"/>
        <v>4.4493624198937553E-4</v>
      </c>
      <c r="R17" s="83">
        <v>2.4012590084282648E-3</v>
      </c>
      <c r="S17" s="84">
        <f t="shared" si="5"/>
        <v>6.2509079940054321E-2</v>
      </c>
      <c r="T17" s="85">
        <f>分析係数表!F20</f>
        <v>0.22286374133949191</v>
      </c>
      <c r="U17" s="86">
        <f t="shared" si="6"/>
        <v>1.3931007423129889E-2</v>
      </c>
      <c r="V17" s="87">
        <f>分析係数表!D20</f>
        <v>2.7577774758864283E-2</v>
      </c>
      <c r="W17" s="167">
        <f t="shared" si="7"/>
        <v>0</v>
      </c>
      <c r="X17" s="76">
        <f>分析係数表!E20</f>
        <v>2.9955169134628448E-2</v>
      </c>
      <c r="Y17" s="166">
        <f t="shared" si="8"/>
        <v>0</v>
      </c>
    </row>
    <row r="18" spans="1:25" x14ac:dyDescent="0.2">
      <c r="A18" s="6" t="s">
        <v>6</v>
      </c>
      <c r="B18" s="5" t="s">
        <v>34</v>
      </c>
      <c r="C18" s="90"/>
      <c r="D18" s="107">
        <f>投入係数表!AO18</f>
        <v>4.5478662927309933E-3</v>
      </c>
      <c r="E18" s="110">
        <f t="shared" si="9"/>
        <v>0.45478662927309932</v>
      </c>
      <c r="F18" s="85">
        <f>分析係数表!C21</f>
        <v>0.58730312732447199</v>
      </c>
      <c r="G18" s="110">
        <f t="shared" si="0"/>
        <v>0.2670976096374465</v>
      </c>
      <c r="H18" s="110">
        <v>0.30709313365969726</v>
      </c>
      <c r="I18" s="110">
        <f t="shared" si="1"/>
        <v>0.30709313365969726</v>
      </c>
      <c r="J18" s="85">
        <f>分析係数表!G21</f>
        <v>0.28517251912946945</v>
      </c>
      <c r="K18" s="111">
        <f t="shared" si="2"/>
        <v>8.7574522533098734E-2</v>
      </c>
      <c r="L18" s="79"/>
      <c r="M18" s="80"/>
      <c r="N18" s="81">
        <f>分析係数表!H21</f>
        <v>9.2956202043366571E-4</v>
      </c>
      <c r="O18" s="82">
        <f t="shared" si="3"/>
        <v>7.9263357820117588E-3</v>
      </c>
      <c r="P18" s="76">
        <f>分析係数表!C21</f>
        <v>0.58730312732447199</v>
      </c>
      <c r="Q18" s="82">
        <f t="shared" si="4"/>
        <v>4.6551617929993698E-3</v>
      </c>
      <c r="R18" s="83">
        <v>6.7594237220900888E-3</v>
      </c>
      <c r="S18" s="84">
        <f t="shared" si="5"/>
        <v>0.31385255738178736</v>
      </c>
      <c r="T18" s="85">
        <f>分析係数表!F21</f>
        <v>0.42587749688936571</v>
      </c>
      <c r="U18" s="86">
        <f t="shared" si="6"/>
        <v>0.13366274153008162</v>
      </c>
      <c r="V18" s="87">
        <f>分析係数表!D21</f>
        <v>3.1732194878443115E-2</v>
      </c>
      <c r="W18" s="167">
        <f t="shared" si="7"/>
        <v>0</v>
      </c>
      <c r="X18" s="76">
        <f>分析係数表!E21</f>
        <v>3.0689107937146562E-2</v>
      </c>
      <c r="Y18" s="166">
        <f t="shared" si="8"/>
        <v>0</v>
      </c>
    </row>
    <row r="19" spans="1:25" x14ac:dyDescent="0.2">
      <c r="A19" s="6" t="s">
        <v>7</v>
      </c>
      <c r="B19" s="5" t="s">
        <v>269</v>
      </c>
      <c r="C19" s="90"/>
      <c r="D19" s="107">
        <f>投入係数表!AO19</f>
        <v>0</v>
      </c>
      <c r="E19" s="110">
        <f t="shared" si="9"/>
        <v>0</v>
      </c>
      <c r="F19" s="85">
        <f>分析係数表!C22</f>
        <v>5.627746538770495E-2</v>
      </c>
      <c r="G19" s="110">
        <f t="shared" si="0"/>
        <v>0</v>
      </c>
      <c r="H19" s="110">
        <v>4.8464429468741653E-3</v>
      </c>
      <c r="I19" s="110">
        <f t="shared" si="1"/>
        <v>4.8464429468741653E-3</v>
      </c>
      <c r="J19" s="85">
        <f>分析係数表!G22</f>
        <v>0.19467293380336859</v>
      </c>
      <c r="K19" s="111">
        <f t="shared" si="2"/>
        <v>9.4347126697863699E-4</v>
      </c>
      <c r="L19" s="79"/>
      <c r="M19" s="80"/>
      <c r="N19" s="81">
        <f>分析係数表!H22</f>
        <v>4.3138357235694069E-5</v>
      </c>
      <c r="O19" s="82">
        <f t="shared" si="3"/>
        <v>3.6783893599156366E-4</v>
      </c>
      <c r="P19" s="76">
        <f>分析係数表!C22</f>
        <v>5.627746538770495E-2</v>
      </c>
      <c r="Q19" s="82">
        <f t="shared" si="4"/>
        <v>2.0701042988515441E-5</v>
      </c>
      <c r="R19" s="83">
        <v>4.3976848464120645E-4</v>
      </c>
      <c r="S19" s="84">
        <f t="shared" si="5"/>
        <v>5.2862114315153719E-3</v>
      </c>
      <c r="T19" s="85">
        <f>分析係数表!F22</f>
        <v>0.41304347826086957</v>
      </c>
      <c r="U19" s="86">
        <f t="shared" si="6"/>
        <v>2.1834351564954798E-3</v>
      </c>
      <c r="V19" s="87">
        <f>分析係数表!D22</f>
        <v>1.7561039300169733E-2</v>
      </c>
      <c r="W19" s="167">
        <f t="shared" si="7"/>
        <v>0</v>
      </c>
      <c r="X19" s="76">
        <f>分析係数表!E22</f>
        <v>1.6190103146624887E-2</v>
      </c>
      <c r="Y19" s="166">
        <f t="shared" si="8"/>
        <v>0</v>
      </c>
    </row>
    <row r="20" spans="1:25" x14ac:dyDescent="0.2">
      <c r="A20" s="6" t="s">
        <v>8</v>
      </c>
      <c r="B20" s="5" t="s">
        <v>270</v>
      </c>
      <c r="C20" s="90"/>
      <c r="D20" s="107">
        <f>投入係数表!AO20</f>
        <v>0</v>
      </c>
      <c r="E20" s="110">
        <f t="shared" si="9"/>
        <v>0</v>
      </c>
      <c r="F20" s="85">
        <f>分析係数表!C23</f>
        <v>0</v>
      </c>
      <c r="G20" s="110">
        <f t="shared" si="0"/>
        <v>0</v>
      </c>
      <c r="H20" s="110">
        <v>0</v>
      </c>
      <c r="I20" s="110">
        <f t="shared" si="1"/>
        <v>0</v>
      </c>
      <c r="J20" s="85">
        <f>分析係数表!G23</f>
        <v>0.21585320256550375</v>
      </c>
      <c r="K20" s="111">
        <f t="shared" si="2"/>
        <v>0</v>
      </c>
      <c r="L20" s="79"/>
      <c r="M20" s="80"/>
      <c r="N20" s="81">
        <f>分析係数表!H23</f>
        <v>2.5048078394919135E-5</v>
      </c>
      <c r="O20" s="82">
        <f t="shared" si="3"/>
        <v>2.1358389831768209E-4</v>
      </c>
      <c r="P20" s="76">
        <f>分析係数表!C23</f>
        <v>0</v>
      </c>
      <c r="Q20" s="82">
        <f t="shared" si="4"/>
        <v>0</v>
      </c>
      <c r="R20" s="83">
        <v>0</v>
      </c>
      <c r="S20" s="84">
        <f t="shared" si="5"/>
        <v>0</v>
      </c>
      <c r="T20" s="85">
        <f>分析係数表!F23</f>
        <v>0.44111133480974429</v>
      </c>
      <c r="U20" s="86">
        <f t="shared" si="6"/>
        <v>0</v>
      </c>
      <c r="V20" s="87">
        <f>分析係数表!D23</f>
        <v>2.2822054128677844E-2</v>
      </c>
      <c r="W20" s="167">
        <f t="shared" si="7"/>
        <v>0</v>
      </c>
      <c r="X20" s="76">
        <f>分析係数表!E23</f>
        <v>2.3934155905164563E-2</v>
      </c>
      <c r="Y20" s="166">
        <f t="shared" si="8"/>
        <v>0</v>
      </c>
    </row>
    <row r="21" spans="1:25" x14ac:dyDescent="0.2">
      <c r="A21" s="6" t="s">
        <v>9</v>
      </c>
      <c r="B21" s="5" t="s">
        <v>271</v>
      </c>
      <c r="C21" s="90"/>
      <c r="D21" s="107">
        <f>投入係数表!AO21</f>
        <v>5.9122261805502922E-3</v>
      </c>
      <c r="E21" s="110">
        <f t="shared" si="9"/>
        <v>0.59122261805502918</v>
      </c>
      <c r="F21" s="85">
        <f>分析係数表!C24</f>
        <v>0.81842301633363734</v>
      </c>
      <c r="G21" s="110">
        <f t="shared" si="0"/>
        <v>0.483870198393267</v>
      </c>
      <c r="H21" s="110">
        <v>0.54320361053884991</v>
      </c>
      <c r="I21" s="110">
        <f t="shared" si="1"/>
        <v>0.54320361053884991</v>
      </c>
      <c r="J21" s="85">
        <f>分析係数表!G24</f>
        <v>0.20829256360078277</v>
      </c>
      <c r="K21" s="111">
        <f t="shared" si="2"/>
        <v>0.11314527259633823</v>
      </c>
      <c r="L21" s="79"/>
      <c r="M21" s="80"/>
      <c r="N21" s="81">
        <f>分析係数表!H24</f>
        <v>3.3536593850975067E-4</v>
      </c>
      <c r="O21" s="82">
        <f t="shared" si="3"/>
        <v>2.8596510830311882E-3</v>
      </c>
      <c r="P21" s="76">
        <f>分析係数表!C24</f>
        <v>0.81842301633363734</v>
      </c>
      <c r="Q21" s="82">
        <f t="shared" si="4"/>
        <v>2.3404042650361379E-3</v>
      </c>
      <c r="R21" s="83">
        <v>6.4720460438549557E-3</v>
      </c>
      <c r="S21" s="84">
        <f t="shared" si="5"/>
        <v>0.5496756565827049</v>
      </c>
      <c r="T21" s="85">
        <f>分析係数表!F24</f>
        <v>0.39236790606653621</v>
      </c>
      <c r="U21" s="86">
        <f t="shared" si="6"/>
        <v>0.21567508638910438</v>
      </c>
      <c r="V21" s="87">
        <f>分析係数表!D24</f>
        <v>4.4337084148727987E-2</v>
      </c>
      <c r="W21" s="167">
        <f t="shared" si="7"/>
        <v>0</v>
      </c>
      <c r="X21" s="76">
        <f>分析係数表!E24</f>
        <v>4.5009784735812131E-2</v>
      </c>
      <c r="Y21" s="166">
        <f t="shared" si="8"/>
        <v>0</v>
      </c>
    </row>
    <row r="22" spans="1:25" x14ac:dyDescent="0.2">
      <c r="A22" s="6" t="s">
        <v>10</v>
      </c>
      <c r="B22" s="5" t="s">
        <v>272</v>
      </c>
      <c r="C22" s="90"/>
      <c r="D22" s="107">
        <f>投入係数表!AO22</f>
        <v>8.6409459561888873E-3</v>
      </c>
      <c r="E22" s="110">
        <f t="shared" si="9"/>
        <v>0.86409459561888868</v>
      </c>
      <c r="F22" s="85">
        <f>分析係数表!C25</f>
        <v>9.2155281649579646E-3</v>
      </c>
      <c r="G22" s="110">
        <f t="shared" si="0"/>
        <v>7.9630880831138319E-3</v>
      </c>
      <c r="H22" s="110">
        <v>1.2543179760970594E-2</v>
      </c>
      <c r="I22" s="110">
        <f t="shared" si="1"/>
        <v>1.2543179760970594E-2</v>
      </c>
      <c r="J22" s="85">
        <f>分析係数表!G25</f>
        <v>0.19733079122974262</v>
      </c>
      <c r="K22" s="111">
        <f t="shared" si="2"/>
        <v>2.475155586769221E-3</v>
      </c>
      <c r="L22" s="79"/>
      <c r="M22" s="80"/>
      <c r="N22" s="81">
        <f>分析係数表!H25</f>
        <v>5.1487716700667114E-4</v>
      </c>
      <c r="O22" s="82">
        <f t="shared" si="3"/>
        <v>4.3903356876412438E-3</v>
      </c>
      <c r="P22" s="76">
        <f>分析係数表!C25</f>
        <v>9.2155281649579646E-3</v>
      </c>
      <c r="Q22" s="82">
        <f t="shared" si="4"/>
        <v>4.0459262183077976E-5</v>
      </c>
      <c r="R22" s="83">
        <v>3.97364859870354E-4</v>
      </c>
      <c r="S22" s="84">
        <f t="shared" si="5"/>
        <v>1.2940544620840948E-2</v>
      </c>
      <c r="T22" s="85">
        <f>分析係数表!F25</f>
        <v>0.3508102955195424</v>
      </c>
      <c r="U22" s="86">
        <f t="shared" si="6"/>
        <v>4.539676282621038E-3</v>
      </c>
      <c r="V22" s="87">
        <f>分析係数表!D25</f>
        <v>0.24499523355576741</v>
      </c>
      <c r="W22" s="167">
        <f t="shared" si="7"/>
        <v>0</v>
      </c>
      <c r="X22" s="76">
        <f>分析係数表!E25</f>
        <v>0.2330791229742612</v>
      </c>
      <c r="Y22" s="166">
        <f t="shared" si="8"/>
        <v>0</v>
      </c>
    </row>
    <row r="23" spans="1:25" x14ac:dyDescent="0.2">
      <c r="A23" s="6" t="s">
        <v>11</v>
      </c>
      <c r="B23" s="5" t="s">
        <v>35</v>
      </c>
      <c r="C23" s="90"/>
      <c r="D23" s="107">
        <f>投入係数表!AO23</f>
        <v>9.0957325854619877E-4</v>
      </c>
      <c r="E23" s="110">
        <f t="shared" si="9"/>
        <v>9.095732585461988E-2</v>
      </c>
      <c r="F23" s="85">
        <f>分析係数表!C26</f>
        <v>0.13136940169326161</v>
      </c>
      <c r="G23" s="110">
        <f t="shared" si="0"/>
        <v>1.1949009477140449E-2</v>
      </c>
      <c r="H23" s="110">
        <v>5.6618225079343679E-2</v>
      </c>
      <c r="I23" s="110">
        <f t="shared" si="1"/>
        <v>5.6618225079343679E-2</v>
      </c>
      <c r="J23" s="85">
        <f>分析係数表!G26</f>
        <v>0.19642020029831664</v>
      </c>
      <c r="K23" s="111">
        <f t="shared" si="2"/>
        <v>1.112096311061986E-2</v>
      </c>
      <c r="L23" s="79"/>
      <c r="M23" s="80"/>
      <c r="N23" s="81">
        <f>分析係数表!H26</f>
        <v>1.0429741531662163E-2</v>
      </c>
      <c r="O23" s="82">
        <f t="shared" si="3"/>
        <v>8.8933962105057079E-2</v>
      </c>
      <c r="P23" s="76">
        <f>分析係数表!C26</f>
        <v>0.13136940169326161</v>
      </c>
      <c r="Q23" s="82">
        <f t="shared" si="4"/>
        <v>1.1683201391952549E-2</v>
      </c>
      <c r="R23" s="83">
        <v>1.5409549353637003E-2</v>
      </c>
      <c r="S23" s="84">
        <f t="shared" si="5"/>
        <v>7.2027774432980682E-2</v>
      </c>
      <c r="T23" s="85">
        <f>分析係数表!F26</f>
        <v>0.33488173875985511</v>
      </c>
      <c r="U23" s="86">
        <f t="shared" si="6"/>
        <v>2.4120786341119207E-2</v>
      </c>
      <c r="V23" s="87">
        <f>分析係数表!D26</f>
        <v>5.817174515235457E-2</v>
      </c>
      <c r="W23" s="167">
        <f t="shared" si="7"/>
        <v>0</v>
      </c>
      <c r="X23" s="76">
        <f>分析係数表!E26</f>
        <v>6.1453228212230981E-2</v>
      </c>
      <c r="Y23" s="166">
        <f t="shared" si="8"/>
        <v>0</v>
      </c>
    </row>
    <row r="24" spans="1:25" x14ac:dyDescent="0.2">
      <c r="A24" s="6" t="s">
        <v>12</v>
      </c>
      <c r="B24" s="5" t="s">
        <v>366</v>
      </c>
      <c r="C24" s="90"/>
      <c r="D24" s="107">
        <f>投入係数表!AO24</f>
        <v>0</v>
      </c>
      <c r="E24" s="110">
        <f t="shared" si="9"/>
        <v>0</v>
      </c>
      <c r="F24" s="85">
        <f>分析係数表!C27</f>
        <v>0.16712141882673948</v>
      </c>
      <c r="G24" s="110">
        <f t="shared" si="0"/>
        <v>0</v>
      </c>
      <c r="H24" s="110">
        <v>4.0935033134032954E-2</v>
      </c>
      <c r="I24" s="110">
        <f t="shared" si="1"/>
        <v>4.0935033134032954E-2</v>
      </c>
      <c r="J24" s="85">
        <f>分析係数表!G27</f>
        <v>0.17095740894530786</v>
      </c>
      <c r="K24" s="111">
        <f t="shared" si="2"/>
        <v>6.9981471996845993E-3</v>
      </c>
      <c r="L24" s="79"/>
      <c r="M24" s="80"/>
      <c r="N24" s="81">
        <f>分析係数表!H27</f>
        <v>1.1119955247433267E-2</v>
      </c>
      <c r="O24" s="82">
        <f t="shared" si="3"/>
        <v>9.4819385080922094E-2</v>
      </c>
      <c r="P24" s="76">
        <f>分析係数表!C27</f>
        <v>0.16712141882673948</v>
      </c>
      <c r="Q24" s="82">
        <f t="shared" si="4"/>
        <v>1.5846350167002674E-2</v>
      </c>
      <c r="R24" s="83">
        <v>1.7736121696037034E-2</v>
      </c>
      <c r="S24" s="84">
        <f t="shared" si="5"/>
        <v>5.8671154830069988E-2</v>
      </c>
      <c r="T24" s="85">
        <f>分析係数表!F27</f>
        <v>0.3222209040218294</v>
      </c>
      <c r="U24" s="86">
        <f t="shared" si="6"/>
        <v>1.8905072549349873E-2</v>
      </c>
      <c r="V24" s="87">
        <f>分析係数表!D27</f>
        <v>6.0268121959900341E-2</v>
      </c>
      <c r="W24" s="167">
        <f t="shared" si="7"/>
        <v>0</v>
      </c>
      <c r="X24" s="76">
        <f>分析係数表!E27</f>
        <v>7.1420097283188988E-2</v>
      </c>
      <c r="Y24" s="166">
        <f t="shared" si="8"/>
        <v>0</v>
      </c>
    </row>
    <row r="25" spans="1:25" x14ac:dyDescent="0.2">
      <c r="A25" s="6" t="s">
        <v>13</v>
      </c>
      <c r="B25" s="5" t="s">
        <v>192</v>
      </c>
      <c r="C25" s="90"/>
      <c r="D25" s="107">
        <f>投入係数表!AO25</f>
        <v>0</v>
      </c>
      <c r="E25" s="110">
        <f t="shared" si="9"/>
        <v>0</v>
      </c>
      <c r="F25" s="85">
        <f>分析係数表!C28</f>
        <v>0.25171335744498258</v>
      </c>
      <c r="G25" s="110">
        <f t="shared" si="0"/>
        <v>0</v>
      </c>
      <c r="H25" s="110">
        <v>4.8744495049327187E-2</v>
      </c>
      <c r="I25" s="110">
        <f t="shared" si="1"/>
        <v>4.8744495049327187E-2</v>
      </c>
      <c r="J25" s="85">
        <f>分析係数表!G28</f>
        <v>0.12482787671548065</v>
      </c>
      <c r="K25" s="111">
        <f t="shared" si="2"/>
        <v>6.0846718185757712E-3</v>
      </c>
      <c r="L25" s="79"/>
      <c r="M25" s="80"/>
      <c r="N25" s="81">
        <f>分析係数表!H28</f>
        <v>2.0288943499884502E-2</v>
      </c>
      <c r="O25" s="82">
        <f t="shared" si="3"/>
        <v>0.17300295763732251</v>
      </c>
      <c r="P25" s="76">
        <f>分析係数表!C28</f>
        <v>0.25171335744498258</v>
      </c>
      <c r="Q25" s="82">
        <f t="shared" si="4"/>
        <v>4.3547155314802542E-2</v>
      </c>
      <c r="R25" s="83">
        <v>4.9873581094717595E-2</v>
      </c>
      <c r="S25" s="84">
        <f t="shared" si="5"/>
        <v>9.8618076144044775E-2</v>
      </c>
      <c r="T25" s="85">
        <f>分析係数表!F28</f>
        <v>0.21349304958212537</v>
      </c>
      <c r="U25" s="86">
        <f t="shared" si="6"/>
        <v>2.1054273819914367E-2</v>
      </c>
      <c r="V25" s="87">
        <f>分析係数表!D28</f>
        <v>2.3582217408079972E-2</v>
      </c>
      <c r="W25" s="167">
        <f t="shared" si="7"/>
        <v>0</v>
      </c>
      <c r="X25" s="76">
        <f>分析係数表!E28</f>
        <v>2.4555665289680392E-2</v>
      </c>
      <c r="Y25" s="166">
        <f t="shared" si="8"/>
        <v>0</v>
      </c>
    </row>
    <row r="26" spans="1:25" x14ac:dyDescent="0.2">
      <c r="A26" s="6" t="s">
        <v>14</v>
      </c>
      <c r="B26" s="5" t="s">
        <v>50</v>
      </c>
      <c r="C26" s="90"/>
      <c r="D26" s="107">
        <f>投入係数表!AO26</f>
        <v>3.6534525884938981E-2</v>
      </c>
      <c r="E26" s="110">
        <f t="shared" si="9"/>
        <v>3.6534525884938982</v>
      </c>
      <c r="F26" s="85">
        <f>分析係数表!C29</f>
        <v>0.56088407005838192</v>
      </c>
      <c r="G26" s="110">
        <f t="shared" si="0"/>
        <v>2.0491633575997885</v>
      </c>
      <c r="H26" s="110">
        <v>2.1250854196244302</v>
      </c>
      <c r="I26" s="110">
        <f t="shared" si="1"/>
        <v>2.1250854196244302</v>
      </c>
      <c r="J26" s="85">
        <f>分析係数表!G29</f>
        <v>0.25897778967085899</v>
      </c>
      <c r="K26" s="111">
        <f t="shared" si="2"/>
        <v>0.55034992483610479</v>
      </c>
      <c r="L26" s="79"/>
      <c r="M26" s="80"/>
      <c r="N26" s="81">
        <f>分析係数表!H29</f>
        <v>1.0175086067980484E-2</v>
      </c>
      <c r="O26" s="82">
        <f t="shared" si="3"/>
        <v>8.676252580549397E-2</v>
      </c>
      <c r="P26" s="76">
        <f>分析係数表!C29</f>
        <v>0.56088407005838192</v>
      </c>
      <c r="Q26" s="82">
        <f t="shared" si="4"/>
        <v>4.8663718602330847E-2</v>
      </c>
      <c r="R26" s="83">
        <v>5.5706549217187373E-2</v>
      </c>
      <c r="S26" s="84">
        <f t="shared" si="5"/>
        <v>2.1807919688416177</v>
      </c>
      <c r="T26" s="85">
        <f>分析係数表!F29</f>
        <v>0.37605030773347603</v>
      </c>
      <c r="U26" s="86">
        <f t="shared" si="6"/>
        <v>0.82008749098558342</v>
      </c>
      <c r="V26" s="87">
        <f>分析係数表!D29</f>
        <v>1.7393631255017392E-2</v>
      </c>
      <c r="W26" s="167">
        <f t="shared" si="7"/>
        <v>0</v>
      </c>
      <c r="X26" s="76">
        <f>分析係数表!E29</f>
        <v>1.2898046561412899E-2</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0.24526275860882424</v>
      </c>
      <c r="I27" s="110">
        <f t="shared" si="1"/>
        <v>0.24526275860882424</v>
      </c>
      <c r="J27" s="85">
        <f>分析係数表!G30</f>
        <v>0.3445256772071732</v>
      </c>
      <c r="K27" s="111">
        <f t="shared" si="2"/>
        <v>8.4499318003404614E-2</v>
      </c>
      <c r="L27" s="79"/>
      <c r="M27" s="80"/>
      <c r="N27" s="81">
        <f>分析係数表!H30</f>
        <v>0</v>
      </c>
      <c r="O27" s="82">
        <f t="shared" si="3"/>
        <v>0</v>
      </c>
      <c r="P27" s="76">
        <f>分析係数表!C30</f>
        <v>1</v>
      </c>
      <c r="Q27" s="82">
        <f t="shared" si="4"/>
        <v>0</v>
      </c>
      <c r="R27" s="83">
        <v>2.4897232428509795E-2</v>
      </c>
      <c r="S27" s="84">
        <f t="shared" si="5"/>
        <v>0.27015999103733401</v>
      </c>
      <c r="T27" s="85">
        <f>分析係数表!F30</f>
        <v>0.44052354392124621</v>
      </c>
      <c r="U27" s="86">
        <f t="shared" si="6"/>
        <v>0.1190118366774985</v>
      </c>
      <c r="V27" s="87">
        <f>分析係数表!D30</f>
        <v>0.11890846870069555</v>
      </c>
      <c r="W27" s="167">
        <f t="shared" si="7"/>
        <v>0</v>
      </c>
      <c r="X27" s="76">
        <f>分析係数表!E30</f>
        <v>8.6331414857447608E-2</v>
      </c>
      <c r="Y27" s="166">
        <f t="shared" si="8"/>
        <v>0</v>
      </c>
    </row>
    <row r="28" spans="1:25" x14ac:dyDescent="0.2">
      <c r="A28" s="6" t="s">
        <v>16</v>
      </c>
      <c r="B28" s="5" t="s">
        <v>193</v>
      </c>
      <c r="C28" s="90"/>
      <c r="D28" s="107">
        <f>投入係数表!AO28</f>
        <v>3.486697491093762E-3</v>
      </c>
      <c r="E28" s="110">
        <f t="shared" si="9"/>
        <v>0.3486697491093762</v>
      </c>
      <c r="F28" s="85">
        <f>分析係数表!C31</f>
        <v>4.9143958408031541E-2</v>
      </c>
      <c r="G28" s="110">
        <f t="shared" si="0"/>
        <v>1.7135011648369978E-2</v>
      </c>
      <c r="H28" s="110">
        <v>0.14740814006236269</v>
      </c>
      <c r="I28" s="110">
        <f t="shared" si="1"/>
        <v>0.14740814006236269</v>
      </c>
      <c r="J28" s="85">
        <f>分析係数表!G31</f>
        <v>7.032875572201415E-2</v>
      </c>
      <c r="K28" s="111">
        <f t="shared" si="2"/>
        <v>1.0367031073882354E-2</v>
      </c>
      <c r="L28" s="79"/>
      <c r="M28" s="80"/>
      <c r="N28" s="81">
        <f>分析係数表!H31</f>
        <v>2.2706083064994196E-2</v>
      </c>
      <c r="O28" s="82">
        <f t="shared" si="3"/>
        <v>0.19361380382497881</v>
      </c>
      <c r="P28" s="76">
        <f>分析係数表!C31</f>
        <v>4.9143958408031541E-2</v>
      </c>
      <c r="Q28" s="82">
        <f t="shared" si="4"/>
        <v>9.5149487223955363E-3</v>
      </c>
      <c r="R28" s="83">
        <v>2.1999715087270069E-2</v>
      </c>
      <c r="S28" s="84">
        <f t="shared" si="5"/>
        <v>0.16940785514963275</v>
      </c>
      <c r="T28" s="85">
        <f>分析係数表!F31</f>
        <v>0.30087390761548066</v>
      </c>
      <c r="U28" s="86">
        <f t="shared" si="6"/>
        <v>5.0970403359627332E-2</v>
      </c>
      <c r="V28" s="87">
        <f>分析係数表!D31</f>
        <v>7.4490220557636294E-2</v>
      </c>
      <c r="W28" s="167">
        <f t="shared" si="7"/>
        <v>0</v>
      </c>
      <c r="X28" s="76">
        <f>分析係数表!E31</f>
        <v>6.450270495214315E-2</v>
      </c>
      <c r="Y28" s="166">
        <f t="shared" si="8"/>
        <v>0</v>
      </c>
    </row>
    <row r="29" spans="1:25" x14ac:dyDescent="0.2">
      <c r="A29" s="6" t="s">
        <v>17</v>
      </c>
      <c r="B29" s="5" t="s">
        <v>273</v>
      </c>
      <c r="C29" s="90"/>
      <c r="D29" s="107">
        <f>投入係数表!AO29</f>
        <v>1.0611688016372318E-3</v>
      </c>
      <c r="E29" s="110">
        <f t="shared" si="9"/>
        <v>0.10611688016372317</v>
      </c>
      <c r="F29" s="85">
        <f>分析係数表!C32</f>
        <v>0.85369684730169415</v>
      </c>
      <c r="G29" s="110">
        <f t="shared" si="0"/>
        <v>9.0591646041262158E-2</v>
      </c>
      <c r="H29" s="110">
        <v>0.23062978603349019</v>
      </c>
      <c r="I29" s="110">
        <f t="shared" si="1"/>
        <v>0.23062978603349019</v>
      </c>
      <c r="J29" s="85">
        <f>分析係数表!G32</f>
        <v>0.14032110690510377</v>
      </c>
      <c r="K29" s="111">
        <f t="shared" si="2"/>
        <v>3.2362226861506582E-2</v>
      </c>
      <c r="L29" s="79"/>
      <c r="M29" s="80"/>
      <c r="N29" s="81">
        <f>分析係数表!H32</f>
        <v>6.3455131933795143E-3</v>
      </c>
      <c r="O29" s="82">
        <f t="shared" si="3"/>
        <v>5.4107920907146133E-2</v>
      </c>
      <c r="P29" s="76">
        <f>分析係数表!C32</f>
        <v>0.85369684730169415</v>
      </c>
      <c r="Q29" s="82">
        <f t="shared" si="4"/>
        <v>4.6191761492480075E-2</v>
      </c>
      <c r="R29" s="83">
        <v>6.4688418930506697E-2</v>
      </c>
      <c r="S29" s="84">
        <f t="shared" si="5"/>
        <v>0.29531820496399686</v>
      </c>
      <c r="T29" s="85">
        <f>分析係数表!F32</f>
        <v>0.48296567027803161</v>
      </c>
      <c r="U29" s="86">
        <f t="shared" si="6"/>
        <v>0.14262855480574185</v>
      </c>
      <c r="V29" s="87">
        <f>分析係数表!D32</f>
        <v>1.657747030413784E-2</v>
      </c>
      <c r="W29" s="167">
        <f t="shared" si="7"/>
        <v>0</v>
      </c>
      <c r="X29" s="76">
        <f>分析係数表!E32</f>
        <v>2.4931471087325414E-2</v>
      </c>
      <c r="Y29" s="166">
        <f t="shared" si="8"/>
        <v>0</v>
      </c>
    </row>
    <row r="30" spans="1:25" x14ac:dyDescent="0.2">
      <c r="A30" s="6" t="s">
        <v>18</v>
      </c>
      <c r="B30" s="5" t="s">
        <v>274</v>
      </c>
      <c r="C30" s="90"/>
      <c r="D30" s="107">
        <f>投入係数表!AO30</f>
        <v>1.1066474645645419E-2</v>
      </c>
      <c r="E30" s="110">
        <f t="shared" si="9"/>
        <v>1.1066474645645419</v>
      </c>
      <c r="F30" s="85">
        <f>分析係数表!C33</f>
        <v>0.68456011928968419</v>
      </c>
      <c r="G30" s="110">
        <f t="shared" si="0"/>
        <v>0.75756672035392936</v>
      </c>
      <c r="H30" s="110">
        <v>1.2457113770542925</v>
      </c>
      <c r="I30" s="110">
        <f t="shared" si="1"/>
        <v>1.2457113770542925</v>
      </c>
      <c r="J30" s="85">
        <f>分析係数表!G33</f>
        <v>0.50750988142292486</v>
      </c>
      <c r="K30" s="111">
        <f t="shared" si="2"/>
        <v>0.63221083325601246</v>
      </c>
      <c r="L30" s="79"/>
      <c r="M30" s="80"/>
      <c r="N30" s="81">
        <f>分析係数表!H33</f>
        <v>9.6295945829355794E-4</v>
      </c>
      <c r="O30" s="82">
        <f t="shared" si="3"/>
        <v>8.2111143131020012E-3</v>
      </c>
      <c r="P30" s="76">
        <f>分析係数表!C33</f>
        <v>0.68456011928968419</v>
      </c>
      <c r="Q30" s="82">
        <f t="shared" si="4"/>
        <v>5.6210013936783395E-3</v>
      </c>
      <c r="R30" s="83">
        <v>2.1833577011098157E-2</v>
      </c>
      <c r="S30" s="84">
        <f t="shared" si="5"/>
        <v>1.2675449540653907</v>
      </c>
      <c r="T30" s="85">
        <f>分析係数表!F33</f>
        <v>0.6454545454545455</v>
      </c>
      <c r="U30" s="86">
        <f t="shared" si="6"/>
        <v>0.81814265216947946</v>
      </c>
      <c r="V30" s="87">
        <f>分析係数表!D33</f>
        <v>8.1027667984189727E-2</v>
      </c>
      <c r="W30" s="167">
        <f t="shared" si="7"/>
        <v>0</v>
      </c>
      <c r="X30" s="76">
        <f>分析係数表!E33</f>
        <v>8.1620553359683795E-2</v>
      </c>
      <c r="Y30" s="166">
        <f t="shared" si="8"/>
        <v>0</v>
      </c>
    </row>
    <row r="31" spans="1:25" x14ac:dyDescent="0.2">
      <c r="A31" s="6" t="s">
        <v>19</v>
      </c>
      <c r="B31" s="5" t="s">
        <v>275</v>
      </c>
      <c r="C31" s="90"/>
      <c r="D31" s="107">
        <f>投入係数表!AO31</f>
        <v>6.2154172667323579E-2</v>
      </c>
      <c r="E31" s="110">
        <f t="shared" si="9"/>
        <v>6.2154172667323575</v>
      </c>
      <c r="F31" s="85">
        <f>分析係数表!C34</f>
        <v>0.36407371382002685</v>
      </c>
      <c r="G31" s="110">
        <f t="shared" si="0"/>
        <v>2.2628700472403698</v>
      </c>
      <c r="H31" s="110">
        <v>2.5954822098469537</v>
      </c>
      <c r="I31" s="110">
        <f t="shared" si="1"/>
        <v>2.5954822098469537</v>
      </c>
      <c r="J31" s="85">
        <f>分析係数表!G34</f>
        <v>0.42480723749571397</v>
      </c>
      <c r="K31" s="111">
        <f t="shared" si="2"/>
        <v>1.1025796275343553</v>
      </c>
      <c r="L31" s="79"/>
      <c r="M31" s="80"/>
      <c r="N31" s="81">
        <f>分析係数表!H34</f>
        <v>0.15914714076185121</v>
      </c>
      <c r="O31" s="82">
        <f t="shared" si="3"/>
        <v>1.3570408952777795</v>
      </c>
      <c r="P31" s="76">
        <f>分析係数表!C34</f>
        <v>0.36407371382002685</v>
      </c>
      <c r="Q31" s="82">
        <f t="shared" si="4"/>
        <v>0.49406291854943529</v>
      </c>
      <c r="R31" s="83">
        <v>0.54235904293882209</v>
      </c>
      <c r="S31" s="84">
        <f t="shared" si="5"/>
        <v>3.1378412527857757</v>
      </c>
      <c r="T31" s="85">
        <f>分析係数表!F34</f>
        <v>0.69957183425501801</v>
      </c>
      <c r="U31" s="86">
        <f t="shared" si="6"/>
        <v>2.195145360812409</v>
      </c>
      <c r="V31" s="87">
        <f>分析係数表!D34</f>
        <v>0.16978925805118647</v>
      </c>
      <c r="W31" s="167">
        <f t="shared" si="7"/>
        <v>1</v>
      </c>
      <c r="X31" s="76">
        <f>分析係数表!E34</f>
        <v>0.12666496689847989</v>
      </c>
      <c r="Y31" s="166">
        <f t="shared" si="8"/>
        <v>0</v>
      </c>
    </row>
    <row r="32" spans="1:25" x14ac:dyDescent="0.2">
      <c r="A32" s="6" t="s">
        <v>20</v>
      </c>
      <c r="B32" s="5" t="s">
        <v>37</v>
      </c>
      <c r="C32" s="90"/>
      <c r="D32" s="107">
        <f>投入係数表!AO32</f>
        <v>2.1981353748199801E-3</v>
      </c>
      <c r="E32" s="110">
        <f t="shared" si="9"/>
        <v>0.219813537481998</v>
      </c>
      <c r="F32" s="85">
        <f>分析係数表!C35</f>
        <v>0.73929442777419441</v>
      </c>
      <c r="G32" s="110">
        <f t="shared" si="0"/>
        <v>0.16250692340977516</v>
      </c>
      <c r="H32" s="110">
        <v>0.64702131225027859</v>
      </c>
      <c r="I32" s="110">
        <f t="shared" si="1"/>
        <v>0.64702131225027859</v>
      </c>
      <c r="J32" s="85">
        <f>分析係数表!G35</f>
        <v>0.31372688477951638</v>
      </c>
      <c r="K32" s="111">
        <f t="shared" si="2"/>
        <v>0.20298798067823465</v>
      </c>
      <c r="L32" s="79"/>
      <c r="M32" s="80"/>
      <c r="N32" s="81">
        <f>分析係数表!H35</f>
        <v>5.9491969307754605E-2</v>
      </c>
      <c r="O32" s="82">
        <f t="shared" si="3"/>
        <v>0.50728549004875256</v>
      </c>
      <c r="P32" s="76">
        <f>分析係数表!C35</f>
        <v>0.73929442777419441</v>
      </c>
      <c r="Q32" s="82">
        <f t="shared" si="4"/>
        <v>0.37503333608374434</v>
      </c>
      <c r="R32" s="83">
        <v>0.46883733759638613</v>
      </c>
      <c r="S32" s="84">
        <f t="shared" si="5"/>
        <v>1.1158586498466647</v>
      </c>
      <c r="T32" s="85">
        <f>分析係数表!F35</f>
        <v>0.64366998577524892</v>
      </c>
      <c r="U32" s="86">
        <f t="shared" si="6"/>
        <v>0.71824472127399119</v>
      </c>
      <c r="V32" s="87">
        <f>分析係数表!D35</f>
        <v>5.245376955903272E-2</v>
      </c>
      <c r="W32" s="167">
        <f t="shared" si="7"/>
        <v>0</v>
      </c>
      <c r="X32" s="76">
        <f>分析係数表!E35</f>
        <v>4.7030583214793739E-2</v>
      </c>
      <c r="Y32" s="166">
        <f t="shared" si="8"/>
        <v>0</v>
      </c>
    </row>
    <row r="33" spans="1:25" x14ac:dyDescent="0.2">
      <c r="A33" s="6" t="s">
        <v>21</v>
      </c>
      <c r="B33" s="5" t="s">
        <v>38</v>
      </c>
      <c r="C33" s="90"/>
      <c r="D33" s="107">
        <f>投入係数表!AO33</f>
        <v>2.4255286894565301E-2</v>
      </c>
      <c r="E33" s="110">
        <f t="shared" si="9"/>
        <v>2.42552868945653</v>
      </c>
      <c r="F33" s="85">
        <f>分析係数表!C36</f>
        <v>0.90530305621882723</v>
      </c>
      <c r="G33" s="110">
        <f t="shared" si="0"/>
        <v>2.1958385355114434</v>
      </c>
      <c r="H33" s="110">
        <v>2.5131829886152062</v>
      </c>
      <c r="I33" s="110">
        <f t="shared" si="1"/>
        <v>2.5131829886152062</v>
      </c>
      <c r="J33" s="85">
        <f>分析係数表!G36</f>
        <v>4.4048921884705258E-2</v>
      </c>
      <c r="K33" s="111">
        <f t="shared" si="2"/>
        <v>0.11070300114748131</v>
      </c>
      <c r="L33" s="79"/>
      <c r="M33" s="80"/>
      <c r="N33" s="81">
        <f>分析係数表!H36</f>
        <v>0.18238619127269287</v>
      </c>
      <c r="O33" s="82">
        <f t="shared" si="3"/>
        <v>1.5551992898280735</v>
      </c>
      <c r="P33" s="76">
        <f>分析係数表!C36</f>
        <v>0.90530305621882723</v>
      </c>
      <c r="Q33" s="82">
        <f t="shared" si="4"/>
        <v>1.4079266701107047</v>
      </c>
      <c r="R33" s="83">
        <v>1.510582297216023</v>
      </c>
      <c r="S33" s="84">
        <f t="shared" si="5"/>
        <v>4.0237652858312289</v>
      </c>
      <c r="T33" s="85">
        <f>分析係数表!F36</f>
        <v>0.85493507645893108</v>
      </c>
      <c r="U33" s="86">
        <f t="shared" si="6"/>
        <v>3.4400580822949145</v>
      </c>
      <c r="V33" s="87">
        <f>分析係数表!D36</f>
        <v>1.6260463190274778E-2</v>
      </c>
      <c r="W33" s="167">
        <f t="shared" si="7"/>
        <v>0</v>
      </c>
      <c r="X33" s="76">
        <f>分析係数表!E36</f>
        <v>7.9638557780472661E-3</v>
      </c>
      <c r="Y33" s="166">
        <f t="shared" si="8"/>
        <v>0</v>
      </c>
    </row>
    <row r="34" spans="1:25" x14ac:dyDescent="0.2">
      <c r="A34" s="6" t="s">
        <v>22</v>
      </c>
      <c r="B34" s="5" t="s">
        <v>378</v>
      </c>
      <c r="C34" s="90"/>
      <c r="D34" s="107">
        <f>投入係数表!AO34</f>
        <v>7.5873569317062073E-2</v>
      </c>
      <c r="E34" s="110">
        <f t="shared" si="9"/>
        <v>7.5873569317062071</v>
      </c>
      <c r="F34" s="85">
        <f>分析係数表!C37</f>
        <v>0.39043485315593052</v>
      </c>
      <c r="G34" s="110">
        <f t="shared" si="0"/>
        <v>2.9623685894723444</v>
      </c>
      <c r="H34" s="110">
        <v>3.7333428163136313</v>
      </c>
      <c r="I34" s="110">
        <f t="shared" si="1"/>
        <v>3.7333428163136313</v>
      </c>
      <c r="J34" s="85">
        <f>分析係数表!G37</f>
        <v>0.31799768518518517</v>
      </c>
      <c r="K34" s="111">
        <f t="shared" si="2"/>
        <v>1.1871943735904746</v>
      </c>
      <c r="L34" s="79"/>
      <c r="M34" s="80"/>
      <c r="N34" s="81">
        <f>分析係数表!H37</f>
        <v>4.8270430186830832E-2</v>
      </c>
      <c r="O34" s="82">
        <f t="shared" si="3"/>
        <v>0.41159990360243093</v>
      </c>
      <c r="P34" s="76">
        <f>分析係数表!C37</f>
        <v>0.39043485315593052</v>
      </c>
      <c r="Q34" s="82">
        <f t="shared" si="4"/>
        <v>0.16070294792201029</v>
      </c>
      <c r="R34" s="83">
        <v>0.22247784640626386</v>
      </c>
      <c r="S34" s="84">
        <f t="shared" si="5"/>
        <v>3.9558206627198951</v>
      </c>
      <c r="T34" s="85">
        <f>分析係数表!F37</f>
        <v>0.6715988005050505</v>
      </c>
      <c r="U34" s="86">
        <f t="shared" si="6"/>
        <v>2.6567244120957754</v>
      </c>
      <c r="V34" s="87">
        <f>分析係数表!D37</f>
        <v>6.2920875420875419E-2</v>
      </c>
      <c r="W34" s="167">
        <f t="shared" si="7"/>
        <v>0</v>
      </c>
      <c r="X34" s="76">
        <f>分析係数表!E37</f>
        <v>6.0316708754208755E-2</v>
      </c>
      <c r="Y34" s="166">
        <f t="shared" si="8"/>
        <v>0</v>
      </c>
    </row>
    <row r="35" spans="1:25" x14ac:dyDescent="0.2">
      <c r="A35" s="6" t="s">
        <v>23</v>
      </c>
      <c r="B35" s="5" t="s">
        <v>194</v>
      </c>
      <c r="C35" s="90"/>
      <c r="D35" s="107">
        <f>投入係数表!AO35</f>
        <v>5.8061093003865687E-2</v>
      </c>
      <c r="E35" s="110">
        <f t="shared" si="9"/>
        <v>5.8061093003865683</v>
      </c>
      <c r="F35" s="85">
        <f>分析係数表!C38</f>
        <v>9.9890182932115712E-2</v>
      </c>
      <c r="G35" s="110">
        <f t="shared" si="0"/>
        <v>0.57997332013947267</v>
      </c>
      <c r="H35" s="110">
        <v>0.75713911094465391</v>
      </c>
      <c r="I35" s="110">
        <f t="shared" si="1"/>
        <v>0.75713911094465391</v>
      </c>
      <c r="J35" s="85">
        <f>分析係数表!G38</f>
        <v>0.1768186564566655</v>
      </c>
      <c r="K35" s="111">
        <f t="shared" si="2"/>
        <v>0.13387632034802791</v>
      </c>
      <c r="L35" s="79"/>
      <c r="M35" s="80"/>
      <c r="N35" s="81">
        <f>分析係数表!H38</f>
        <v>4.3813263792446058E-2</v>
      </c>
      <c r="O35" s="82">
        <f t="shared" si="3"/>
        <v>0.37359383547401231</v>
      </c>
      <c r="P35" s="76">
        <f>分析係数表!C38</f>
        <v>9.9890182932115712E-2</v>
      </c>
      <c r="Q35" s="82">
        <f t="shared" si="4"/>
        <v>3.7318356567809831E-2</v>
      </c>
      <c r="R35" s="83">
        <v>5.6606327414967392E-2</v>
      </c>
      <c r="S35" s="84">
        <f t="shared" si="5"/>
        <v>0.81374543835962132</v>
      </c>
      <c r="T35" s="85">
        <f>分析係数表!F38</f>
        <v>0.48230653208028773</v>
      </c>
      <c r="U35" s="86">
        <f t="shared" si="6"/>
        <v>0.39247474037138252</v>
      </c>
      <c r="V35" s="87">
        <f>分析係数表!D38</f>
        <v>0.17391808794523728</v>
      </c>
      <c r="W35" s="167">
        <f t="shared" si="7"/>
        <v>0</v>
      </c>
      <c r="X35" s="76">
        <f>分析係数表!E38</f>
        <v>0.19259774915883512</v>
      </c>
      <c r="Y35" s="166">
        <f t="shared" si="8"/>
        <v>0</v>
      </c>
    </row>
    <row r="36" spans="1:25" x14ac:dyDescent="0.2">
      <c r="A36" s="6" t="s">
        <v>24</v>
      </c>
      <c r="B36" s="5" t="s">
        <v>39</v>
      </c>
      <c r="C36" s="90"/>
      <c r="D36" s="107">
        <f>投入係数表!AO36</f>
        <v>0.18964602440688244</v>
      </c>
      <c r="E36" s="110">
        <f t="shared" si="9"/>
        <v>18.964602440688243</v>
      </c>
      <c r="F36" s="85">
        <f>分析係数表!C39</f>
        <v>1</v>
      </c>
      <c r="G36" s="110">
        <f t="shared" si="0"/>
        <v>18.964602440688243</v>
      </c>
      <c r="H36" s="110">
        <v>18.981159523355597</v>
      </c>
      <c r="I36" s="110">
        <f t="shared" si="1"/>
        <v>18.981159523355597</v>
      </c>
      <c r="J36" s="85">
        <f>分析係数表!G39</f>
        <v>0.35294936281039385</v>
      </c>
      <c r="K36" s="111">
        <f t="shared" si="2"/>
        <v>6.6993881591707973</v>
      </c>
      <c r="L36" s="79"/>
      <c r="M36" s="80"/>
      <c r="N36" s="81">
        <f>分析係数表!H39</f>
        <v>3.8393137939767719E-3</v>
      </c>
      <c r="O36" s="82">
        <f t="shared" si="3"/>
        <v>3.2737665303249161E-2</v>
      </c>
      <c r="P36" s="76">
        <f>分析係数表!C39</f>
        <v>1</v>
      </c>
      <c r="Q36" s="82">
        <f t="shared" si="4"/>
        <v>3.2737665303249161E-2</v>
      </c>
      <c r="R36" s="83">
        <v>6.0277864806355011E-2</v>
      </c>
      <c r="S36" s="84">
        <f t="shared" si="5"/>
        <v>19.041437388161953</v>
      </c>
      <c r="T36" s="85">
        <f>分析係数表!F39</f>
        <v>0.70369192230461841</v>
      </c>
      <c r="U36" s="86">
        <f t="shared" si="6"/>
        <v>13.399305679118717</v>
      </c>
      <c r="V36" s="87">
        <f>分析係数表!D39</f>
        <v>6.3102646175868304E-2</v>
      </c>
      <c r="W36" s="167">
        <f t="shared" si="7"/>
        <v>1</v>
      </c>
      <c r="X36" s="76">
        <f>分析係数表!E39</f>
        <v>7.9922066045050602E-2</v>
      </c>
      <c r="Y36" s="166">
        <f t="shared" si="8"/>
        <v>2</v>
      </c>
    </row>
    <row r="37" spans="1:25" x14ac:dyDescent="0.2">
      <c r="A37" s="6" t="s">
        <v>25</v>
      </c>
      <c r="B37" s="5" t="s">
        <v>40</v>
      </c>
      <c r="C37" s="90"/>
      <c r="D37" s="107">
        <f>投入係数表!AO37</f>
        <v>7.5797771545516555E-5</v>
      </c>
      <c r="E37" s="110">
        <f t="shared" si="9"/>
        <v>7.5797771545516555E-3</v>
      </c>
      <c r="F37" s="85">
        <f>分析係数表!C40</f>
        <v>0.8889202180509681</v>
      </c>
      <c r="G37" s="110">
        <f t="shared" si="0"/>
        <v>6.737817161001804E-3</v>
      </c>
      <c r="H37" s="110">
        <v>1.8469979064707525E-2</v>
      </c>
      <c r="I37" s="110">
        <f t="shared" si="1"/>
        <v>1.8469979064707525E-2</v>
      </c>
      <c r="J37" s="85">
        <f>分析係数表!G40</f>
        <v>0.50284888634442904</v>
      </c>
      <c r="K37" s="111">
        <f t="shared" si="2"/>
        <v>9.2876084034930976E-3</v>
      </c>
      <c r="L37" s="79"/>
      <c r="M37" s="80"/>
      <c r="N37" s="81">
        <f>分析係数表!H40</f>
        <v>3.2672435146350355E-2</v>
      </c>
      <c r="O37" s="82">
        <f t="shared" si="3"/>
        <v>0.27859646381115877</v>
      </c>
      <c r="P37" s="76">
        <f>分析係数表!C40</f>
        <v>0.8889202180509681</v>
      </c>
      <c r="Q37" s="82">
        <f t="shared" si="4"/>
        <v>0.24765002935924391</v>
      </c>
      <c r="R37" s="83">
        <v>0.2485016948957624</v>
      </c>
      <c r="S37" s="84">
        <f t="shared" si="5"/>
        <v>0.26697167396046995</v>
      </c>
      <c r="T37" s="85">
        <f>分析係数表!F40</f>
        <v>0.69927210272348084</v>
      </c>
      <c r="U37" s="86">
        <f t="shared" si="6"/>
        <v>0.18668584381794537</v>
      </c>
      <c r="V37" s="87">
        <f>分析係数表!D40</f>
        <v>7.2544369019383326E-2</v>
      </c>
      <c r="W37" s="167">
        <f t="shared" si="7"/>
        <v>0</v>
      </c>
      <c r="X37" s="76">
        <f>分析係数表!E40</f>
        <v>4.5282298737766145E-2</v>
      </c>
      <c r="Y37" s="166">
        <f t="shared" si="8"/>
        <v>0</v>
      </c>
    </row>
    <row r="38" spans="1:25" x14ac:dyDescent="0.2">
      <c r="A38" s="6" t="s">
        <v>26</v>
      </c>
      <c r="B38" s="5" t="s">
        <v>277</v>
      </c>
      <c r="C38" s="90"/>
      <c r="D38" s="107">
        <f>投入係数表!AO38</f>
        <v>1.8949442886379141E-3</v>
      </c>
      <c r="E38" s="110">
        <f t="shared" si="9"/>
        <v>0.18949442886379142</v>
      </c>
      <c r="F38" s="85">
        <f>分析係数表!C41</f>
        <v>0.75714913369882897</v>
      </c>
      <c r="G38" s="110">
        <f t="shared" si="0"/>
        <v>0.14347554265497406</v>
      </c>
      <c r="H38" s="110">
        <v>0.15149630182512155</v>
      </c>
      <c r="I38" s="110">
        <f t="shared" si="1"/>
        <v>0.15149630182512155</v>
      </c>
      <c r="J38" s="85">
        <f>分析係数表!G41</f>
        <v>0.44130306930439894</v>
      </c>
      <c r="K38" s="111">
        <f t="shared" si="2"/>
        <v>6.6855782983691756E-2</v>
      </c>
      <c r="L38" s="79"/>
      <c r="M38" s="80"/>
      <c r="N38" s="81">
        <f>分析係数表!H41</f>
        <v>5.4373811955726131E-2</v>
      </c>
      <c r="O38" s="82">
        <f t="shared" si="3"/>
        <v>0.46364318015917283</v>
      </c>
      <c r="P38" s="76">
        <f>分析係数表!C41</f>
        <v>0.75714913369882897</v>
      </c>
      <c r="Q38" s="82">
        <f t="shared" si="4"/>
        <v>0.3510470322028878</v>
      </c>
      <c r="R38" s="83">
        <v>0.35765151972585402</v>
      </c>
      <c r="S38" s="84">
        <f t="shared" si="5"/>
        <v>0.5091478215509756</v>
      </c>
      <c r="T38" s="85">
        <f>分析係数表!F41</f>
        <v>0.54632084075586207</v>
      </c>
      <c r="U38" s="86">
        <f t="shared" si="6"/>
        <v>0.27815806593874459</v>
      </c>
      <c r="V38" s="87">
        <f>分析係数表!D41</f>
        <v>0.13514826589841719</v>
      </c>
      <c r="W38" s="167">
        <f t="shared" si="7"/>
        <v>0</v>
      </c>
      <c r="X38" s="76">
        <f>分析係数表!E41</f>
        <v>0.12757089402759902</v>
      </c>
      <c r="Y38" s="166">
        <f t="shared" si="8"/>
        <v>0</v>
      </c>
    </row>
    <row r="39" spans="1:25" x14ac:dyDescent="0.2">
      <c r="A39" s="6" t="s">
        <v>51</v>
      </c>
      <c r="B39" s="5" t="s">
        <v>368</v>
      </c>
      <c r="C39" s="90"/>
      <c r="D39" s="107">
        <f>投入係数表!AO39</f>
        <v>3.7140908057303117E-3</v>
      </c>
      <c r="E39" s="110">
        <f t="shared" si="9"/>
        <v>0.37140908057303118</v>
      </c>
      <c r="F39" s="85">
        <f>分析係数表!C42</f>
        <v>1</v>
      </c>
      <c r="G39" s="110">
        <f>E39*F39</f>
        <v>0.37140908057303118</v>
      </c>
      <c r="H39" s="110">
        <v>0.38201400053899504</v>
      </c>
      <c r="I39" s="110">
        <f>C39+H39</f>
        <v>0.38201400053899504</v>
      </c>
      <c r="J39" s="85">
        <f>分析係数表!G42</f>
        <v>0.48521641371557056</v>
      </c>
      <c r="K39" s="111">
        <f>I39*J39</f>
        <v>0.18535946333066922</v>
      </c>
      <c r="L39" s="79"/>
      <c r="M39" s="80"/>
      <c r="N39" s="81">
        <f>分析係数表!H42</f>
        <v>1.2455852761828956E-2</v>
      </c>
      <c r="O39" s="82">
        <f t="shared" si="3"/>
        <v>0.10621052632453182</v>
      </c>
      <c r="P39" s="76">
        <f>分析係数表!C42</f>
        <v>1</v>
      </c>
      <c r="Q39" s="82">
        <f>O39*P39</f>
        <v>0.10621052632453182</v>
      </c>
      <c r="R39" s="83">
        <v>0.10891422090133607</v>
      </c>
      <c r="S39" s="84">
        <f>I39+R39</f>
        <v>0.4909282214403311</v>
      </c>
      <c r="T39" s="85">
        <f>分析係数表!F42</f>
        <v>0.55716694772344011</v>
      </c>
      <c r="U39" s="86">
        <f>S39*T39</f>
        <v>0.2735289786912064</v>
      </c>
      <c r="V39" s="87">
        <f>分析係数表!D42</f>
        <v>5.0590219224283306E-2</v>
      </c>
      <c r="W39" s="167">
        <f>ROUND(S39*V39,0)</f>
        <v>0</v>
      </c>
      <c r="X39" s="76">
        <f>分析係数表!E42</f>
        <v>4.4912872400224846E-2</v>
      </c>
      <c r="Y39" s="166">
        <f>ROUND(S39*X39,0)</f>
        <v>0</v>
      </c>
    </row>
    <row r="40" spans="1:25" x14ac:dyDescent="0.2">
      <c r="A40" s="6" t="s">
        <v>195</v>
      </c>
      <c r="B40" s="5" t="s">
        <v>41</v>
      </c>
      <c r="C40" s="90"/>
      <c r="D40" s="107">
        <f>投入係数表!AO40</f>
        <v>3.0698097475934206E-2</v>
      </c>
      <c r="E40" s="110">
        <f t="shared" si="9"/>
        <v>3.0698097475934207</v>
      </c>
      <c r="F40" s="85">
        <f>分析係数表!C43</f>
        <v>0.37563090462016302</v>
      </c>
      <c r="G40" s="110">
        <f>E40*F40</f>
        <v>1.1531154125003109</v>
      </c>
      <c r="H40" s="110">
        <v>3.0370964562133387</v>
      </c>
      <c r="I40" s="110">
        <f>C40+H40</f>
        <v>3.0370964562133387</v>
      </c>
      <c r="J40" s="85">
        <f>分析係数表!G43</f>
        <v>0.35396646305878693</v>
      </c>
      <c r="K40" s="111">
        <f>I40*J40</f>
        <v>1.0750302905742115</v>
      </c>
      <c r="L40" s="79"/>
      <c r="M40" s="80"/>
      <c r="N40" s="81">
        <f>分析係数表!H43</f>
        <v>3.4431366873638014E-2</v>
      </c>
      <c r="O40" s="82">
        <f t="shared" si="3"/>
        <v>0.29359479978191161</v>
      </c>
      <c r="P40" s="76">
        <f>分析係数表!C43</f>
        <v>0.37563090462016302</v>
      </c>
      <c r="Q40" s="82">
        <f>O40*P40</f>
        <v>0.1102832802338551</v>
      </c>
      <c r="R40" s="83">
        <v>0.28411781165341637</v>
      </c>
      <c r="S40" s="84">
        <f>I40+R40</f>
        <v>3.3212142678667549</v>
      </c>
      <c r="T40" s="85">
        <f>分析係数表!F43</f>
        <v>0.58646850562191188</v>
      </c>
      <c r="U40" s="86">
        <f>S40*T40</f>
        <v>1.947787568525988</v>
      </c>
      <c r="V40" s="87">
        <f>分析係数表!D43</f>
        <v>0.19606660701085477</v>
      </c>
      <c r="W40" s="167">
        <f>ROUND(S40*V40,0)</f>
        <v>1</v>
      </c>
      <c r="X40" s="76">
        <f>分析係数表!E43</f>
        <v>0.16095397424425165</v>
      </c>
      <c r="Y40" s="166">
        <f>ROUND(S40*X40,0)</f>
        <v>1</v>
      </c>
    </row>
    <row r="41" spans="1:25" x14ac:dyDescent="0.2">
      <c r="A41" s="6" t="s">
        <v>341</v>
      </c>
      <c r="B41" s="5" t="s">
        <v>42</v>
      </c>
      <c r="C41" s="90"/>
      <c r="D41" s="107">
        <f>投入係数表!AO41</f>
        <v>1.2885621162737814E-3</v>
      </c>
      <c r="E41" s="110">
        <f t="shared" si="9"/>
        <v>0.12885621162737815</v>
      </c>
      <c r="F41" s="85">
        <f>分析係数表!C44</f>
        <v>0.44504076889746724</v>
      </c>
      <c r="G41" s="110">
        <f>E41*F41</f>
        <v>5.7346267499863129E-2</v>
      </c>
      <c r="H41" s="110">
        <v>7.8065897402091772E-2</v>
      </c>
      <c r="I41" s="110">
        <f>C41+H41</f>
        <v>7.8065897402091772E-2</v>
      </c>
      <c r="J41" s="85">
        <f>分析係数表!G44</f>
        <v>0.26866955824807881</v>
      </c>
      <c r="K41" s="111">
        <f>I41*J41</f>
        <v>2.0973930169259841E-2</v>
      </c>
      <c r="L41" s="79"/>
      <c r="M41" s="80"/>
      <c r="N41" s="81">
        <f>分析係数表!H44</f>
        <v>0.11433334539351923</v>
      </c>
      <c r="O41" s="82">
        <f t="shared" si="3"/>
        <v>0.97491556964318882</v>
      </c>
      <c r="P41" s="76">
        <f>分析係数表!C44</f>
        <v>0.44504076889746724</v>
      </c>
      <c r="Q41" s="82">
        <f>O41*P41</f>
        <v>0.43387717472411702</v>
      </c>
      <c r="R41" s="83">
        <v>0.44191672616323785</v>
      </c>
      <c r="S41" s="84">
        <f>I41+R41</f>
        <v>0.51998262356532965</v>
      </c>
      <c r="T41" s="85">
        <f>分析係数表!F44</f>
        <v>0.50678893027202865</v>
      </c>
      <c r="U41" s="86">
        <f>S41*T41</f>
        <v>0.26352143755671636</v>
      </c>
      <c r="V41" s="87">
        <f>分析係数表!D44</f>
        <v>0.1775140257413606</v>
      </c>
      <c r="W41" s="167">
        <f>ROUND(S41*V41,0)</f>
        <v>0</v>
      </c>
      <c r="X41" s="76">
        <f>分析係数表!E44</f>
        <v>0.13360991938145303</v>
      </c>
      <c r="Y41" s="166">
        <f>ROUND(S41*X41,0)</f>
        <v>0</v>
      </c>
    </row>
    <row r="42" spans="1:25" x14ac:dyDescent="0.2">
      <c r="A42" s="6" t="s">
        <v>342</v>
      </c>
      <c r="B42" s="5" t="s">
        <v>279</v>
      </c>
      <c r="C42" s="90"/>
      <c r="D42" s="107">
        <f>投入係数表!AO42</f>
        <v>3.7898885772758283E-4</v>
      </c>
      <c r="E42" s="110">
        <f t="shared" si="9"/>
        <v>3.7898885772758281E-2</v>
      </c>
      <c r="F42" s="85">
        <f>分析係数表!C45</f>
        <v>1</v>
      </c>
      <c r="G42" s="110">
        <f>E42*F42</f>
        <v>3.7898885772758281E-2</v>
      </c>
      <c r="H42" s="110">
        <v>0.19223047357199854</v>
      </c>
      <c r="I42" s="110">
        <f>C42+H42</f>
        <v>0.19223047357199854</v>
      </c>
      <c r="J42" s="85">
        <f>分析係数表!G45</f>
        <v>0</v>
      </c>
      <c r="K42" s="111">
        <f>I42*J42</f>
        <v>0</v>
      </c>
      <c r="L42" s="79"/>
      <c r="M42" s="80"/>
      <c r="N42" s="81">
        <f>分析係数表!H45</f>
        <v>0</v>
      </c>
      <c r="O42" s="82">
        <f t="shared" si="3"/>
        <v>0</v>
      </c>
      <c r="P42" s="76">
        <f>分析係数表!C45</f>
        <v>1</v>
      </c>
      <c r="Q42" s="82">
        <f>O42*P42</f>
        <v>0</v>
      </c>
      <c r="R42" s="83">
        <v>1.3940348075568832E-2</v>
      </c>
      <c r="S42" s="84">
        <f>I42+R42</f>
        <v>0.20617082164756736</v>
      </c>
      <c r="T42" s="85">
        <f>分析係数表!F45</f>
        <v>0</v>
      </c>
      <c r="U42" s="86">
        <f>S42*T42</f>
        <v>0</v>
      </c>
      <c r="V42" s="87">
        <f>分析係数表!D45</f>
        <v>0</v>
      </c>
      <c r="W42" s="167">
        <f>ROUND(S42*V42,0)</f>
        <v>0</v>
      </c>
      <c r="X42" s="76">
        <f>分析係数表!E45</f>
        <v>0</v>
      </c>
      <c r="Y42" s="166">
        <f>ROUND(S42*X42,0)</f>
        <v>0</v>
      </c>
    </row>
    <row r="43" spans="1:25" x14ac:dyDescent="0.2">
      <c r="A43" s="6" t="s">
        <v>343</v>
      </c>
      <c r="B43" s="5" t="s">
        <v>280</v>
      </c>
      <c r="C43" s="201">
        <f>最終需要_まとめ!C44</f>
        <v>100</v>
      </c>
      <c r="D43" s="107">
        <f>投入係数表!AO43</f>
        <v>2.2739331463654969E-4</v>
      </c>
      <c r="E43" s="110">
        <f t="shared" si="9"/>
        <v>2.273933146365497E-2</v>
      </c>
      <c r="F43" s="85">
        <f>分析係数表!C46</f>
        <v>0.71666280596092968</v>
      </c>
      <c r="G43" s="110">
        <f>E43*F43</f>
        <v>1.6296433092418624E-2</v>
      </c>
      <c r="H43" s="110">
        <v>8.730519249816826E-2</v>
      </c>
      <c r="I43" s="110">
        <f>C43+H43</f>
        <v>100.08730519249816</v>
      </c>
      <c r="J43" s="85">
        <f>分析係数表!G46</f>
        <v>9.2985756517065307E-3</v>
      </c>
      <c r="K43" s="111">
        <f>I43*J43</f>
        <v>0.93066937910788405</v>
      </c>
      <c r="L43" s="79"/>
      <c r="M43" s="80"/>
      <c r="N43" s="81">
        <f>分析係数表!H46</f>
        <v>2.2386024285503563E-2</v>
      </c>
      <c r="O43" s="82">
        <f t="shared" si="3"/>
        <v>0.19088467623536401</v>
      </c>
      <c r="P43" s="76">
        <f>分析係数表!C46</f>
        <v>0.71666280596092968</v>
      </c>
      <c r="Q43" s="82">
        <f>O43*P43</f>
        <v>0.13679994768577955</v>
      </c>
      <c r="R43" s="83">
        <v>0.14521896564527398</v>
      </c>
      <c r="S43" s="84">
        <f>I43+R43</f>
        <v>100.23252415814343</v>
      </c>
      <c r="T43" s="85">
        <f>分析係数表!F46</f>
        <v>0.31357162053211501</v>
      </c>
      <c r="U43" s="86">
        <f>S43*T43</f>
        <v>31.430075030293406</v>
      </c>
      <c r="V43" s="87">
        <f>分析係数表!D46</f>
        <v>1.1287288363343187E-3</v>
      </c>
      <c r="W43" s="167">
        <f>ROUND(S43*V43,0)</f>
        <v>0</v>
      </c>
      <c r="X43" s="76">
        <f>分析係数表!E46</f>
        <v>3.2786885245901639E-3</v>
      </c>
      <c r="Y43" s="166">
        <f>ROUND(S43*X43,0)</f>
        <v>0</v>
      </c>
    </row>
    <row r="44" spans="1:25" x14ac:dyDescent="0.2">
      <c r="A44" s="192">
        <v>40</v>
      </c>
      <c r="B44" s="14" t="s">
        <v>151</v>
      </c>
      <c r="C44" s="197">
        <f>SUM(C5:C43)</f>
        <v>100</v>
      </c>
      <c r="D44" s="108">
        <f>投入係数表!AO44</f>
        <v>0.68354430379746833</v>
      </c>
      <c r="E44" s="96">
        <f>SUM(E5:E43)</f>
        <v>68.35443037974683</v>
      </c>
      <c r="F44" s="98">
        <f>分析係数表!C47</f>
        <v>0.41481989128497887</v>
      </c>
      <c r="G44" s="96">
        <f>SUM(G5:G43)</f>
        <v>34.324813560044085</v>
      </c>
      <c r="H44" s="96">
        <f>SUM(H5:H43)</f>
        <v>40.274907381670872</v>
      </c>
      <c r="I44" s="96">
        <f>SUM(I5:I43)</f>
        <v>140.27490738167086</v>
      </c>
      <c r="J44" s="98">
        <f>分析係数表!G47</f>
        <v>0.25026351860519069</v>
      </c>
      <c r="K44" s="112">
        <f>SUM(K5:K43)</f>
        <v>13.592386985587678</v>
      </c>
      <c r="L44" s="94">
        <f>最終需要_まとめ!$L$33</f>
        <v>0.62733333333333341</v>
      </c>
      <c r="M44" s="91">
        <f>K44*L44</f>
        <v>8.5269574356253379</v>
      </c>
      <c r="N44" s="95">
        <f>分析係数表!H47</f>
        <v>1</v>
      </c>
      <c r="O44" s="96">
        <f>SUM(O5:O43)</f>
        <v>8.5269574356253379</v>
      </c>
      <c r="P44" s="92">
        <f>分析係数表!C47</f>
        <v>0.41481989128497887</v>
      </c>
      <c r="Q44" s="96">
        <f>SUM(Q5:Q43)</f>
        <v>4.126610553524733</v>
      </c>
      <c r="R44" s="91">
        <f>SUM(R5:R43)</f>
        <v>4.8159206877309098</v>
      </c>
      <c r="S44" s="97">
        <f>SUM(S5:S43)</f>
        <v>145.09082806940177</v>
      </c>
      <c r="T44" s="98">
        <f>分析係数表!F47</f>
        <v>0.49143989098878627</v>
      </c>
      <c r="U44" s="99">
        <f>SUM(U5:U43)</f>
        <v>60.220433373821834</v>
      </c>
      <c r="V44" s="100">
        <f>分析係数表!D47</f>
        <v>6.5635274131309693E-2</v>
      </c>
      <c r="W44" s="164">
        <f>SUM(W5:W43)</f>
        <v>3</v>
      </c>
      <c r="X44" s="92">
        <f>分析係数表!E47</f>
        <v>5.6703562149805216E-2</v>
      </c>
      <c r="Y44" s="165">
        <f>SUM(Y5:Y43)</f>
        <v>3</v>
      </c>
    </row>
    <row r="45" spans="1:25" x14ac:dyDescent="0.2">
      <c r="B45" s="13" t="s">
        <v>179</v>
      </c>
      <c r="C45" s="94" t="s">
        <v>180</v>
      </c>
      <c r="D45" s="94" t="s">
        <v>108</v>
      </c>
      <c r="E45" s="94"/>
      <c r="F45" s="94" t="s">
        <v>110</v>
      </c>
      <c r="G45" s="94"/>
      <c r="H45" s="94" t="s">
        <v>109</v>
      </c>
      <c r="I45" s="94"/>
      <c r="J45" s="94" t="s">
        <v>110</v>
      </c>
      <c r="K45" s="94"/>
      <c r="L45" s="94" t="s">
        <v>180</v>
      </c>
      <c r="M45" s="94"/>
      <c r="N45" s="94" t="s">
        <v>110</v>
      </c>
      <c r="O45" s="94"/>
      <c r="P45" s="94" t="s">
        <v>110</v>
      </c>
      <c r="Q45" s="94"/>
      <c r="R45" s="94"/>
      <c r="S45" s="94" t="s">
        <v>109</v>
      </c>
      <c r="T45" s="94" t="s">
        <v>110</v>
      </c>
      <c r="U45" s="94"/>
      <c r="V45" s="94" t="s">
        <v>110</v>
      </c>
      <c r="W45" s="94"/>
      <c r="X45" s="94" t="s">
        <v>110</v>
      </c>
      <c r="Y45" s="7"/>
    </row>
    <row r="46" spans="1:25" x14ac:dyDescent="0.2">
      <c r="B46" s="3" t="s">
        <v>152</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V8" activePane="bottomRight" state="frozen"/>
      <selection activeCell="F63" sqref="F63"/>
      <selection pane="topRight" activeCell="F63" sqref="F63"/>
      <selection pane="bottomLeft" activeCell="F63" sqref="F63"/>
      <selection pane="bottomRight" activeCell="AF2" sqref="AF2"/>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6" t="s">
        <v>548</v>
      </c>
      <c r="K1" s="396" t="s">
        <v>548</v>
      </c>
    </row>
    <row r="2" spans="1:49" x14ac:dyDescent="0.2">
      <c r="A2" s="1" t="s">
        <v>59</v>
      </c>
      <c r="K2" s="1" t="s">
        <v>189</v>
      </c>
      <c r="R2" s="48" t="s">
        <v>215</v>
      </c>
      <c r="Z2" s="48" t="s">
        <v>60</v>
      </c>
      <c r="AK2" s="48" t="s">
        <v>61</v>
      </c>
    </row>
    <row r="3" spans="1:49" x14ac:dyDescent="0.2">
      <c r="K3" s="1" t="s">
        <v>62</v>
      </c>
      <c r="R3" s="48" t="s">
        <v>63</v>
      </c>
      <c r="Z3" s="48" t="s">
        <v>64</v>
      </c>
      <c r="AK3" s="48" t="s">
        <v>64</v>
      </c>
    </row>
    <row r="4" spans="1:49" x14ac:dyDescent="0.2">
      <c r="W4" s="209"/>
      <c r="Z4" s="48" t="s">
        <v>65</v>
      </c>
      <c r="AP4" s="210" t="s">
        <v>544</v>
      </c>
      <c r="AU4" s="48" t="s">
        <v>386</v>
      </c>
    </row>
    <row r="5" spans="1:49" x14ac:dyDescent="0.2">
      <c r="A5" s="211"/>
      <c r="B5" s="51"/>
      <c r="C5" s="104"/>
      <c r="D5" s="51"/>
      <c r="E5" s="51"/>
      <c r="F5" s="51"/>
      <c r="G5" s="51"/>
      <c r="H5" s="105"/>
      <c r="K5" s="211"/>
      <c r="L5" s="105"/>
      <c r="M5" s="212" t="s">
        <v>66</v>
      </c>
      <c r="N5" s="155" t="s">
        <v>66</v>
      </c>
      <c r="O5" s="114"/>
      <c r="P5" s="105"/>
      <c r="R5" s="104"/>
      <c r="S5" s="51"/>
      <c r="T5" s="377" t="s">
        <v>66</v>
      </c>
      <c r="U5" s="378"/>
      <c r="V5" s="379"/>
      <c r="W5" s="457" t="s">
        <v>67</v>
      </c>
      <c r="X5" s="458"/>
      <c r="Z5" s="104"/>
      <c r="AA5" s="105"/>
      <c r="AB5" s="374"/>
      <c r="AC5" s="374"/>
      <c r="AD5" s="374"/>
      <c r="AE5" s="374"/>
      <c r="AF5" s="374"/>
      <c r="AG5" s="374"/>
      <c r="AH5" s="114"/>
      <c r="AI5" s="114"/>
      <c r="AK5" s="104"/>
      <c r="AL5" s="51"/>
      <c r="AM5" s="114"/>
      <c r="AN5" s="105"/>
      <c r="AP5" s="211"/>
      <c r="AQ5" s="105"/>
      <c r="AR5" s="212" t="s">
        <v>387</v>
      </c>
      <c r="AS5" s="155"/>
      <c r="AT5" s="155" t="s">
        <v>387</v>
      </c>
      <c r="AU5" s="212"/>
      <c r="AV5" s="114"/>
      <c r="AW5" s="105"/>
    </row>
    <row r="6" spans="1:49" ht="36" x14ac:dyDescent="0.2">
      <c r="A6" s="213" t="s">
        <v>1</v>
      </c>
      <c r="B6" s="158" t="s">
        <v>350</v>
      </c>
      <c r="C6" s="214" t="s">
        <v>547</v>
      </c>
      <c r="D6" s="215" t="s">
        <v>212</v>
      </c>
      <c r="E6" s="215" t="s">
        <v>213</v>
      </c>
      <c r="F6" s="215" t="s">
        <v>68</v>
      </c>
      <c r="G6" s="215" t="s">
        <v>69</v>
      </c>
      <c r="H6" s="216" t="s">
        <v>70</v>
      </c>
      <c r="I6" s="215"/>
      <c r="K6" s="213" t="s">
        <v>1</v>
      </c>
      <c r="L6" s="158" t="s">
        <v>350</v>
      </c>
      <c r="M6" s="217" t="s">
        <v>545</v>
      </c>
      <c r="N6" s="215" t="s">
        <v>71</v>
      </c>
      <c r="O6" s="217" t="s">
        <v>72</v>
      </c>
      <c r="P6" s="216" t="s">
        <v>547</v>
      </c>
      <c r="R6" s="213" t="s">
        <v>1</v>
      </c>
      <c r="S6" s="158" t="s">
        <v>350</v>
      </c>
      <c r="T6" s="380" t="s">
        <v>440</v>
      </c>
      <c r="U6" s="381" t="s">
        <v>351</v>
      </c>
      <c r="V6" s="382" t="s">
        <v>352</v>
      </c>
      <c r="W6" s="218" t="s">
        <v>212</v>
      </c>
      <c r="X6" s="218" t="s">
        <v>214</v>
      </c>
      <c r="Z6" s="213" t="s">
        <v>1</v>
      </c>
      <c r="AA6" s="158" t="s">
        <v>350</v>
      </c>
      <c r="AB6" s="375" t="s">
        <v>53</v>
      </c>
      <c r="AC6" s="375" t="s">
        <v>54</v>
      </c>
      <c r="AD6" s="375" t="s">
        <v>55</v>
      </c>
      <c r="AE6" s="375" t="s">
        <v>56</v>
      </c>
      <c r="AF6" s="375" t="s">
        <v>57</v>
      </c>
      <c r="AG6" s="375" t="s">
        <v>549</v>
      </c>
      <c r="AH6" s="217" t="s">
        <v>73</v>
      </c>
      <c r="AI6" s="217" t="s">
        <v>74</v>
      </c>
      <c r="AK6" s="213" t="s">
        <v>1</v>
      </c>
      <c r="AL6" s="158" t="s">
        <v>350</v>
      </c>
      <c r="AM6" s="217" t="s">
        <v>44</v>
      </c>
      <c r="AN6" s="216" t="s">
        <v>75</v>
      </c>
      <c r="AP6" s="213" t="s">
        <v>1</v>
      </c>
      <c r="AQ6" s="158" t="s">
        <v>350</v>
      </c>
      <c r="AR6" s="217" t="s">
        <v>545</v>
      </c>
      <c r="AS6" s="215" t="s">
        <v>353</v>
      </c>
      <c r="AT6" s="215" t="s">
        <v>71</v>
      </c>
      <c r="AU6" s="217" t="s">
        <v>546</v>
      </c>
      <c r="AV6" s="217" t="s">
        <v>72</v>
      </c>
      <c r="AW6" s="216" t="s">
        <v>547</v>
      </c>
    </row>
    <row r="7" spans="1:49" x14ac:dyDescent="0.2">
      <c r="A7" s="219"/>
      <c r="B7" s="126"/>
      <c r="C7" s="103"/>
      <c r="H7" s="158"/>
      <c r="K7" s="219"/>
      <c r="L7" s="220"/>
      <c r="M7" s="221" t="s">
        <v>76</v>
      </c>
      <c r="N7" s="222" t="s">
        <v>77</v>
      </c>
      <c r="O7" s="221" t="s">
        <v>78</v>
      </c>
      <c r="P7" s="223" t="s">
        <v>79</v>
      </c>
      <c r="R7" s="219"/>
      <c r="S7" s="220"/>
      <c r="T7" s="383" t="s">
        <v>80</v>
      </c>
      <c r="U7" s="384"/>
      <c r="V7" s="385"/>
      <c r="W7" s="221" t="s">
        <v>81</v>
      </c>
      <c r="X7" s="221" t="s">
        <v>82</v>
      </c>
      <c r="Z7" s="219"/>
      <c r="AA7" s="220"/>
      <c r="AB7" s="376" t="s">
        <v>84</v>
      </c>
      <c r="AC7" s="376" t="s">
        <v>85</v>
      </c>
      <c r="AD7" s="376" t="s">
        <v>86</v>
      </c>
      <c r="AE7" s="376" t="s">
        <v>87</v>
      </c>
      <c r="AF7" s="376" t="s">
        <v>88</v>
      </c>
      <c r="AG7" s="376" t="s">
        <v>89</v>
      </c>
      <c r="AH7" s="221" t="s">
        <v>90</v>
      </c>
      <c r="AI7" s="221" t="s">
        <v>91</v>
      </c>
      <c r="AK7" s="219"/>
      <c r="AL7" s="220"/>
      <c r="AM7" s="221" t="s">
        <v>84</v>
      </c>
      <c r="AN7" s="223" t="s">
        <v>92</v>
      </c>
      <c r="AP7" s="219"/>
      <c r="AQ7" s="220"/>
      <c r="AR7" s="221" t="s">
        <v>388</v>
      </c>
      <c r="AS7" s="222" t="s">
        <v>389</v>
      </c>
      <c r="AT7" s="222" t="s">
        <v>390</v>
      </c>
      <c r="AU7" s="221" t="s">
        <v>391</v>
      </c>
      <c r="AV7" s="221" t="s">
        <v>392</v>
      </c>
      <c r="AW7" s="223" t="s">
        <v>393</v>
      </c>
    </row>
    <row r="8" spans="1:49" x14ac:dyDescent="0.2">
      <c r="A8" s="224" t="s">
        <v>264</v>
      </c>
      <c r="B8" s="158" t="s">
        <v>265</v>
      </c>
      <c r="C8" s="405">
        <f t="shared" ref="C8:C41" si="0">P8</f>
        <v>4.9243777539597522E-2</v>
      </c>
      <c r="D8" s="406">
        <f t="shared" ref="D8:E41" si="1">W8</f>
        <v>0.46202898550724636</v>
      </c>
      <c r="E8" s="406">
        <f t="shared" si="1"/>
        <v>0.31362318840579712</v>
      </c>
      <c r="F8" s="406">
        <f t="shared" ref="F8:G41" si="2">AH8</f>
        <v>0.45391304347826089</v>
      </c>
      <c r="G8" s="406">
        <f t="shared" si="2"/>
        <v>0.12057971014492753</v>
      </c>
      <c r="H8" s="407">
        <f t="shared" ref="H8:H41" si="3">AN8</f>
        <v>1.1023937613586077E-2</v>
      </c>
      <c r="K8" s="224" t="s">
        <v>264</v>
      </c>
      <c r="L8" s="158" t="s">
        <v>265</v>
      </c>
      <c r="M8" s="386">
        <f>取引基本表!AX5</f>
        <v>16794</v>
      </c>
      <c r="N8" s="370">
        <f>ABS(取引基本表!BB5)</f>
        <v>15967</v>
      </c>
      <c r="O8" s="414">
        <f t="shared" ref="O8:O41" si="4">N8/M8</f>
        <v>0.95075622246040248</v>
      </c>
      <c r="P8" s="410">
        <f t="shared" ref="P8:P43" si="5">1-O8</f>
        <v>4.9243777539597522E-2</v>
      </c>
      <c r="R8" s="224" t="s">
        <v>264</v>
      </c>
      <c r="S8" s="158" t="s">
        <v>265</v>
      </c>
      <c r="T8" s="368">
        <f>取引基本表!BD5</f>
        <v>1725</v>
      </c>
      <c r="U8" s="445">
        <f>雇用表!G5</f>
        <v>797</v>
      </c>
      <c r="V8" s="446">
        <f>雇用表!G51</f>
        <v>541</v>
      </c>
      <c r="W8" s="416">
        <f>U8/T8</f>
        <v>0.46202898550724636</v>
      </c>
      <c r="X8" s="416">
        <f>V8/T8</f>
        <v>0.31362318840579712</v>
      </c>
      <c r="Z8" s="224" t="s">
        <v>264</v>
      </c>
      <c r="AA8" s="48" t="s">
        <v>265</v>
      </c>
      <c r="AB8" s="449">
        <f t="array" ref="AB8:AF47">TRANSPOSE(取引基本表!C46:AP50)</f>
        <v>208</v>
      </c>
      <c r="AC8" s="450">
        <v>349</v>
      </c>
      <c r="AD8" s="450">
        <v>277</v>
      </c>
      <c r="AE8" s="450">
        <v>69</v>
      </c>
      <c r="AF8" s="450">
        <v>-120</v>
      </c>
      <c r="AG8" s="371">
        <f t="array" ref="AG8:AG47">TRANSPOSE(取引基本表!C52:AP52)</f>
        <v>1725</v>
      </c>
      <c r="AH8" s="407">
        <f>SUM(AB8:AF8)/AG8</f>
        <v>0.45391304347826089</v>
      </c>
      <c r="AI8" s="418">
        <f>AB8/AG8</f>
        <v>0.12057971014492753</v>
      </c>
      <c r="AK8" s="224" t="s">
        <v>264</v>
      </c>
      <c r="AL8" s="158" t="s">
        <v>265</v>
      </c>
      <c r="AM8" s="386">
        <f>取引基本表!AR5</f>
        <v>7922</v>
      </c>
      <c r="AN8" s="410">
        <f t="shared" ref="AN8:AN47" si="6">AM8/AM$47</f>
        <v>1.1023937613586077E-2</v>
      </c>
      <c r="AP8" s="224" t="s">
        <v>264</v>
      </c>
      <c r="AQ8" s="158" t="s">
        <v>265</v>
      </c>
      <c r="AR8" s="389">
        <f>取引基本表!AX5</f>
        <v>16794</v>
      </c>
      <c r="AS8" s="390">
        <f>取引基本表!AY5</f>
        <v>898</v>
      </c>
      <c r="AT8" s="390">
        <f>ABS(取引基本表!BB5)</f>
        <v>15967</v>
      </c>
      <c r="AU8" s="391">
        <f>AS8-AT8</f>
        <v>-15069</v>
      </c>
      <c r="AV8" s="414">
        <v>0.83011676085593211</v>
      </c>
      <c r="AW8" s="410">
        <v>0.16988323914406789</v>
      </c>
    </row>
    <row r="9" spans="1:49" x14ac:dyDescent="0.2">
      <c r="A9" s="225" t="s">
        <v>220</v>
      </c>
      <c r="B9" s="158" t="s">
        <v>266</v>
      </c>
      <c r="C9" s="408">
        <f t="shared" si="0"/>
        <v>0.18610421836228286</v>
      </c>
      <c r="D9" s="409">
        <f t="shared" si="1"/>
        <v>0.15527950310559005</v>
      </c>
      <c r="E9" s="409">
        <f t="shared" si="1"/>
        <v>0</v>
      </c>
      <c r="F9" s="409">
        <f t="shared" si="2"/>
        <v>0.65217391304347827</v>
      </c>
      <c r="G9" s="409">
        <f t="shared" si="2"/>
        <v>0.24223602484472051</v>
      </c>
      <c r="H9" s="410">
        <f t="shared" si="3"/>
        <v>5.8167204272645549E-4</v>
      </c>
      <c r="K9" s="225" t="s">
        <v>220</v>
      </c>
      <c r="L9" s="158" t="s">
        <v>266</v>
      </c>
      <c r="M9" s="386">
        <f>取引基本表!AX6</f>
        <v>806</v>
      </c>
      <c r="N9" s="370">
        <f>ABS(取引基本表!BB6)</f>
        <v>656</v>
      </c>
      <c r="O9" s="414">
        <f t="shared" si="4"/>
        <v>0.81389578163771714</v>
      </c>
      <c r="P9" s="410">
        <f t="shared" si="5"/>
        <v>0.18610421836228286</v>
      </c>
      <c r="R9" s="225" t="s">
        <v>220</v>
      </c>
      <c r="S9" s="158" t="s">
        <v>266</v>
      </c>
      <c r="T9" s="368">
        <f>取引基本表!BD6</f>
        <v>161</v>
      </c>
      <c r="U9" s="445">
        <f>雇用表!G6</f>
        <v>25</v>
      </c>
      <c r="V9" s="446">
        <f>雇用表!G52</f>
        <v>0</v>
      </c>
      <c r="W9" s="416">
        <f t="shared" ref="W9:W47" si="7">U9/T9</f>
        <v>0.15527950310559005</v>
      </c>
      <c r="X9" s="416">
        <f t="shared" ref="X9:X47" si="8">V9/T9</f>
        <v>0</v>
      </c>
      <c r="Z9" s="225" t="s">
        <v>220</v>
      </c>
      <c r="AA9" s="48" t="s">
        <v>266</v>
      </c>
      <c r="AB9" s="451">
        <v>39</v>
      </c>
      <c r="AC9" s="390">
        <v>60</v>
      </c>
      <c r="AD9" s="390">
        <v>9</v>
      </c>
      <c r="AE9" s="390">
        <v>3</v>
      </c>
      <c r="AF9" s="390">
        <v>-6</v>
      </c>
      <c r="AG9" s="372">
        <v>161</v>
      </c>
      <c r="AH9" s="410">
        <f t="shared" ref="AH9:AH41" si="9">SUM(AB9:AF9)/AG9</f>
        <v>0.65217391304347827</v>
      </c>
      <c r="AI9" s="414">
        <f t="shared" ref="AI9:AI41" si="10">AB9/AG9</f>
        <v>0.24223602484472051</v>
      </c>
      <c r="AK9" s="225" t="s">
        <v>220</v>
      </c>
      <c r="AL9" s="158" t="s">
        <v>266</v>
      </c>
      <c r="AM9" s="386">
        <f>取引基本表!AR6</f>
        <v>418</v>
      </c>
      <c r="AN9" s="410">
        <f t="shared" si="6"/>
        <v>5.8167204272645549E-4</v>
      </c>
      <c r="AP9" s="225" t="s">
        <v>220</v>
      </c>
      <c r="AQ9" s="158" t="s">
        <v>266</v>
      </c>
      <c r="AR9" s="389">
        <f>取引基本表!AX6</f>
        <v>806</v>
      </c>
      <c r="AS9" s="390">
        <f>取引基本表!AY6</f>
        <v>11</v>
      </c>
      <c r="AT9" s="390">
        <f>ABS(取引基本表!BB6)</f>
        <v>656</v>
      </c>
      <c r="AU9" s="391">
        <f t="shared" ref="AU9:AU47" si="11">AS9-AT9</f>
        <v>-645</v>
      </c>
      <c r="AV9" s="414">
        <v>0.59023354564755837</v>
      </c>
      <c r="AW9" s="410">
        <v>0.40976645435244163</v>
      </c>
    </row>
    <row r="10" spans="1:49" x14ac:dyDescent="0.2">
      <c r="A10" s="225" t="s">
        <v>221</v>
      </c>
      <c r="B10" s="158" t="s">
        <v>267</v>
      </c>
      <c r="C10" s="408">
        <f t="shared" si="0"/>
        <v>1</v>
      </c>
      <c r="D10" s="409">
        <f t="shared" si="1"/>
        <v>0.10677033946520008</v>
      </c>
      <c r="E10" s="409">
        <f t="shared" si="1"/>
        <v>8.173715152664518E-2</v>
      </c>
      <c r="F10" s="409">
        <f t="shared" si="2"/>
        <v>0.51792148681964723</v>
      </c>
      <c r="G10" s="409">
        <f t="shared" si="2"/>
        <v>0.17902522283330172</v>
      </c>
      <c r="H10" s="410">
        <f t="shared" si="3"/>
        <v>1.093766089911469E-3</v>
      </c>
      <c r="K10" s="225" t="s">
        <v>221</v>
      </c>
      <c r="L10" s="158" t="s">
        <v>267</v>
      </c>
      <c r="M10" s="386">
        <f>取引基本表!AX7</f>
        <v>2577</v>
      </c>
      <c r="N10" s="370">
        <f>ABS(取引基本表!BB7)</f>
        <v>0</v>
      </c>
      <c r="O10" s="414">
        <f t="shared" si="4"/>
        <v>0</v>
      </c>
      <c r="P10" s="410">
        <f t="shared" si="5"/>
        <v>1</v>
      </c>
      <c r="R10" s="225" t="s">
        <v>221</v>
      </c>
      <c r="S10" s="158" t="s">
        <v>267</v>
      </c>
      <c r="T10" s="368">
        <f>取引基本表!BD7</f>
        <v>5273</v>
      </c>
      <c r="U10" s="445">
        <f>雇用表!G7</f>
        <v>563</v>
      </c>
      <c r="V10" s="446">
        <f>雇用表!G53</f>
        <v>431</v>
      </c>
      <c r="W10" s="416">
        <f t="shared" si="7"/>
        <v>0.10677033946520008</v>
      </c>
      <c r="X10" s="416">
        <f t="shared" si="8"/>
        <v>8.173715152664518E-2</v>
      </c>
      <c r="Z10" s="225" t="s">
        <v>221</v>
      </c>
      <c r="AA10" s="48" t="s">
        <v>267</v>
      </c>
      <c r="AB10" s="451">
        <v>944</v>
      </c>
      <c r="AC10" s="390">
        <v>781</v>
      </c>
      <c r="AD10" s="390">
        <v>738</v>
      </c>
      <c r="AE10" s="390">
        <v>273</v>
      </c>
      <c r="AF10" s="390">
        <v>-5</v>
      </c>
      <c r="AG10" s="372">
        <v>5273</v>
      </c>
      <c r="AH10" s="410">
        <f t="shared" si="9"/>
        <v>0.51792148681964723</v>
      </c>
      <c r="AI10" s="414">
        <f t="shared" si="10"/>
        <v>0.17902522283330172</v>
      </c>
      <c r="AK10" s="225" t="s">
        <v>221</v>
      </c>
      <c r="AL10" s="158" t="s">
        <v>267</v>
      </c>
      <c r="AM10" s="386">
        <f>取引基本表!AR7</f>
        <v>786</v>
      </c>
      <c r="AN10" s="410">
        <f t="shared" si="6"/>
        <v>1.093766089911469E-3</v>
      </c>
      <c r="AP10" s="225" t="s">
        <v>221</v>
      </c>
      <c r="AQ10" s="158" t="s">
        <v>267</v>
      </c>
      <c r="AR10" s="389">
        <f>取引基本表!AX7</f>
        <v>2577</v>
      </c>
      <c r="AS10" s="390">
        <f>取引基本表!AY7</f>
        <v>2696</v>
      </c>
      <c r="AT10" s="390">
        <f>ABS(取引基本表!BB7)</f>
        <v>0</v>
      </c>
      <c r="AU10" s="391">
        <f t="shared" si="11"/>
        <v>2696</v>
      </c>
      <c r="AV10" s="414">
        <v>0.31992289294256238</v>
      </c>
      <c r="AW10" s="410">
        <v>0.68007710705743762</v>
      </c>
    </row>
    <row r="11" spans="1:49" x14ac:dyDescent="0.2">
      <c r="A11" s="225" t="s">
        <v>222</v>
      </c>
      <c r="B11" s="158" t="s">
        <v>27</v>
      </c>
      <c r="C11" s="408">
        <f t="shared" si="0"/>
        <v>6.160954948016939E-3</v>
      </c>
      <c r="D11" s="409">
        <f t="shared" si="1"/>
        <v>0.10638297872340426</v>
      </c>
      <c r="E11" s="409">
        <f t="shared" si="1"/>
        <v>0</v>
      </c>
      <c r="F11" s="409">
        <f t="shared" si="2"/>
        <v>0.5957446808510638</v>
      </c>
      <c r="G11" s="409">
        <f t="shared" si="2"/>
        <v>0.34042553191489361</v>
      </c>
      <c r="H11" s="410">
        <f t="shared" si="3"/>
        <v>-1.9481838751603774E-5</v>
      </c>
      <c r="K11" s="225" t="s">
        <v>222</v>
      </c>
      <c r="L11" s="158" t="s">
        <v>27</v>
      </c>
      <c r="M11" s="386">
        <f>取引基本表!AX8</f>
        <v>5194</v>
      </c>
      <c r="N11" s="370">
        <f>ABS(取引基本表!BB8)</f>
        <v>5162</v>
      </c>
      <c r="O11" s="414">
        <f t="shared" si="4"/>
        <v>0.99383904505198306</v>
      </c>
      <c r="P11" s="410">
        <f t="shared" si="5"/>
        <v>6.160954948016939E-3</v>
      </c>
      <c r="R11" s="225" t="s">
        <v>222</v>
      </c>
      <c r="S11" s="158" t="s">
        <v>27</v>
      </c>
      <c r="T11" s="368">
        <f>取引基本表!BD8</f>
        <v>47</v>
      </c>
      <c r="U11" s="445">
        <f>雇用表!G8</f>
        <v>5</v>
      </c>
      <c r="V11" s="446">
        <f>雇用表!G54</f>
        <v>0</v>
      </c>
      <c r="W11" s="416">
        <f t="shared" si="7"/>
        <v>0.10638297872340426</v>
      </c>
      <c r="X11" s="416">
        <f t="shared" si="8"/>
        <v>0</v>
      </c>
      <c r="Z11" s="225" t="s">
        <v>222</v>
      </c>
      <c r="AA11" s="48" t="s">
        <v>27</v>
      </c>
      <c r="AB11" s="451">
        <v>16</v>
      </c>
      <c r="AC11" s="390">
        <v>3</v>
      </c>
      <c r="AD11" s="390">
        <v>5</v>
      </c>
      <c r="AE11" s="390">
        <v>4</v>
      </c>
      <c r="AF11" s="390">
        <v>0</v>
      </c>
      <c r="AG11" s="372">
        <v>47</v>
      </c>
      <c r="AH11" s="410">
        <f t="shared" si="9"/>
        <v>0.5957446808510638</v>
      </c>
      <c r="AI11" s="414">
        <f t="shared" si="10"/>
        <v>0.34042553191489361</v>
      </c>
      <c r="AK11" s="225" t="s">
        <v>222</v>
      </c>
      <c r="AL11" s="158" t="s">
        <v>27</v>
      </c>
      <c r="AM11" s="386">
        <f>取引基本表!AR8</f>
        <v>-14</v>
      </c>
      <c r="AN11" s="410">
        <f t="shared" si="6"/>
        <v>-1.9481838751603774E-5</v>
      </c>
      <c r="AP11" s="225" t="s">
        <v>222</v>
      </c>
      <c r="AQ11" s="158" t="s">
        <v>27</v>
      </c>
      <c r="AR11" s="389">
        <f>取引基本表!AX8</f>
        <v>5194</v>
      </c>
      <c r="AS11" s="390">
        <f>取引基本表!AY8</f>
        <v>15</v>
      </c>
      <c r="AT11" s="390">
        <f>ABS(取引基本表!BB8)</f>
        <v>5162</v>
      </c>
      <c r="AU11" s="391">
        <f t="shared" si="11"/>
        <v>-5147</v>
      </c>
      <c r="AV11" s="414">
        <v>0.97885279843965589</v>
      </c>
      <c r="AW11" s="410">
        <v>2.1147201560344109E-2</v>
      </c>
    </row>
    <row r="12" spans="1:49" x14ac:dyDescent="0.2">
      <c r="A12" s="225" t="s">
        <v>223</v>
      </c>
      <c r="B12" s="158" t="s">
        <v>191</v>
      </c>
      <c r="C12" s="408">
        <f t="shared" si="0"/>
        <v>3.0196065121225524E-2</v>
      </c>
      <c r="D12" s="409">
        <f t="shared" si="1"/>
        <v>5.0712605507126057E-2</v>
      </c>
      <c r="E12" s="409">
        <f t="shared" si="1"/>
        <v>5.3041833863751671E-2</v>
      </c>
      <c r="F12" s="409">
        <f t="shared" si="2"/>
        <v>0.42790922927909231</v>
      </c>
      <c r="G12" s="409">
        <f t="shared" si="2"/>
        <v>0.12354134956874682</v>
      </c>
      <c r="H12" s="410">
        <f t="shared" si="3"/>
        <v>9.1223709954384669E-2</v>
      </c>
      <c r="K12" s="225" t="s">
        <v>223</v>
      </c>
      <c r="L12" s="158" t="s">
        <v>191</v>
      </c>
      <c r="M12" s="386">
        <f>取引基本表!AX9</f>
        <v>88389</v>
      </c>
      <c r="N12" s="370">
        <f>ABS(取引基本表!BB9)</f>
        <v>85720</v>
      </c>
      <c r="O12" s="414">
        <f t="shared" si="4"/>
        <v>0.96980393487877448</v>
      </c>
      <c r="P12" s="410">
        <f t="shared" si="5"/>
        <v>3.0196065121225524E-2</v>
      </c>
      <c r="R12" s="225" t="s">
        <v>223</v>
      </c>
      <c r="S12" s="158" t="s">
        <v>191</v>
      </c>
      <c r="T12" s="368">
        <f>取引基本表!BD9</f>
        <v>43362</v>
      </c>
      <c r="U12" s="445">
        <f>雇用表!G9</f>
        <v>2199</v>
      </c>
      <c r="V12" s="446">
        <f>雇用表!G55</f>
        <v>2300</v>
      </c>
      <c r="W12" s="416">
        <f t="shared" si="7"/>
        <v>5.0712605507126057E-2</v>
      </c>
      <c r="X12" s="416">
        <f t="shared" si="8"/>
        <v>5.3041833863751671E-2</v>
      </c>
      <c r="Z12" s="225" t="s">
        <v>223</v>
      </c>
      <c r="AA12" s="48" t="s">
        <v>191</v>
      </c>
      <c r="AB12" s="451">
        <v>5357</v>
      </c>
      <c r="AC12" s="390">
        <v>4243</v>
      </c>
      <c r="AD12" s="390">
        <v>2662</v>
      </c>
      <c r="AE12" s="390">
        <v>6379</v>
      </c>
      <c r="AF12" s="390">
        <v>-86</v>
      </c>
      <c r="AG12" s="372">
        <v>43362</v>
      </c>
      <c r="AH12" s="410">
        <f t="shared" si="9"/>
        <v>0.42790922927909231</v>
      </c>
      <c r="AI12" s="414">
        <f t="shared" si="10"/>
        <v>0.12354134956874682</v>
      </c>
      <c r="AK12" s="225" t="s">
        <v>223</v>
      </c>
      <c r="AL12" s="158" t="s">
        <v>191</v>
      </c>
      <c r="AM12" s="386">
        <f>取引基本表!AR9</f>
        <v>65555</v>
      </c>
      <c r="AN12" s="410">
        <f t="shared" si="6"/>
        <v>9.1223709954384669E-2</v>
      </c>
      <c r="AP12" s="225" t="s">
        <v>223</v>
      </c>
      <c r="AQ12" s="158" t="s">
        <v>191</v>
      </c>
      <c r="AR12" s="389">
        <f>取引基本表!AX9</f>
        <v>88389</v>
      </c>
      <c r="AS12" s="390">
        <f>取引基本表!AY9</f>
        <v>40693</v>
      </c>
      <c r="AT12" s="390">
        <f>ABS(取引基本表!BB9)</f>
        <v>85720</v>
      </c>
      <c r="AU12" s="391">
        <f t="shared" si="11"/>
        <v>-45027</v>
      </c>
      <c r="AV12" s="414">
        <v>0.73020703224841943</v>
      </c>
      <c r="AW12" s="410">
        <v>0.26979296775158057</v>
      </c>
    </row>
    <row r="13" spans="1:49" x14ac:dyDescent="0.2">
      <c r="A13" s="225" t="s">
        <v>224</v>
      </c>
      <c r="B13" s="158" t="s">
        <v>28</v>
      </c>
      <c r="C13" s="408">
        <f t="shared" si="0"/>
        <v>0</v>
      </c>
      <c r="D13" s="409">
        <f t="shared" si="1"/>
        <v>0.21040189125295508</v>
      </c>
      <c r="E13" s="409">
        <f t="shared" si="1"/>
        <v>0.14893617021276595</v>
      </c>
      <c r="F13" s="409">
        <f t="shared" si="2"/>
        <v>0.38061465721040189</v>
      </c>
      <c r="G13" s="409">
        <f t="shared" si="2"/>
        <v>0.24349881796690306</v>
      </c>
      <c r="H13" s="410">
        <f t="shared" si="3"/>
        <v>1.4342808000912864E-2</v>
      </c>
      <c r="K13" s="225" t="s">
        <v>224</v>
      </c>
      <c r="L13" s="158" t="s">
        <v>28</v>
      </c>
      <c r="M13" s="386">
        <f>取引基本表!AX10</f>
        <v>14953</v>
      </c>
      <c r="N13" s="370">
        <f>ABS(取引基本表!BB10)</f>
        <v>14953</v>
      </c>
      <c r="O13" s="414">
        <f t="shared" si="4"/>
        <v>1</v>
      </c>
      <c r="P13" s="410">
        <f t="shared" si="5"/>
        <v>0</v>
      </c>
      <c r="R13" s="225" t="s">
        <v>224</v>
      </c>
      <c r="S13" s="158" t="s">
        <v>28</v>
      </c>
      <c r="T13" s="368">
        <f>取引基本表!BD10</f>
        <v>423</v>
      </c>
      <c r="U13" s="445">
        <f>雇用表!G10</f>
        <v>89</v>
      </c>
      <c r="V13" s="446">
        <f>雇用表!G56</f>
        <v>63</v>
      </c>
      <c r="W13" s="416">
        <f t="shared" si="7"/>
        <v>0.21040189125295508</v>
      </c>
      <c r="X13" s="416">
        <f t="shared" si="8"/>
        <v>0.14893617021276595</v>
      </c>
      <c r="Z13" s="225" t="s">
        <v>224</v>
      </c>
      <c r="AA13" s="48" t="s">
        <v>28</v>
      </c>
      <c r="AB13" s="451">
        <v>103</v>
      </c>
      <c r="AC13" s="390">
        <v>-8</v>
      </c>
      <c r="AD13" s="390">
        <v>48</v>
      </c>
      <c r="AE13" s="390">
        <v>18</v>
      </c>
      <c r="AF13" s="390">
        <v>0</v>
      </c>
      <c r="AG13" s="372">
        <v>423</v>
      </c>
      <c r="AH13" s="410">
        <f t="shared" si="9"/>
        <v>0.38061465721040189</v>
      </c>
      <c r="AI13" s="414">
        <f t="shared" si="10"/>
        <v>0.24349881796690306</v>
      </c>
      <c r="AK13" s="225" t="s">
        <v>224</v>
      </c>
      <c r="AL13" s="158" t="s">
        <v>28</v>
      </c>
      <c r="AM13" s="386">
        <f>取引基本表!AR10</f>
        <v>10307</v>
      </c>
      <c r="AN13" s="410">
        <f t="shared" si="6"/>
        <v>1.4342808000912864E-2</v>
      </c>
      <c r="AP13" s="225" t="s">
        <v>224</v>
      </c>
      <c r="AQ13" s="158" t="s">
        <v>28</v>
      </c>
      <c r="AR13" s="389">
        <f>取引基本表!AX10</f>
        <v>14953</v>
      </c>
      <c r="AS13" s="390">
        <f>取引基本表!AY10</f>
        <v>423</v>
      </c>
      <c r="AT13" s="390">
        <f>ABS(取引基本表!BB10)</f>
        <v>14953</v>
      </c>
      <c r="AU13" s="391">
        <f t="shared" si="11"/>
        <v>-14530</v>
      </c>
      <c r="AV13" s="414">
        <v>0.93315766467397665</v>
      </c>
      <c r="AW13" s="410">
        <v>6.684233532602335E-2</v>
      </c>
    </row>
    <row r="14" spans="1:49" x14ac:dyDescent="0.2">
      <c r="A14" s="225" t="s">
        <v>225</v>
      </c>
      <c r="B14" s="158" t="s">
        <v>268</v>
      </c>
      <c r="C14" s="408">
        <f t="shared" si="0"/>
        <v>0.14745822605886216</v>
      </c>
      <c r="D14" s="409">
        <f t="shared" si="1"/>
        <v>4.401408450704225E-2</v>
      </c>
      <c r="E14" s="409">
        <f t="shared" si="1"/>
        <v>4.2998374864572045E-2</v>
      </c>
      <c r="F14" s="409">
        <f t="shared" si="2"/>
        <v>0.30031148429035753</v>
      </c>
      <c r="G14" s="409">
        <f t="shared" si="2"/>
        <v>0.16000812567713976</v>
      </c>
      <c r="H14" s="410">
        <f t="shared" si="3"/>
        <v>1.1744765647395416E-3</v>
      </c>
      <c r="K14" s="225" t="s">
        <v>225</v>
      </c>
      <c r="L14" s="158" t="s">
        <v>268</v>
      </c>
      <c r="M14" s="386">
        <f>取引基本表!AX11</f>
        <v>19809</v>
      </c>
      <c r="N14" s="370">
        <f>ABS(取引基本表!BB11)</f>
        <v>16888</v>
      </c>
      <c r="O14" s="414">
        <f t="shared" si="4"/>
        <v>0.85254177394113784</v>
      </c>
      <c r="P14" s="410">
        <f t="shared" si="5"/>
        <v>0.14745822605886216</v>
      </c>
      <c r="R14" s="225" t="s">
        <v>225</v>
      </c>
      <c r="S14" s="158" t="s">
        <v>268</v>
      </c>
      <c r="T14" s="368">
        <f>取引基本表!BD11</f>
        <v>14768</v>
      </c>
      <c r="U14" s="445">
        <f>雇用表!G11</f>
        <v>650</v>
      </c>
      <c r="V14" s="446">
        <f>雇用表!G57</f>
        <v>635</v>
      </c>
      <c r="W14" s="416">
        <f t="shared" si="7"/>
        <v>4.401408450704225E-2</v>
      </c>
      <c r="X14" s="416">
        <f t="shared" si="8"/>
        <v>4.2998374864572045E-2</v>
      </c>
      <c r="Z14" s="225" t="s">
        <v>225</v>
      </c>
      <c r="AA14" s="48" t="s">
        <v>268</v>
      </c>
      <c r="AB14" s="451">
        <v>2363</v>
      </c>
      <c r="AC14" s="390">
        <v>956</v>
      </c>
      <c r="AD14" s="390">
        <v>762</v>
      </c>
      <c r="AE14" s="390">
        <v>354</v>
      </c>
      <c r="AF14" s="390">
        <v>0</v>
      </c>
      <c r="AG14" s="372">
        <v>14768</v>
      </c>
      <c r="AH14" s="410">
        <f t="shared" si="9"/>
        <v>0.30031148429035753</v>
      </c>
      <c r="AI14" s="414">
        <f t="shared" si="10"/>
        <v>0.16000812567713976</v>
      </c>
      <c r="AK14" s="225" t="s">
        <v>225</v>
      </c>
      <c r="AL14" s="158" t="s">
        <v>268</v>
      </c>
      <c r="AM14" s="386">
        <f>取引基本表!AR11</f>
        <v>844</v>
      </c>
      <c r="AN14" s="410">
        <f t="shared" si="6"/>
        <v>1.1744765647395416E-3</v>
      </c>
      <c r="AP14" s="225" t="s">
        <v>225</v>
      </c>
      <c r="AQ14" s="158" t="s">
        <v>268</v>
      </c>
      <c r="AR14" s="389">
        <f>取引基本表!AX11</f>
        <v>19809</v>
      </c>
      <c r="AS14" s="390">
        <f>取引基本表!AY11</f>
        <v>11847</v>
      </c>
      <c r="AT14" s="390">
        <f>ABS(取引基本表!BB11)</f>
        <v>16888</v>
      </c>
      <c r="AU14" s="391">
        <f t="shared" si="11"/>
        <v>-5041</v>
      </c>
      <c r="AV14" s="414">
        <v>0.78289172072298208</v>
      </c>
      <c r="AW14" s="410">
        <v>0.21710827927701792</v>
      </c>
    </row>
    <row r="15" spans="1:49" x14ac:dyDescent="0.2">
      <c r="A15" s="225" t="s">
        <v>226</v>
      </c>
      <c r="B15" s="158" t="s">
        <v>29</v>
      </c>
      <c r="C15" s="408">
        <f t="shared" si="0"/>
        <v>0</v>
      </c>
      <c r="D15" s="409">
        <f t="shared" si="1"/>
        <v>5.8056777289084364E-2</v>
      </c>
      <c r="E15" s="409">
        <f t="shared" si="1"/>
        <v>5.2139144342263098E-2</v>
      </c>
      <c r="F15" s="409">
        <f t="shared" si="2"/>
        <v>0.30411835265893644</v>
      </c>
      <c r="G15" s="409">
        <f t="shared" si="2"/>
        <v>9.5721711315473815E-2</v>
      </c>
      <c r="H15" s="410">
        <f t="shared" si="3"/>
        <v>8.3618835041705045E-3</v>
      </c>
      <c r="K15" s="225" t="s">
        <v>226</v>
      </c>
      <c r="L15" s="158" t="s">
        <v>29</v>
      </c>
      <c r="M15" s="386">
        <f>取引基本表!AX12</f>
        <v>47423</v>
      </c>
      <c r="N15" s="370">
        <f>ABS(取引基本表!BB12)</f>
        <v>47423</v>
      </c>
      <c r="O15" s="414">
        <f t="shared" si="4"/>
        <v>1</v>
      </c>
      <c r="P15" s="410">
        <f t="shared" si="5"/>
        <v>0</v>
      </c>
      <c r="R15" s="225" t="s">
        <v>226</v>
      </c>
      <c r="S15" s="158" t="s">
        <v>29</v>
      </c>
      <c r="T15" s="368">
        <f>取引基本表!BD12</f>
        <v>12505</v>
      </c>
      <c r="U15" s="445">
        <f>雇用表!G12</f>
        <v>726</v>
      </c>
      <c r="V15" s="446">
        <f>雇用表!G58</f>
        <v>652</v>
      </c>
      <c r="W15" s="416">
        <f t="shared" si="7"/>
        <v>5.8056777289084364E-2</v>
      </c>
      <c r="X15" s="416">
        <f t="shared" si="8"/>
        <v>5.2139144342263098E-2</v>
      </c>
      <c r="Z15" s="225" t="s">
        <v>226</v>
      </c>
      <c r="AA15" s="48" t="s">
        <v>29</v>
      </c>
      <c r="AB15" s="451">
        <v>1197</v>
      </c>
      <c r="AC15" s="390">
        <v>759</v>
      </c>
      <c r="AD15" s="390">
        <v>1602</v>
      </c>
      <c r="AE15" s="390">
        <v>245</v>
      </c>
      <c r="AF15" s="390">
        <v>0</v>
      </c>
      <c r="AG15" s="372">
        <v>12505</v>
      </c>
      <c r="AH15" s="410">
        <f t="shared" si="9"/>
        <v>0.30411835265893644</v>
      </c>
      <c r="AI15" s="414">
        <f t="shared" si="10"/>
        <v>9.5721711315473815E-2</v>
      </c>
      <c r="AK15" s="225" t="s">
        <v>226</v>
      </c>
      <c r="AL15" s="158" t="s">
        <v>29</v>
      </c>
      <c r="AM15" s="386">
        <f>取引基本表!AR12</f>
        <v>6009</v>
      </c>
      <c r="AN15" s="410">
        <f t="shared" si="6"/>
        <v>8.3618835041705045E-3</v>
      </c>
      <c r="AP15" s="225" t="s">
        <v>226</v>
      </c>
      <c r="AQ15" s="158" t="s">
        <v>29</v>
      </c>
      <c r="AR15" s="389">
        <f>取引基本表!AX12</f>
        <v>47423</v>
      </c>
      <c r="AS15" s="390">
        <f>取引基本表!AY12</f>
        <v>12505</v>
      </c>
      <c r="AT15" s="390">
        <f>ABS(取引基本表!BB12)</f>
        <v>47423</v>
      </c>
      <c r="AU15" s="391">
        <f t="shared" si="11"/>
        <v>-34918</v>
      </c>
      <c r="AV15" s="414">
        <v>0.8222762164835401</v>
      </c>
      <c r="AW15" s="410">
        <v>0.1777237835164599</v>
      </c>
    </row>
    <row r="16" spans="1:49" x14ac:dyDescent="0.2">
      <c r="A16" s="225" t="s">
        <v>227</v>
      </c>
      <c r="B16" s="158" t="s">
        <v>30</v>
      </c>
      <c r="C16" s="408">
        <f t="shared" si="0"/>
        <v>2.2508198350392528E-2</v>
      </c>
      <c r="D16" s="409">
        <f t="shared" si="1"/>
        <v>2.5125628140703519E-2</v>
      </c>
      <c r="E16" s="409">
        <f t="shared" si="1"/>
        <v>2.3115577889447236E-2</v>
      </c>
      <c r="F16" s="409">
        <f t="shared" si="2"/>
        <v>0.28743718592964823</v>
      </c>
      <c r="G16" s="409">
        <f t="shared" si="2"/>
        <v>3.3165829145728645E-2</v>
      </c>
      <c r="H16" s="410">
        <f t="shared" si="3"/>
        <v>1.6828134001653172E-2</v>
      </c>
      <c r="K16" s="225" t="s">
        <v>227</v>
      </c>
      <c r="L16" s="158" t="s">
        <v>30</v>
      </c>
      <c r="M16" s="386">
        <f>取引基本表!AX13</f>
        <v>20126</v>
      </c>
      <c r="N16" s="370">
        <f>ABS(取引基本表!BB13)</f>
        <v>19673</v>
      </c>
      <c r="O16" s="414">
        <f t="shared" si="4"/>
        <v>0.97749180164960747</v>
      </c>
      <c r="P16" s="410">
        <f t="shared" si="5"/>
        <v>2.2508198350392528E-2</v>
      </c>
      <c r="R16" s="225" t="s">
        <v>227</v>
      </c>
      <c r="S16" s="158" t="s">
        <v>30</v>
      </c>
      <c r="T16" s="368">
        <f>取引基本表!BD13</f>
        <v>995</v>
      </c>
      <c r="U16" s="445">
        <f>雇用表!G13</f>
        <v>25</v>
      </c>
      <c r="V16" s="446">
        <f>雇用表!G59</f>
        <v>23</v>
      </c>
      <c r="W16" s="416">
        <f t="shared" si="7"/>
        <v>2.5125628140703519E-2</v>
      </c>
      <c r="X16" s="416">
        <f t="shared" si="8"/>
        <v>2.3115577889447236E-2</v>
      </c>
      <c r="Z16" s="225" t="s">
        <v>227</v>
      </c>
      <c r="AA16" s="48" t="s">
        <v>30</v>
      </c>
      <c r="AB16" s="451">
        <v>33</v>
      </c>
      <c r="AC16" s="390">
        <v>27</v>
      </c>
      <c r="AD16" s="390">
        <v>93</v>
      </c>
      <c r="AE16" s="390">
        <v>135</v>
      </c>
      <c r="AF16" s="390">
        <v>-2</v>
      </c>
      <c r="AG16" s="372">
        <v>995</v>
      </c>
      <c r="AH16" s="410">
        <f t="shared" si="9"/>
        <v>0.28743718592964823</v>
      </c>
      <c r="AI16" s="414">
        <f t="shared" si="10"/>
        <v>3.3165829145728645E-2</v>
      </c>
      <c r="AK16" s="225" t="s">
        <v>227</v>
      </c>
      <c r="AL16" s="158" t="s">
        <v>30</v>
      </c>
      <c r="AM16" s="386">
        <f>取引基本表!AR13</f>
        <v>12093</v>
      </c>
      <c r="AN16" s="410">
        <f t="shared" si="6"/>
        <v>1.6828134001653172E-2</v>
      </c>
      <c r="AP16" s="225" t="s">
        <v>227</v>
      </c>
      <c r="AQ16" s="158" t="s">
        <v>30</v>
      </c>
      <c r="AR16" s="389">
        <f>取引基本表!AX13</f>
        <v>20126</v>
      </c>
      <c r="AS16" s="390">
        <f>取引基本表!AY13</f>
        <v>542</v>
      </c>
      <c r="AT16" s="390">
        <f>ABS(取引基本表!BB13)</f>
        <v>19673</v>
      </c>
      <c r="AU16" s="391">
        <f t="shared" si="11"/>
        <v>-19131</v>
      </c>
      <c r="AV16" s="414">
        <v>0.87631747448336361</v>
      </c>
      <c r="AW16" s="410">
        <v>0.12368252551663639</v>
      </c>
    </row>
    <row r="17" spans="1:49" x14ac:dyDescent="0.2">
      <c r="A17" s="225" t="s">
        <v>2</v>
      </c>
      <c r="B17" s="158" t="s">
        <v>375</v>
      </c>
      <c r="C17" s="408">
        <f t="shared" si="0"/>
        <v>3.7433661865049261E-2</v>
      </c>
      <c r="D17" s="409">
        <f t="shared" si="1"/>
        <v>5.6649375147370902E-2</v>
      </c>
      <c r="E17" s="409">
        <f t="shared" si="1"/>
        <v>5.6885168592313136E-2</v>
      </c>
      <c r="F17" s="409">
        <f t="shared" si="2"/>
        <v>0.39289082763499172</v>
      </c>
      <c r="G17" s="409">
        <f t="shared" si="2"/>
        <v>0.23414289082763498</v>
      </c>
      <c r="H17" s="410">
        <f t="shared" si="3"/>
        <v>3.0252512461419003E-3</v>
      </c>
      <c r="K17" s="225" t="s">
        <v>2</v>
      </c>
      <c r="L17" s="158" t="s">
        <v>375</v>
      </c>
      <c r="M17" s="386">
        <f>取引基本表!AX14</f>
        <v>31656</v>
      </c>
      <c r="N17" s="370">
        <f>ABS(取引基本表!BB14)</f>
        <v>30471</v>
      </c>
      <c r="O17" s="414">
        <f t="shared" si="4"/>
        <v>0.96256633813495074</v>
      </c>
      <c r="P17" s="410">
        <f t="shared" si="5"/>
        <v>3.7433661865049261E-2</v>
      </c>
      <c r="R17" s="225" t="s">
        <v>2</v>
      </c>
      <c r="S17" s="158" t="s">
        <v>375</v>
      </c>
      <c r="T17" s="368">
        <f>取引基本表!BD14</f>
        <v>16964</v>
      </c>
      <c r="U17" s="445">
        <f>雇用表!G14</f>
        <v>961</v>
      </c>
      <c r="V17" s="446">
        <f>雇用表!G60</f>
        <v>965</v>
      </c>
      <c r="W17" s="416">
        <f t="shared" si="7"/>
        <v>5.6649375147370902E-2</v>
      </c>
      <c r="X17" s="416">
        <f t="shared" si="8"/>
        <v>5.6885168592313136E-2</v>
      </c>
      <c r="Z17" s="225" t="s">
        <v>2</v>
      </c>
      <c r="AA17" s="48" t="s">
        <v>375</v>
      </c>
      <c r="AB17" s="451">
        <v>3972</v>
      </c>
      <c r="AC17" s="390">
        <v>248</v>
      </c>
      <c r="AD17" s="390">
        <v>1893</v>
      </c>
      <c r="AE17" s="390">
        <v>552</v>
      </c>
      <c r="AF17" s="390">
        <v>0</v>
      </c>
      <c r="AG17" s="372">
        <v>16964</v>
      </c>
      <c r="AH17" s="410">
        <f t="shared" si="9"/>
        <v>0.39289082763499172</v>
      </c>
      <c r="AI17" s="414">
        <f t="shared" si="10"/>
        <v>0.23414289082763498</v>
      </c>
      <c r="AK17" s="225" t="s">
        <v>2</v>
      </c>
      <c r="AL17" s="158" t="s">
        <v>375</v>
      </c>
      <c r="AM17" s="386">
        <f>取引基本表!AR14</f>
        <v>2174</v>
      </c>
      <c r="AN17" s="410">
        <f t="shared" si="6"/>
        <v>3.0252512461419003E-3</v>
      </c>
      <c r="AP17" s="225" t="s">
        <v>2</v>
      </c>
      <c r="AQ17" s="158" t="s">
        <v>365</v>
      </c>
      <c r="AR17" s="389">
        <f>取引基本表!AX14</f>
        <v>31656</v>
      </c>
      <c r="AS17" s="390">
        <f>取引基本表!AY14</f>
        <v>15779</v>
      </c>
      <c r="AT17" s="390">
        <f>ABS(取引基本表!BB14)</f>
        <v>30471</v>
      </c>
      <c r="AU17" s="391">
        <f t="shared" si="11"/>
        <v>-14692</v>
      </c>
      <c r="AV17" s="414">
        <v>0.80716043298169571</v>
      </c>
      <c r="AW17" s="410">
        <v>0.19283956701830429</v>
      </c>
    </row>
    <row r="18" spans="1:49" x14ac:dyDescent="0.2">
      <c r="A18" s="225" t="s">
        <v>3</v>
      </c>
      <c r="B18" s="158" t="s">
        <v>31</v>
      </c>
      <c r="C18" s="408">
        <f t="shared" si="0"/>
        <v>0.10097309673726385</v>
      </c>
      <c r="D18" s="409">
        <f t="shared" si="1"/>
        <v>5.5378858746492052E-2</v>
      </c>
      <c r="E18" s="409">
        <f t="shared" si="1"/>
        <v>5.5378858746492052E-2</v>
      </c>
      <c r="F18" s="409">
        <f t="shared" si="2"/>
        <v>0.45949485500467729</v>
      </c>
      <c r="G18" s="409">
        <f t="shared" si="2"/>
        <v>0.21571562207670719</v>
      </c>
      <c r="H18" s="410">
        <f t="shared" si="3"/>
        <v>4.4529917146522908E-4</v>
      </c>
      <c r="K18" s="225" t="s">
        <v>3</v>
      </c>
      <c r="L18" s="158" t="s">
        <v>31</v>
      </c>
      <c r="M18" s="386">
        <f>取引基本表!AX15</f>
        <v>8735</v>
      </c>
      <c r="N18" s="370">
        <f>ABS(取引基本表!BB15)</f>
        <v>7853</v>
      </c>
      <c r="O18" s="414">
        <f t="shared" si="4"/>
        <v>0.89902690326273615</v>
      </c>
      <c r="P18" s="410">
        <f t="shared" si="5"/>
        <v>0.10097309673726385</v>
      </c>
      <c r="R18" s="225" t="s">
        <v>3</v>
      </c>
      <c r="S18" s="158" t="s">
        <v>31</v>
      </c>
      <c r="T18" s="368">
        <f>取引基本表!BD15</f>
        <v>5345</v>
      </c>
      <c r="U18" s="445">
        <f>雇用表!G15</f>
        <v>296</v>
      </c>
      <c r="V18" s="446">
        <f>雇用表!G61</f>
        <v>296</v>
      </c>
      <c r="W18" s="416">
        <f t="shared" si="7"/>
        <v>5.5378858746492052E-2</v>
      </c>
      <c r="X18" s="416">
        <f t="shared" si="8"/>
        <v>5.5378858746492052E-2</v>
      </c>
      <c r="Z18" s="225" t="s">
        <v>3</v>
      </c>
      <c r="AA18" s="48" t="s">
        <v>31</v>
      </c>
      <c r="AB18" s="451">
        <v>1153</v>
      </c>
      <c r="AC18" s="390">
        <v>517</v>
      </c>
      <c r="AD18" s="390">
        <v>621</v>
      </c>
      <c r="AE18" s="390">
        <v>165</v>
      </c>
      <c r="AF18" s="390">
        <v>0</v>
      </c>
      <c r="AG18" s="372">
        <v>5345</v>
      </c>
      <c r="AH18" s="410">
        <f t="shared" si="9"/>
        <v>0.45949485500467729</v>
      </c>
      <c r="AI18" s="414">
        <f t="shared" si="10"/>
        <v>0.21571562207670719</v>
      </c>
      <c r="AK18" s="225" t="s">
        <v>3</v>
      </c>
      <c r="AL18" s="158" t="s">
        <v>31</v>
      </c>
      <c r="AM18" s="386">
        <f>取引基本表!AR15</f>
        <v>320</v>
      </c>
      <c r="AN18" s="410">
        <f t="shared" si="6"/>
        <v>4.4529917146522908E-4</v>
      </c>
      <c r="AP18" s="225" t="s">
        <v>3</v>
      </c>
      <c r="AQ18" s="158" t="s">
        <v>31</v>
      </c>
      <c r="AR18" s="389">
        <f>取引基本表!AX15</f>
        <v>8735</v>
      </c>
      <c r="AS18" s="390">
        <f>取引基本表!AY15</f>
        <v>4463</v>
      </c>
      <c r="AT18" s="390">
        <f>ABS(取引基本表!BB15)</f>
        <v>7853</v>
      </c>
      <c r="AU18" s="391">
        <f t="shared" si="11"/>
        <v>-3390</v>
      </c>
      <c r="AV18" s="414">
        <v>0.69369460950567885</v>
      </c>
      <c r="AW18" s="410">
        <v>0.30630539049432115</v>
      </c>
    </row>
    <row r="19" spans="1:49" x14ac:dyDescent="0.2">
      <c r="A19" s="225" t="s">
        <v>4</v>
      </c>
      <c r="B19" s="158" t="s">
        <v>32</v>
      </c>
      <c r="C19" s="408">
        <f t="shared" si="0"/>
        <v>3.134831743474864E-2</v>
      </c>
      <c r="D19" s="409">
        <f t="shared" si="1"/>
        <v>5.8967613172457587E-3</v>
      </c>
      <c r="E19" s="409">
        <f t="shared" si="1"/>
        <v>5.1710060782001266E-3</v>
      </c>
      <c r="F19" s="409">
        <f t="shared" si="2"/>
        <v>0.23995282590946204</v>
      </c>
      <c r="G19" s="409">
        <f t="shared" si="2"/>
        <v>5.7606822099247029E-2</v>
      </c>
      <c r="H19" s="410">
        <f t="shared" si="3"/>
        <v>-1.1410791268796496E-4</v>
      </c>
      <c r="K19" s="225" t="s">
        <v>4</v>
      </c>
      <c r="L19" s="158" t="s">
        <v>32</v>
      </c>
      <c r="M19" s="386">
        <f>取引基本表!AX16</f>
        <v>79462</v>
      </c>
      <c r="N19" s="370">
        <f>ABS(取引基本表!BB16)</f>
        <v>76971</v>
      </c>
      <c r="O19" s="414">
        <f t="shared" si="4"/>
        <v>0.96865168256525136</v>
      </c>
      <c r="P19" s="410">
        <f t="shared" si="5"/>
        <v>3.134831743474864E-2</v>
      </c>
      <c r="R19" s="225" t="s">
        <v>4</v>
      </c>
      <c r="S19" s="158" t="s">
        <v>32</v>
      </c>
      <c r="T19" s="368">
        <f>取引基本表!BD16</f>
        <v>11023</v>
      </c>
      <c r="U19" s="445">
        <f>雇用表!G16</f>
        <v>65</v>
      </c>
      <c r="V19" s="446">
        <f>雇用表!G62</f>
        <v>57</v>
      </c>
      <c r="W19" s="416">
        <f t="shared" si="7"/>
        <v>5.8967613172457587E-3</v>
      </c>
      <c r="X19" s="416">
        <f t="shared" si="8"/>
        <v>5.1710060782001266E-3</v>
      </c>
      <c r="Z19" s="225" t="s">
        <v>4</v>
      </c>
      <c r="AA19" s="48" t="s">
        <v>32</v>
      </c>
      <c r="AB19" s="451">
        <v>635</v>
      </c>
      <c r="AC19" s="390">
        <v>1210</v>
      </c>
      <c r="AD19" s="390">
        <v>607</v>
      </c>
      <c r="AE19" s="390">
        <v>193</v>
      </c>
      <c r="AF19" s="390">
        <v>0</v>
      </c>
      <c r="AG19" s="372">
        <v>11023</v>
      </c>
      <c r="AH19" s="410">
        <f t="shared" si="9"/>
        <v>0.23995282590946204</v>
      </c>
      <c r="AI19" s="414">
        <f t="shared" si="10"/>
        <v>5.7606822099247029E-2</v>
      </c>
      <c r="AK19" s="225" t="s">
        <v>4</v>
      </c>
      <c r="AL19" s="158" t="s">
        <v>32</v>
      </c>
      <c r="AM19" s="386">
        <f>取引基本表!AR16</f>
        <v>-82</v>
      </c>
      <c r="AN19" s="410">
        <f t="shared" si="6"/>
        <v>-1.1410791268796496E-4</v>
      </c>
      <c r="AP19" s="225" t="s">
        <v>4</v>
      </c>
      <c r="AQ19" s="158" t="s">
        <v>32</v>
      </c>
      <c r="AR19" s="389">
        <f>取引基本表!AX16</f>
        <v>79462</v>
      </c>
      <c r="AS19" s="390">
        <f>取引基本表!AY16</f>
        <v>8532</v>
      </c>
      <c r="AT19" s="390">
        <f>ABS(取引基本表!BB16)</f>
        <v>76971</v>
      </c>
      <c r="AU19" s="391">
        <f t="shared" si="11"/>
        <v>-68439</v>
      </c>
      <c r="AV19" s="414">
        <v>0.63033685044372512</v>
      </c>
      <c r="AW19" s="410">
        <v>0.36966314955627488</v>
      </c>
    </row>
    <row r="20" spans="1:49" x14ac:dyDescent="0.2">
      <c r="A20" s="225" t="s">
        <v>5</v>
      </c>
      <c r="B20" s="158" t="s">
        <v>33</v>
      </c>
      <c r="C20" s="408">
        <f t="shared" si="0"/>
        <v>9.3978580907996712E-2</v>
      </c>
      <c r="D20" s="409">
        <f t="shared" si="1"/>
        <v>2.7577774758864283E-2</v>
      </c>
      <c r="E20" s="409">
        <f t="shared" si="1"/>
        <v>2.9955169134628448E-2</v>
      </c>
      <c r="F20" s="409">
        <f t="shared" si="2"/>
        <v>0.22286374133949191</v>
      </c>
      <c r="G20" s="409">
        <f t="shared" si="2"/>
        <v>0.1000543404428746</v>
      </c>
      <c r="H20" s="410">
        <f t="shared" si="3"/>
        <v>5.5523240442070755E-4</v>
      </c>
      <c r="K20" s="225" t="s">
        <v>5</v>
      </c>
      <c r="L20" s="158" t="s">
        <v>33</v>
      </c>
      <c r="M20" s="386">
        <f>取引基本表!AX17</f>
        <v>32401</v>
      </c>
      <c r="N20" s="370">
        <f>ABS(取引基本表!BB17)</f>
        <v>29356</v>
      </c>
      <c r="O20" s="414">
        <f t="shared" si="4"/>
        <v>0.90602141909200329</v>
      </c>
      <c r="P20" s="410">
        <f t="shared" si="5"/>
        <v>9.3978580907996712E-2</v>
      </c>
      <c r="R20" s="225" t="s">
        <v>5</v>
      </c>
      <c r="S20" s="158" t="s">
        <v>33</v>
      </c>
      <c r="T20" s="368">
        <f>取引基本表!BD17</f>
        <v>14722</v>
      </c>
      <c r="U20" s="445">
        <f>雇用表!G17</f>
        <v>406</v>
      </c>
      <c r="V20" s="446">
        <f>雇用表!G63</f>
        <v>441</v>
      </c>
      <c r="W20" s="416">
        <f t="shared" si="7"/>
        <v>2.7577774758864283E-2</v>
      </c>
      <c r="X20" s="416">
        <f t="shared" si="8"/>
        <v>2.9955169134628448E-2</v>
      </c>
      <c r="Z20" s="225" t="s">
        <v>5</v>
      </c>
      <c r="AA20" s="48" t="s">
        <v>33</v>
      </c>
      <c r="AB20" s="451">
        <v>1473</v>
      </c>
      <c r="AC20" s="390">
        <v>1260</v>
      </c>
      <c r="AD20" s="390">
        <v>441</v>
      </c>
      <c r="AE20" s="390">
        <v>107</v>
      </c>
      <c r="AF20" s="390">
        <v>0</v>
      </c>
      <c r="AG20" s="372">
        <v>14722</v>
      </c>
      <c r="AH20" s="410">
        <f t="shared" si="9"/>
        <v>0.22286374133949191</v>
      </c>
      <c r="AI20" s="414">
        <f t="shared" si="10"/>
        <v>0.1000543404428746</v>
      </c>
      <c r="AK20" s="225" t="s">
        <v>5</v>
      </c>
      <c r="AL20" s="158" t="s">
        <v>33</v>
      </c>
      <c r="AM20" s="386">
        <f>取引基本表!AR17</f>
        <v>399</v>
      </c>
      <c r="AN20" s="410">
        <f t="shared" si="6"/>
        <v>5.5523240442070755E-4</v>
      </c>
      <c r="AP20" s="225" t="s">
        <v>5</v>
      </c>
      <c r="AQ20" s="158" t="s">
        <v>33</v>
      </c>
      <c r="AR20" s="389">
        <f>取引基本表!AX17</f>
        <v>32401</v>
      </c>
      <c r="AS20" s="390">
        <f>取引基本表!AY17</f>
        <v>11677</v>
      </c>
      <c r="AT20" s="390">
        <f>ABS(取引基本表!BB17)</f>
        <v>29356</v>
      </c>
      <c r="AU20" s="391">
        <f t="shared" si="11"/>
        <v>-17679</v>
      </c>
      <c r="AV20" s="414">
        <v>0.88159848319713086</v>
      </c>
      <c r="AW20" s="410">
        <v>0.11840151680286914</v>
      </c>
    </row>
    <row r="21" spans="1:49" x14ac:dyDescent="0.2">
      <c r="A21" s="225" t="s">
        <v>6</v>
      </c>
      <c r="B21" s="158" t="s">
        <v>34</v>
      </c>
      <c r="C21" s="408">
        <f t="shared" si="0"/>
        <v>0.58730312732447199</v>
      </c>
      <c r="D21" s="409">
        <f t="shared" si="1"/>
        <v>3.1732194878443115E-2</v>
      </c>
      <c r="E21" s="409">
        <f t="shared" si="1"/>
        <v>3.0689107937146562E-2</v>
      </c>
      <c r="F21" s="409">
        <f t="shared" si="2"/>
        <v>0.42587749688936571</v>
      </c>
      <c r="G21" s="409">
        <f t="shared" si="2"/>
        <v>0.28517251912946945</v>
      </c>
      <c r="H21" s="410">
        <f t="shared" si="3"/>
        <v>9.2956202043366571E-4</v>
      </c>
      <c r="K21" s="225" t="s">
        <v>6</v>
      </c>
      <c r="L21" s="158" t="s">
        <v>34</v>
      </c>
      <c r="M21" s="386">
        <f>取引基本表!AX18</f>
        <v>30921</v>
      </c>
      <c r="N21" s="370">
        <f>ABS(取引基本表!BB18)</f>
        <v>12761</v>
      </c>
      <c r="O21" s="414">
        <f t="shared" si="4"/>
        <v>0.41269687267552796</v>
      </c>
      <c r="P21" s="410">
        <f t="shared" si="5"/>
        <v>0.58730312732447199</v>
      </c>
      <c r="R21" s="225" t="s">
        <v>6</v>
      </c>
      <c r="S21" s="158" t="s">
        <v>34</v>
      </c>
      <c r="T21" s="368">
        <f>取引基本表!BD18</f>
        <v>134217</v>
      </c>
      <c r="U21" s="445">
        <f>雇用表!G18</f>
        <v>4259</v>
      </c>
      <c r="V21" s="446">
        <f>雇用表!G64</f>
        <v>4119</v>
      </c>
      <c r="W21" s="416">
        <f t="shared" si="7"/>
        <v>3.1732194878443115E-2</v>
      </c>
      <c r="X21" s="416">
        <f t="shared" si="8"/>
        <v>3.0689107937146562E-2</v>
      </c>
      <c r="Z21" s="225" t="s">
        <v>6</v>
      </c>
      <c r="AA21" s="48" t="s">
        <v>34</v>
      </c>
      <c r="AB21" s="451">
        <v>38275</v>
      </c>
      <c r="AC21" s="390">
        <v>4005</v>
      </c>
      <c r="AD21" s="390">
        <v>11175</v>
      </c>
      <c r="AE21" s="390">
        <v>3706</v>
      </c>
      <c r="AF21" s="390">
        <v>-1</v>
      </c>
      <c r="AG21" s="372">
        <v>134217</v>
      </c>
      <c r="AH21" s="410">
        <f t="shared" si="9"/>
        <v>0.42587749688936571</v>
      </c>
      <c r="AI21" s="414">
        <f t="shared" si="10"/>
        <v>0.28517251912946945</v>
      </c>
      <c r="AK21" s="225" t="s">
        <v>6</v>
      </c>
      <c r="AL21" s="158" t="s">
        <v>34</v>
      </c>
      <c r="AM21" s="386">
        <f>取引基本表!AR18</f>
        <v>668</v>
      </c>
      <c r="AN21" s="410">
        <f t="shared" si="6"/>
        <v>9.2956202043366571E-4</v>
      </c>
      <c r="AP21" s="225" t="s">
        <v>6</v>
      </c>
      <c r="AQ21" s="158" t="s">
        <v>34</v>
      </c>
      <c r="AR21" s="389">
        <f>取引基本表!AX18</f>
        <v>30921</v>
      </c>
      <c r="AS21" s="390">
        <f>取引基本表!AY18</f>
        <v>116057</v>
      </c>
      <c r="AT21" s="390">
        <f>ABS(取引基本表!BB18)</f>
        <v>12761</v>
      </c>
      <c r="AU21" s="391">
        <f t="shared" si="11"/>
        <v>103296</v>
      </c>
      <c r="AV21" s="414">
        <v>0.73741787363403832</v>
      </c>
      <c r="AW21" s="410">
        <v>0.26258212636596168</v>
      </c>
    </row>
    <row r="22" spans="1:49" x14ac:dyDescent="0.2">
      <c r="A22" s="225" t="s">
        <v>7</v>
      </c>
      <c r="B22" s="158" t="s">
        <v>269</v>
      </c>
      <c r="C22" s="408">
        <f t="shared" si="0"/>
        <v>5.627746538770495E-2</v>
      </c>
      <c r="D22" s="409">
        <f t="shared" si="1"/>
        <v>1.7561039300169733E-2</v>
      </c>
      <c r="E22" s="409">
        <f t="shared" si="1"/>
        <v>1.6190103146624887E-2</v>
      </c>
      <c r="F22" s="409">
        <f t="shared" si="2"/>
        <v>0.41304347826086957</v>
      </c>
      <c r="G22" s="409">
        <f t="shared" si="2"/>
        <v>0.19467293380336859</v>
      </c>
      <c r="H22" s="410">
        <f t="shared" si="3"/>
        <v>4.3138357235694069E-5</v>
      </c>
      <c r="K22" s="225" t="s">
        <v>7</v>
      </c>
      <c r="L22" s="158" t="s">
        <v>269</v>
      </c>
      <c r="M22" s="386">
        <f>取引基本表!AX19</f>
        <v>21163</v>
      </c>
      <c r="N22" s="370">
        <f>ABS(取引基本表!BB19)</f>
        <v>19972</v>
      </c>
      <c r="O22" s="414">
        <f t="shared" si="4"/>
        <v>0.94372253461229505</v>
      </c>
      <c r="P22" s="410">
        <f t="shared" si="5"/>
        <v>5.627746538770495E-2</v>
      </c>
      <c r="R22" s="225" t="s">
        <v>7</v>
      </c>
      <c r="S22" s="158" t="s">
        <v>269</v>
      </c>
      <c r="T22" s="368">
        <f>取引基本表!BD19</f>
        <v>30636</v>
      </c>
      <c r="U22" s="445">
        <f>雇用表!G19</f>
        <v>538</v>
      </c>
      <c r="V22" s="446">
        <f>雇用表!G65</f>
        <v>496</v>
      </c>
      <c r="W22" s="416">
        <f t="shared" si="7"/>
        <v>1.7561039300169733E-2</v>
      </c>
      <c r="X22" s="416">
        <f t="shared" si="8"/>
        <v>1.6190103146624887E-2</v>
      </c>
      <c r="Z22" s="225" t="s">
        <v>7</v>
      </c>
      <c r="AA22" s="48" t="s">
        <v>269</v>
      </c>
      <c r="AB22" s="451">
        <v>5964</v>
      </c>
      <c r="AC22" s="390">
        <v>3266</v>
      </c>
      <c r="AD22" s="390">
        <v>3225</v>
      </c>
      <c r="AE22" s="390">
        <v>199</v>
      </c>
      <c r="AF22" s="390">
        <v>0</v>
      </c>
      <c r="AG22" s="372">
        <v>30636</v>
      </c>
      <c r="AH22" s="410">
        <f t="shared" si="9"/>
        <v>0.41304347826086957</v>
      </c>
      <c r="AI22" s="414">
        <f t="shared" si="10"/>
        <v>0.19467293380336859</v>
      </c>
      <c r="AK22" s="225" t="s">
        <v>7</v>
      </c>
      <c r="AL22" s="158" t="s">
        <v>269</v>
      </c>
      <c r="AM22" s="386">
        <f>取引基本表!AR19</f>
        <v>31</v>
      </c>
      <c r="AN22" s="410">
        <f t="shared" si="6"/>
        <v>4.3138357235694069E-5</v>
      </c>
      <c r="AP22" s="225" t="s">
        <v>7</v>
      </c>
      <c r="AQ22" s="158" t="s">
        <v>269</v>
      </c>
      <c r="AR22" s="389">
        <f>取引基本表!AX19</f>
        <v>21163</v>
      </c>
      <c r="AS22" s="390">
        <f>取引基本表!AY19</f>
        <v>29445</v>
      </c>
      <c r="AT22" s="390">
        <f>ABS(取引基本表!BB19)</f>
        <v>19972</v>
      </c>
      <c r="AU22" s="391">
        <f t="shared" si="11"/>
        <v>9473</v>
      </c>
      <c r="AV22" s="414">
        <v>0.80743251432126495</v>
      </c>
      <c r="AW22" s="410">
        <v>0.19256748567873505</v>
      </c>
    </row>
    <row r="23" spans="1:49" x14ac:dyDescent="0.2">
      <c r="A23" s="225" t="s">
        <v>8</v>
      </c>
      <c r="B23" s="158" t="s">
        <v>270</v>
      </c>
      <c r="C23" s="408">
        <f t="shared" si="0"/>
        <v>0</v>
      </c>
      <c r="D23" s="409">
        <f t="shared" si="1"/>
        <v>2.2822054128677844E-2</v>
      </c>
      <c r="E23" s="409">
        <f t="shared" si="1"/>
        <v>2.3934155905164563E-2</v>
      </c>
      <c r="F23" s="409">
        <f t="shared" si="2"/>
        <v>0.44111133480974429</v>
      </c>
      <c r="G23" s="409">
        <f t="shared" si="2"/>
        <v>0.21585320256550375</v>
      </c>
      <c r="H23" s="410">
        <f t="shared" si="3"/>
        <v>2.5048078394919135E-5</v>
      </c>
      <c r="K23" s="225" t="s">
        <v>8</v>
      </c>
      <c r="L23" s="158" t="s">
        <v>270</v>
      </c>
      <c r="M23" s="386">
        <f>取引基本表!AX20</f>
        <v>36991</v>
      </c>
      <c r="N23" s="370">
        <f>ABS(取引基本表!BB20)</f>
        <v>36991</v>
      </c>
      <c r="O23" s="414">
        <f t="shared" si="4"/>
        <v>1</v>
      </c>
      <c r="P23" s="410">
        <f t="shared" si="5"/>
        <v>0</v>
      </c>
      <c r="R23" s="225" t="s">
        <v>8</v>
      </c>
      <c r="S23" s="158" t="s">
        <v>270</v>
      </c>
      <c r="T23" s="368">
        <f>取引基本表!BD20</f>
        <v>208614</v>
      </c>
      <c r="U23" s="445">
        <f>雇用表!G20</f>
        <v>4761</v>
      </c>
      <c r="V23" s="446">
        <f>雇用表!G66</f>
        <v>4993</v>
      </c>
      <c r="W23" s="416">
        <f t="shared" si="7"/>
        <v>2.2822054128677844E-2</v>
      </c>
      <c r="X23" s="416">
        <f t="shared" si="8"/>
        <v>2.3934155905164563E-2</v>
      </c>
      <c r="Z23" s="225" t="s">
        <v>8</v>
      </c>
      <c r="AA23" s="48" t="s">
        <v>270</v>
      </c>
      <c r="AB23" s="451">
        <v>45030</v>
      </c>
      <c r="AC23" s="390">
        <v>23441</v>
      </c>
      <c r="AD23" s="390">
        <v>21514</v>
      </c>
      <c r="AE23" s="390">
        <v>2038</v>
      </c>
      <c r="AF23" s="390">
        <v>-1</v>
      </c>
      <c r="AG23" s="372">
        <v>208614</v>
      </c>
      <c r="AH23" s="410">
        <f t="shared" si="9"/>
        <v>0.44111133480974429</v>
      </c>
      <c r="AI23" s="414">
        <f t="shared" si="10"/>
        <v>0.21585320256550375</v>
      </c>
      <c r="AK23" s="225" t="s">
        <v>8</v>
      </c>
      <c r="AL23" s="158" t="s">
        <v>270</v>
      </c>
      <c r="AM23" s="386">
        <f>取引基本表!AR20</f>
        <v>18</v>
      </c>
      <c r="AN23" s="410">
        <f t="shared" si="6"/>
        <v>2.5048078394919135E-5</v>
      </c>
      <c r="AP23" s="225" t="s">
        <v>8</v>
      </c>
      <c r="AQ23" s="158" t="s">
        <v>270</v>
      </c>
      <c r="AR23" s="389">
        <f>取引基本表!AX20</f>
        <v>36991</v>
      </c>
      <c r="AS23" s="390">
        <f>取引基本表!AY20</f>
        <v>208614</v>
      </c>
      <c r="AT23" s="390">
        <f>ABS(取引基本表!BB20)</f>
        <v>36991</v>
      </c>
      <c r="AU23" s="391">
        <f t="shared" si="11"/>
        <v>171623</v>
      </c>
      <c r="AV23" s="414">
        <v>0.79883567479416906</v>
      </c>
      <c r="AW23" s="410">
        <v>0.20116432520583094</v>
      </c>
    </row>
    <row r="24" spans="1:49" x14ac:dyDescent="0.2">
      <c r="A24" s="225" t="s">
        <v>9</v>
      </c>
      <c r="B24" s="158" t="s">
        <v>271</v>
      </c>
      <c r="C24" s="408">
        <f t="shared" si="0"/>
        <v>0.81842301633363734</v>
      </c>
      <c r="D24" s="409">
        <f t="shared" si="1"/>
        <v>4.4337084148727987E-2</v>
      </c>
      <c r="E24" s="409">
        <f t="shared" si="1"/>
        <v>4.5009784735812131E-2</v>
      </c>
      <c r="F24" s="409">
        <f t="shared" si="2"/>
        <v>0.39236790606653621</v>
      </c>
      <c r="G24" s="409">
        <f t="shared" si="2"/>
        <v>0.20829256360078277</v>
      </c>
      <c r="H24" s="410">
        <f t="shared" si="3"/>
        <v>3.3536593850975067E-4</v>
      </c>
      <c r="K24" s="225" t="s">
        <v>9</v>
      </c>
      <c r="L24" s="158" t="s">
        <v>271</v>
      </c>
      <c r="M24" s="386">
        <f>取引基本表!AX21</f>
        <v>12061</v>
      </c>
      <c r="N24" s="370">
        <f>ABS(取引基本表!BB21)</f>
        <v>2190</v>
      </c>
      <c r="O24" s="414">
        <f t="shared" si="4"/>
        <v>0.18157698366636266</v>
      </c>
      <c r="P24" s="410">
        <f t="shared" si="5"/>
        <v>0.81842301633363734</v>
      </c>
      <c r="R24" s="225" t="s">
        <v>9</v>
      </c>
      <c r="S24" s="158" t="s">
        <v>271</v>
      </c>
      <c r="T24" s="368">
        <f>取引基本表!BD21</f>
        <v>16352</v>
      </c>
      <c r="U24" s="445">
        <f>雇用表!G21</f>
        <v>725</v>
      </c>
      <c r="V24" s="446">
        <f>雇用表!G67</f>
        <v>736</v>
      </c>
      <c r="W24" s="416">
        <f t="shared" si="7"/>
        <v>4.4337084148727987E-2</v>
      </c>
      <c r="X24" s="416">
        <f t="shared" si="8"/>
        <v>4.5009784735812131E-2</v>
      </c>
      <c r="Z24" s="225" t="s">
        <v>9</v>
      </c>
      <c r="AA24" s="48" t="s">
        <v>271</v>
      </c>
      <c r="AB24" s="451">
        <v>3406</v>
      </c>
      <c r="AC24" s="390">
        <v>408</v>
      </c>
      <c r="AD24" s="390">
        <v>2346</v>
      </c>
      <c r="AE24" s="390">
        <v>256</v>
      </c>
      <c r="AF24" s="390">
        <v>0</v>
      </c>
      <c r="AG24" s="372">
        <v>16352</v>
      </c>
      <c r="AH24" s="410">
        <f t="shared" si="9"/>
        <v>0.39236790606653621</v>
      </c>
      <c r="AI24" s="414">
        <f t="shared" si="10"/>
        <v>0.20829256360078277</v>
      </c>
      <c r="AK24" s="225" t="s">
        <v>9</v>
      </c>
      <c r="AL24" s="158" t="s">
        <v>271</v>
      </c>
      <c r="AM24" s="386">
        <f>取引基本表!AR21</f>
        <v>241</v>
      </c>
      <c r="AN24" s="410">
        <f t="shared" si="6"/>
        <v>3.3536593850975067E-4</v>
      </c>
      <c r="AP24" s="225" t="s">
        <v>9</v>
      </c>
      <c r="AQ24" s="158" t="s">
        <v>271</v>
      </c>
      <c r="AR24" s="389">
        <f>取引基本表!AX21</f>
        <v>12061</v>
      </c>
      <c r="AS24" s="390">
        <f>取引基本表!AY21</f>
        <v>6481</v>
      </c>
      <c r="AT24" s="390">
        <f>ABS(取引基本表!BB21)</f>
        <v>2190</v>
      </c>
      <c r="AU24" s="391">
        <f t="shared" si="11"/>
        <v>4291</v>
      </c>
      <c r="AV24" s="414">
        <v>0.53203541493025519</v>
      </c>
      <c r="AW24" s="410">
        <v>0.46796458506974481</v>
      </c>
    </row>
    <row r="25" spans="1:49" x14ac:dyDescent="0.2">
      <c r="A25" s="225" t="s">
        <v>10</v>
      </c>
      <c r="B25" s="158" t="s">
        <v>272</v>
      </c>
      <c r="C25" s="408">
        <f t="shared" si="0"/>
        <v>9.2155281649579646E-3</v>
      </c>
      <c r="D25" s="409">
        <f t="shared" si="1"/>
        <v>0.24499523355576741</v>
      </c>
      <c r="E25" s="409">
        <f t="shared" si="1"/>
        <v>0.2330791229742612</v>
      </c>
      <c r="F25" s="409">
        <f t="shared" si="2"/>
        <v>0.3508102955195424</v>
      </c>
      <c r="G25" s="409">
        <f t="shared" si="2"/>
        <v>0.19733079122974262</v>
      </c>
      <c r="H25" s="410">
        <f t="shared" si="3"/>
        <v>5.1487716700667114E-4</v>
      </c>
      <c r="K25" s="225" t="s">
        <v>10</v>
      </c>
      <c r="L25" s="158" t="s">
        <v>272</v>
      </c>
      <c r="M25" s="386">
        <f>取引基本表!AX22</f>
        <v>17362</v>
      </c>
      <c r="N25" s="370">
        <f>ABS(取引基本表!BB22)</f>
        <v>17202</v>
      </c>
      <c r="O25" s="414">
        <f t="shared" si="4"/>
        <v>0.99078447183504204</v>
      </c>
      <c r="P25" s="410">
        <f t="shared" si="5"/>
        <v>9.2155281649579646E-3</v>
      </c>
      <c r="R25" s="225" t="s">
        <v>10</v>
      </c>
      <c r="S25" s="158" t="s">
        <v>272</v>
      </c>
      <c r="T25" s="368">
        <f>取引基本表!BD22</f>
        <v>2098</v>
      </c>
      <c r="U25" s="445">
        <f>雇用表!G22</f>
        <v>514</v>
      </c>
      <c r="V25" s="446">
        <f>雇用表!G68</f>
        <v>489</v>
      </c>
      <c r="W25" s="416">
        <f t="shared" si="7"/>
        <v>0.24499523355576741</v>
      </c>
      <c r="X25" s="416">
        <f t="shared" si="8"/>
        <v>0.2330791229742612</v>
      </c>
      <c r="Z25" s="225" t="s">
        <v>10</v>
      </c>
      <c r="AA25" s="48" t="s">
        <v>272</v>
      </c>
      <c r="AB25" s="451">
        <v>414</v>
      </c>
      <c r="AC25" s="390">
        <v>-88</v>
      </c>
      <c r="AD25" s="390">
        <v>394</v>
      </c>
      <c r="AE25" s="390">
        <v>16</v>
      </c>
      <c r="AF25" s="390">
        <v>0</v>
      </c>
      <c r="AG25" s="372">
        <v>2098</v>
      </c>
      <c r="AH25" s="410">
        <f t="shared" si="9"/>
        <v>0.3508102955195424</v>
      </c>
      <c r="AI25" s="414">
        <f t="shared" si="10"/>
        <v>0.19733079122974262</v>
      </c>
      <c r="AK25" s="225" t="s">
        <v>10</v>
      </c>
      <c r="AL25" s="158" t="s">
        <v>272</v>
      </c>
      <c r="AM25" s="386">
        <f>取引基本表!AR22</f>
        <v>370</v>
      </c>
      <c r="AN25" s="410">
        <f t="shared" si="6"/>
        <v>5.1487716700667114E-4</v>
      </c>
      <c r="AP25" s="225" t="s">
        <v>10</v>
      </c>
      <c r="AQ25" s="158" t="s">
        <v>272</v>
      </c>
      <c r="AR25" s="389">
        <f>取引基本表!AX22</f>
        <v>17362</v>
      </c>
      <c r="AS25" s="390">
        <f>取引基本表!AY22</f>
        <v>1938</v>
      </c>
      <c r="AT25" s="390">
        <f>ABS(取引基本表!BB22)</f>
        <v>17202</v>
      </c>
      <c r="AU25" s="391">
        <f t="shared" si="11"/>
        <v>-15264</v>
      </c>
      <c r="AV25" s="414">
        <v>0.88160188384965898</v>
      </c>
      <c r="AW25" s="410">
        <v>0.11839811615034102</v>
      </c>
    </row>
    <row r="26" spans="1:49" x14ac:dyDescent="0.2">
      <c r="A26" s="225" t="s">
        <v>11</v>
      </c>
      <c r="B26" s="158" t="s">
        <v>35</v>
      </c>
      <c r="C26" s="408">
        <f t="shared" si="0"/>
        <v>0.13136940169326161</v>
      </c>
      <c r="D26" s="409">
        <f t="shared" si="1"/>
        <v>5.817174515235457E-2</v>
      </c>
      <c r="E26" s="409">
        <f t="shared" si="1"/>
        <v>6.1453228212230981E-2</v>
      </c>
      <c r="F26" s="409">
        <f t="shared" si="2"/>
        <v>0.33488173875985511</v>
      </c>
      <c r="G26" s="409">
        <f t="shared" si="2"/>
        <v>0.19642020029831664</v>
      </c>
      <c r="H26" s="410">
        <f t="shared" si="3"/>
        <v>1.0429741531662163E-2</v>
      </c>
      <c r="K26" s="225" t="s">
        <v>11</v>
      </c>
      <c r="L26" s="158" t="s">
        <v>35</v>
      </c>
      <c r="M26" s="386">
        <f>取引基本表!AX23</f>
        <v>31773</v>
      </c>
      <c r="N26" s="370">
        <f>ABS(取引基本表!BB23)</f>
        <v>27599</v>
      </c>
      <c r="O26" s="414">
        <f t="shared" si="4"/>
        <v>0.86863059830673839</v>
      </c>
      <c r="P26" s="410">
        <f t="shared" si="5"/>
        <v>0.13136940169326161</v>
      </c>
      <c r="R26" s="225" t="s">
        <v>11</v>
      </c>
      <c r="S26" s="158" t="s">
        <v>35</v>
      </c>
      <c r="T26" s="368">
        <f>取引基本表!BD23</f>
        <v>23465</v>
      </c>
      <c r="U26" s="445">
        <f>雇用表!G23</f>
        <v>1365</v>
      </c>
      <c r="V26" s="446">
        <f>雇用表!G69</f>
        <v>1442</v>
      </c>
      <c r="W26" s="416">
        <f t="shared" si="7"/>
        <v>5.817174515235457E-2</v>
      </c>
      <c r="X26" s="416">
        <f t="shared" si="8"/>
        <v>6.1453228212230981E-2</v>
      </c>
      <c r="Z26" s="225" t="s">
        <v>11</v>
      </c>
      <c r="AA26" s="48" t="s">
        <v>35</v>
      </c>
      <c r="AB26" s="451">
        <v>4609</v>
      </c>
      <c r="AC26" s="390">
        <v>-507</v>
      </c>
      <c r="AD26" s="390">
        <v>3663</v>
      </c>
      <c r="AE26" s="390">
        <v>93</v>
      </c>
      <c r="AF26" s="390">
        <v>0</v>
      </c>
      <c r="AG26" s="372">
        <v>23465</v>
      </c>
      <c r="AH26" s="410">
        <f t="shared" si="9"/>
        <v>0.33488173875985511</v>
      </c>
      <c r="AI26" s="414">
        <f t="shared" si="10"/>
        <v>0.19642020029831664</v>
      </c>
      <c r="AK26" s="225" t="s">
        <v>11</v>
      </c>
      <c r="AL26" s="158" t="s">
        <v>35</v>
      </c>
      <c r="AM26" s="386">
        <f>取引基本表!AR23</f>
        <v>7495</v>
      </c>
      <c r="AN26" s="410">
        <f t="shared" si="6"/>
        <v>1.0429741531662163E-2</v>
      </c>
      <c r="AP26" s="225" t="s">
        <v>11</v>
      </c>
      <c r="AQ26" s="158" t="s">
        <v>35</v>
      </c>
      <c r="AR26" s="389">
        <f>取引基本表!AX23</f>
        <v>31773</v>
      </c>
      <c r="AS26" s="390">
        <f>取引基本表!AY23</f>
        <v>19291</v>
      </c>
      <c r="AT26" s="390">
        <f>ABS(取引基本表!BB23)</f>
        <v>27599</v>
      </c>
      <c r="AU26" s="391">
        <f t="shared" si="11"/>
        <v>-8308</v>
      </c>
      <c r="AV26" s="414">
        <v>0.70886039128338962</v>
      </c>
      <c r="AW26" s="410">
        <v>0.29113960871661038</v>
      </c>
    </row>
    <row r="27" spans="1:49" x14ac:dyDescent="0.2">
      <c r="A27" s="225" t="s">
        <v>12</v>
      </c>
      <c r="B27" s="158" t="s">
        <v>376</v>
      </c>
      <c r="C27" s="408">
        <f t="shared" si="0"/>
        <v>0.16712141882673948</v>
      </c>
      <c r="D27" s="409">
        <f t="shared" si="1"/>
        <v>6.0268121959900341E-2</v>
      </c>
      <c r="E27" s="409">
        <f t="shared" si="1"/>
        <v>7.1420097283188988E-2</v>
      </c>
      <c r="F27" s="409">
        <f t="shared" si="2"/>
        <v>0.3222209040218294</v>
      </c>
      <c r="G27" s="409">
        <f t="shared" si="2"/>
        <v>0.17095740894530786</v>
      </c>
      <c r="H27" s="410">
        <f t="shared" si="3"/>
        <v>1.1119955247433267E-2</v>
      </c>
      <c r="K27" s="225" t="s">
        <v>12</v>
      </c>
      <c r="L27" s="158" t="s">
        <v>377</v>
      </c>
      <c r="M27" s="386">
        <f>取引基本表!AX24</f>
        <v>19058</v>
      </c>
      <c r="N27" s="370">
        <f>ABS(取引基本表!BB24)</f>
        <v>15873</v>
      </c>
      <c r="O27" s="414">
        <f t="shared" si="4"/>
        <v>0.83287858117326052</v>
      </c>
      <c r="P27" s="410">
        <f t="shared" si="5"/>
        <v>0.16712141882673948</v>
      </c>
      <c r="R27" s="225" t="s">
        <v>12</v>
      </c>
      <c r="S27" s="158" t="s">
        <v>377</v>
      </c>
      <c r="T27" s="368">
        <f>取引基本表!BD24</f>
        <v>8429</v>
      </c>
      <c r="U27" s="445">
        <f>雇用表!G24</f>
        <v>508</v>
      </c>
      <c r="V27" s="446">
        <f>雇用表!G70</f>
        <v>602</v>
      </c>
      <c r="W27" s="416">
        <f t="shared" si="7"/>
        <v>6.0268121959900341E-2</v>
      </c>
      <c r="X27" s="416">
        <f t="shared" si="8"/>
        <v>7.1420097283188988E-2</v>
      </c>
      <c r="Z27" s="225" t="s">
        <v>12</v>
      </c>
      <c r="AA27" s="48" t="s">
        <v>366</v>
      </c>
      <c r="AB27" s="451">
        <v>1441</v>
      </c>
      <c r="AC27" s="390">
        <v>-410</v>
      </c>
      <c r="AD27" s="390">
        <v>1584</v>
      </c>
      <c r="AE27" s="390">
        <v>101</v>
      </c>
      <c r="AF27" s="390">
        <v>0</v>
      </c>
      <c r="AG27" s="372">
        <v>8429</v>
      </c>
      <c r="AH27" s="410">
        <f t="shared" si="9"/>
        <v>0.3222209040218294</v>
      </c>
      <c r="AI27" s="414">
        <f t="shared" si="10"/>
        <v>0.17095740894530786</v>
      </c>
      <c r="AK27" s="225" t="s">
        <v>12</v>
      </c>
      <c r="AL27" s="158" t="s">
        <v>366</v>
      </c>
      <c r="AM27" s="386">
        <f>取引基本表!AR24</f>
        <v>7991</v>
      </c>
      <c r="AN27" s="410">
        <f t="shared" si="6"/>
        <v>1.1119955247433267E-2</v>
      </c>
      <c r="AP27" s="225" t="s">
        <v>12</v>
      </c>
      <c r="AQ27" s="158" t="s">
        <v>366</v>
      </c>
      <c r="AR27" s="389">
        <f>取引基本表!AX24</f>
        <v>19058</v>
      </c>
      <c r="AS27" s="390">
        <f>取引基本表!AY24</f>
        <v>5244</v>
      </c>
      <c r="AT27" s="390">
        <f>ABS(取引基本表!BB24)</f>
        <v>15873</v>
      </c>
      <c r="AU27" s="391">
        <f t="shared" si="11"/>
        <v>-10629</v>
      </c>
      <c r="AV27" s="414">
        <v>0.77609965062016961</v>
      </c>
      <c r="AW27" s="410">
        <v>0.22390034937983039</v>
      </c>
    </row>
    <row r="28" spans="1:49" x14ac:dyDescent="0.2">
      <c r="A28" s="225" t="s">
        <v>13</v>
      </c>
      <c r="B28" s="158" t="s">
        <v>192</v>
      </c>
      <c r="C28" s="408">
        <f t="shared" si="0"/>
        <v>0.25171335744498258</v>
      </c>
      <c r="D28" s="409">
        <f t="shared" si="1"/>
        <v>2.3582217408079972E-2</v>
      </c>
      <c r="E28" s="409">
        <f t="shared" si="1"/>
        <v>2.4555665289680392E-2</v>
      </c>
      <c r="F28" s="409">
        <f t="shared" si="2"/>
        <v>0.21349304958212537</v>
      </c>
      <c r="G28" s="409">
        <f t="shared" si="2"/>
        <v>0.12482787671548065</v>
      </c>
      <c r="H28" s="410">
        <f t="shared" si="3"/>
        <v>2.0288943499884502E-2</v>
      </c>
      <c r="K28" s="225" t="s">
        <v>13</v>
      </c>
      <c r="L28" s="158" t="s">
        <v>192</v>
      </c>
      <c r="M28" s="386">
        <f>取引基本表!AX25</f>
        <v>163130</v>
      </c>
      <c r="N28" s="370">
        <f>ABS(取引基本表!BB25)</f>
        <v>122068</v>
      </c>
      <c r="O28" s="414">
        <f t="shared" si="4"/>
        <v>0.74828664255501742</v>
      </c>
      <c r="P28" s="410">
        <f t="shared" si="5"/>
        <v>0.25171335744498258</v>
      </c>
      <c r="R28" s="225" t="s">
        <v>13</v>
      </c>
      <c r="S28" s="158" t="s">
        <v>192</v>
      </c>
      <c r="T28" s="368">
        <f>取引基本表!BD25</f>
        <v>282501</v>
      </c>
      <c r="U28" s="445">
        <f>雇用表!G25</f>
        <v>6662</v>
      </c>
      <c r="V28" s="446">
        <f>雇用表!G71</f>
        <v>6937</v>
      </c>
      <c r="W28" s="416">
        <f t="shared" si="7"/>
        <v>2.3582217408079972E-2</v>
      </c>
      <c r="X28" s="416">
        <f t="shared" si="8"/>
        <v>2.4555665289680392E-2</v>
      </c>
      <c r="Z28" s="225" t="s">
        <v>13</v>
      </c>
      <c r="AA28" s="48" t="s">
        <v>192</v>
      </c>
      <c r="AB28" s="451">
        <v>35264</v>
      </c>
      <c r="AC28" s="390">
        <v>3535</v>
      </c>
      <c r="AD28" s="390">
        <v>19267</v>
      </c>
      <c r="AE28" s="390">
        <v>2248</v>
      </c>
      <c r="AF28" s="390">
        <v>-2</v>
      </c>
      <c r="AG28" s="372">
        <v>282501</v>
      </c>
      <c r="AH28" s="410">
        <f t="shared" si="9"/>
        <v>0.21349304958212537</v>
      </c>
      <c r="AI28" s="414">
        <f t="shared" si="10"/>
        <v>0.12482787671548065</v>
      </c>
      <c r="AK28" s="225" t="s">
        <v>13</v>
      </c>
      <c r="AL28" s="158" t="s">
        <v>192</v>
      </c>
      <c r="AM28" s="386">
        <f>取引基本表!AR25</f>
        <v>14580</v>
      </c>
      <c r="AN28" s="410">
        <f t="shared" si="6"/>
        <v>2.0288943499884502E-2</v>
      </c>
      <c r="AP28" s="225" t="s">
        <v>13</v>
      </c>
      <c r="AQ28" s="158" t="s">
        <v>192</v>
      </c>
      <c r="AR28" s="389">
        <f>取引基本表!AX25</f>
        <v>163130</v>
      </c>
      <c r="AS28" s="390">
        <f>取引基本表!AY25</f>
        <v>241439</v>
      </c>
      <c r="AT28" s="390">
        <f>ABS(取引基本表!BB25)</f>
        <v>122068</v>
      </c>
      <c r="AU28" s="391">
        <f t="shared" si="11"/>
        <v>119371</v>
      </c>
      <c r="AV28" s="414">
        <v>0.77487185874795916</v>
      </c>
      <c r="AW28" s="410">
        <v>0.22512814125204084</v>
      </c>
    </row>
    <row r="29" spans="1:49" x14ac:dyDescent="0.2">
      <c r="A29" s="225" t="s">
        <v>14</v>
      </c>
      <c r="B29" s="158" t="s">
        <v>50</v>
      </c>
      <c r="C29" s="408">
        <f t="shared" si="0"/>
        <v>0.56088407005838192</v>
      </c>
      <c r="D29" s="409">
        <f t="shared" si="1"/>
        <v>1.7393631255017392E-2</v>
      </c>
      <c r="E29" s="409">
        <f t="shared" si="1"/>
        <v>1.2898046561412899E-2</v>
      </c>
      <c r="F29" s="409">
        <f t="shared" si="2"/>
        <v>0.37605030773347603</v>
      </c>
      <c r="G29" s="409">
        <f t="shared" si="2"/>
        <v>0.25897778967085899</v>
      </c>
      <c r="H29" s="410">
        <f t="shared" si="3"/>
        <v>1.0175086067980484E-2</v>
      </c>
      <c r="K29" s="225" t="s">
        <v>14</v>
      </c>
      <c r="L29" s="158" t="s">
        <v>50</v>
      </c>
      <c r="M29" s="386">
        <f>取引基本表!AX26</f>
        <v>21582</v>
      </c>
      <c r="N29" s="370">
        <f>ABS(取引基本表!BB26)</f>
        <v>9477</v>
      </c>
      <c r="O29" s="414">
        <f t="shared" si="4"/>
        <v>0.43911592994161802</v>
      </c>
      <c r="P29" s="410">
        <f t="shared" si="5"/>
        <v>0.56088407005838192</v>
      </c>
      <c r="R29" s="225" t="s">
        <v>14</v>
      </c>
      <c r="S29" s="158" t="s">
        <v>50</v>
      </c>
      <c r="T29" s="368">
        <f>取引基本表!BD26</f>
        <v>37370</v>
      </c>
      <c r="U29" s="445">
        <f>雇用表!G26</f>
        <v>650</v>
      </c>
      <c r="V29" s="446">
        <f>雇用表!G72</f>
        <v>482</v>
      </c>
      <c r="W29" s="416">
        <f t="shared" si="7"/>
        <v>1.7393631255017392E-2</v>
      </c>
      <c r="X29" s="416">
        <f t="shared" si="8"/>
        <v>1.2898046561412899E-2</v>
      </c>
      <c r="Z29" s="225" t="s">
        <v>14</v>
      </c>
      <c r="AA29" s="48" t="s">
        <v>50</v>
      </c>
      <c r="AB29" s="451">
        <v>9678</v>
      </c>
      <c r="AC29" s="390">
        <v>-24</v>
      </c>
      <c r="AD29" s="390">
        <v>3581</v>
      </c>
      <c r="AE29" s="390">
        <v>818</v>
      </c>
      <c r="AF29" s="390">
        <v>0</v>
      </c>
      <c r="AG29" s="372">
        <v>37370</v>
      </c>
      <c r="AH29" s="410">
        <f t="shared" si="9"/>
        <v>0.37605030773347603</v>
      </c>
      <c r="AI29" s="414">
        <f t="shared" si="10"/>
        <v>0.25897778967085899</v>
      </c>
      <c r="AK29" s="225" t="s">
        <v>14</v>
      </c>
      <c r="AL29" s="158" t="s">
        <v>50</v>
      </c>
      <c r="AM29" s="386">
        <f>取引基本表!AR26</f>
        <v>7312</v>
      </c>
      <c r="AN29" s="410">
        <f t="shared" si="6"/>
        <v>1.0175086067980484E-2</v>
      </c>
      <c r="AP29" s="225" t="s">
        <v>14</v>
      </c>
      <c r="AQ29" s="158" t="s">
        <v>50</v>
      </c>
      <c r="AR29" s="389">
        <f>取引基本表!AX26</f>
        <v>21582</v>
      </c>
      <c r="AS29" s="390">
        <f>取引基本表!AY26</f>
        <v>25265</v>
      </c>
      <c r="AT29" s="390">
        <f>ABS(取引基本表!BB26)</f>
        <v>9477</v>
      </c>
      <c r="AU29" s="391">
        <f t="shared" si="11"/>
        <v>15788</v>
      </c>
      <c r="AV29" s="414">
        <v>0.79707187916920597</v>
      </c>
      <c r="AW29" s="410">
        <v>0.20292812083079403</v>
      </c>
    </row>
    <row r="30" spans="1:49" x14ac:dyDescent="0.2">
      <c r="A30" s="225" t="s">
        <v>15</v>
      </c>
      <c r="B30" s="158" t="s">
        <v>36</v>
      </c>
      <c r="C30" s="408">
        <f t="shared" si="0"/>
        <v>1</v>
      </c>
      <c r="D30" s="409">
        <f t="shared" si="1"/>
        <v>0.11890846870069555</v>
      </c>
      <c r="E30" s="409">
        <f t="shared" si="1"/>
        <v>8.6331414857447608E-2</v>
      </c>
      <c r="F30" s="409">
        <f t="shared" si="2"/>
        <v>0.44052354392124621</v>
      </c>
      <c r="G30" s="409">
        <f t="shared" si="2"/>
        <v>0.3445256772071732</v>
      </c>
      <c r="H30" s="410">
        <f t="shared" si="3"/>
        <v>0</v>
      </c>
      <c r="K30" s="225" t="s">
        <v>15</v>
      </c>
      <c r="L30" s="158" t="s">
        <v>36</v>
      </c>
      <c r="M30" s="386">
        <f>取引基本表!AX27</f>
        <v>45001</v>
      </c>
      <c r="N30" s="370">
        <f>ABS(取引基本表!BB27)</f>
        <v>0</v>
      </c>
      <c r="O30" s="414">
        <f t="shared" si="4"/>
        <v>0</v>
      </c>
      <c r="P30" s="410">
        <f t="shared" si="5"/>
        <v>1</v>
      </c>
      <c r="R30" s="225" t="s">
        <v>15</v>
      </c>
      <c r="S30" s="158" t="s">
        <v>36</v>
      </c>
      <c r="T30" s="368">
        <f>取引基本表!BD27</f>
        <v>45001</v>
      </c>
      <c r="U30" s="445">
        <f>雇用表!G27</f>
        <v>5351</v>
      </c>
      <c r="V30" s="446">
        <f>雇用表!G73</f>
        <v>3885</v>
      </c>
      <c r="W30" s="416">
        <f t="shared" si="7"/>
        <v>0.11890846870069555</v>
      </c>
      <c r="X30" s="416">
        <f t="shared" si="8"/>
        <v>8.6331414857447608E-2</v>
      </c>
      <c r="Z30" s="225" t="s">
        <v>15</v>
      </c>
      <c r="AA30" s="48" t="s">
        <v>36</v>
      </c>
      <c r="AB30" s="451">
        <v>15504</v>
      </c>
      <c r="AC30" s="390">
        <v>1202</v>
      </c>
      <c r="AD30" s="390">
        <v>1650</v>
      </c>
      <c r="AE30" s="390">
        <v>1659</v>
      </c>
      <c r="AF30" s="390">
        <v>-191</v>
      </c>
      <c r="AG30" s="372">
        <v>45001</v>
      </c>
      <c r="AH30" s="410">
        <f t="shared" si="9"/>
        <v>0.44052354392124621</v>
      </c>
      <c r="AI30" s="414">
        <f t="shared" si="10"/>
        <v>0.3445256772071732</v>
      </c>
      <c r="AK30" s="225" t="s">
        <v>15</v>
      </c>
      <c r="AL30" s="158" t="s">
        <v>36</v>
      </c>
      <c r="AM30" s="386">
        <f>取引基本表!AR27</f>
        <v>0</v>
      </c>
      <c r="AN30" s="410">
        <f t="shared" si="6"/>
        <v>0</v>
      </c>
      <c r="AP30" s="225" t="s">
        <v>15</v>
      </c>
      <c r="AQ30" s="158" t="s">
        <v>36</v>
      </c>
      <c r="AR30" s="389">
        <f>取引基本表!AX27</f>
        <v>45001</v>
      </c>
      <c r="AS30" s="390">
        <f>取引基本表!AY27</f>
        <v>0</v>
      </c>
      <c r="AT30" s="390">
        <f>ABS(取引基本表!BB27)</f>
        <v>0</v>
      </c>
      <c r="AU30" s="391">
        <f t="shared" si="11"/>
        <v>0</v>
      </c>
      <c r="AV30" s="414">
        <v>0</v>
      </c>
      <c r="AW30" s="410">
        <v>1</v>
      </c>
    </row>
    <row r="31" spans="1:49" x14ac:dyDescent="0.2">
      <c r="A31" s="225" t="s">
        <v>16</v>
      </c>
      <c r="B31" s="158" t="s">
        <v>193</v>
      </c>
      <c r="C31" s="408">
        <f t="shared" si="0"/>
        <v>4.9143958408031541E-2</v>
      </c>
      <c r="D31" s="409">
        <f t="shared" si="1"/>
        <v>7.4490220557636294E-2</v>
      </c>
      <c r="E31" s="409">
        <f t="shared" si="1"/>
        <v>6.450270495214315E-2</v>
      </c>
      <c r="F31" s="409">
        <f t="shared" si="2"/>
        <v>0.30087390761548066</v>
      </c>
      <c r="G31" s="409">
        <f t="shared" si="2"/>
        <v>7.032875572201415E-2</v>
      </c>
      <c r="H31" s="410">
        <f t="shared" si="3"/>
        <v>2.2706083064994196E-2</v>
      </c>
      <c r="K31" s="225" t="s">
        <v>16</v>
      </c>
      <c r="L31" s="158" t="s">
        <v>193</v>
      </c>
      <c r="M31" s="386">
        <f>取引基本表!AX28</f>
        <v>44624</v>
      </c>
      <c r="N31" s="370">
        <f>ABS(取引基本表!BB28)</f>
        <v>42431</v>
      </c>
      <c r="O31" s="414">
        <f t="shared" si="4"/>
        <v>0.95085604159196846</v>
      </c>
      <c r="P31" s="410">
        <f t="shared" si="5"/>
        <v>4.9143958408031541E-2</v>
      </c>
      <c r="R31" s="225" t="s">
        <v>16</v>
      </c>
      <c r="S31" s="158" t="s">
        <v>193</v>
      </c>
      <c r="T31" s="368">
        <f>取引基本表!BD28</f>
        <v>2403</v>
      </c>
      <c r="U31" s="445">
        <f>雇用表!G28</f>
        <v>179</v>
      </c>
      <c r="V31" s="446">
        <f>雇用表!G74</f>
        <v>155</v>
      </c>
      <c r="W31" s="416">
        <f t="shared" si="7"/>
        <v>7.4490220557636294E-2</v>
      </c>
      <c r="X31" s="416">
        <f t="shared" si="8"/>
        <v>6.450270495214315E-2</v>
      </c>
      <c r="Z31" s="225" t="s">
        <v>16</v>
      </c>
      <c r="AA31" s="48" t="s">
        <v>193</v>
      </c>
      <c r="AB31" s="451">
        <v>169</v>
      </c>
      <c r="AC31" s="390">
        <v>101</v>
      </c>
      <c r="AD31" s="390">
        <v>394</v>
      </c>
      <c r="AE31" s="390">
        <v>60</v>
      </c>
      <c r="AF31" s="390">
        <v>-1</v>
      </c>
      <c r="AG31" s="372">
        <v>2403</v>
      </c>
      <c r="AH31" s="410">
        <f t="shared" si="9"/>
        <v>0.30087390761548066</v>
      </c>
      <c r="AI31" s="414">
        <f t="shared" si="10"/>
        <v>7.032875572201415E-2</v>
      </c>
      <c r="AK31" s="225" t="s">
        <v>16</v>
      </c>
      <c r="AL31" s="158" t="s">
        <v>193</v>
      </c>
      <c r="AM31" s="386">
        <f>取引基本表!AR28</f>
        <v>16317</v>
      </c>
      <c r="AN31" s="410">
        <f t="shared" si="6"/>
        <v>2.2706083064994196E-2</v>
      </c>
      <c r="AP31" s="225" t="s">
        <v>16</v>
      </c>
      <c r="AQ31" s="158" t="s">
        <v>193</v>
      </c>
      <c r="AR31" s="389">
        <f>取引基本表!AX28</f>
        <v>44624</v>
      </c>
      <c r="AS31" s="390">
        <f>取引基本表!AY28</f>
        <v>210</v>
      </c>
      <c r="AT31" s="390">
        <f>ABS(取引基本表!BB28)</f>
        <v>42431</v>
      </c>
      <c r="AU31" s="391">
        <f t="shared" si="11"/>
        <v>-42221</v>
      </c>
      <c r="AV31" s="414">
        <v>3.3200621348077096E-3</v>
      </c>
      <c r="AW31" s="410">
        <v>0.99667993786519227</v>
      </c>
    </row>
    <row r="32" spans="1:49" x14ac:dyDescent="0.2">
      <c r="A32" s="225" t="s">
        <v>17</v>
      </c>
      <c r="B32" s="158" t="s">
        <v>273</v>
      </c>
      <c r="C32" s="408">
        <f t="shared" si="0"/>
        <v>0.85369684730169415</v>
      </c>
      <c r="D32" s="409">
        <f t="shared" si="1"/>
        <v>1.657747030413784E-2</v>
      </c>
      <c r="E32" s="409">
        <f t="shared" si="1"/>
        <v>2.4931471087325414E-2</v>
      </c>
      <c r="F32" s="409">
        <f t="shared" si="2"/>
        <v>0.48296567027803161</v>
      </c>
      <c r="G32" s="409">
        <f t="shared" si="2"/>
        <v>0.14032110690510377</v>
      </c>
      <c r="H32" s="410">
        <f t="shared" si="3"/>
        <v>6.3455131933795143E-3</v>
      </c>
      <c r="K32" s="225" t="s">
        <v>17</v>
      </c>
      <c r="L32" s="158" t="s">
        <v>273</v>
      </c>
      <c r="M32" s="386">
        <f>取引基本表!AX29</f>
        <v>8913</v>
      </c>
      <c r="N32" s="370">
        <f>ABS(取引基本表!BB29)</f>
        <v>1304</v>
      </c>
      <c r="O32" s="414">
        <f t="shared" si="4"/>
        <v>0.14630315269830585</v>
      </c>
      <c r="P32" s="410">
        <f t="shared" si="5"/>
        <v>0.85369684730169415</v>
      </c>
      <c r="R32" s="225" t="s">
        <v>17</v>
      </c>
      <c r="S32" s="158" t="s">
        <v>273</v>
      </c>
      <c r="T32" s="368">
        <f>取引基本表!BD29</f>
        <v>7661</v>
      </c>
      <c r="U32" s="445">
        <f>雇用表!G29</f>
        <v>127</v>
      </c>
      <c r="V32" s="446">
        <f>雇用表!G75</f>
        <v>191</v>
      </c>
      <c r="W32" s="416">
        <f t="shared" si="7"/>
        <v>1.657747030413784E-2</v>
      </c>
      <c r="X32" s="416">
        <f t="shared" si="8"/>
        <v>2.4931471087325414E-2</v>
      </c>
      <c r="Z32" s="225" t="s">
        <v>17</v>
      </c>
      <c r="AA32" s="48" t="s">
        <v>273</v>
      </c>
      <c r="AB32" s="451">
        <v>1075</v>
      </c>
      <c r="AC32" s="390">
        <v>996</v>
      </c>
      <c r="AD32" s="390">
        <v>1652</v>
      </c>
      <c r="AE32" s="390">
        <v>350</v>
      </c>
      <c r="AF32" s="390">
        <v>-373</v>
      </c>
      <c r="AG32" s="372">
        <v>7661</v>
      </c>
      <c r="AH32" s="410">
        <f t="shared" si="9"/>
        <v>0.48296567027803161</v>
      </c>
      <c r="AI32" s="414">
        <f t="shared" si="10"/>
        <v>0.14032110690510377</v>
      </c>
      <c r="AK32" s="225" t="s">
        <v>17</v>
      </c>
      <c r="AL32" s="158" t="s">
        <v>273</v>
      </c>
      <c r="AM32" s="386">
        <f>取引基本表!AR29</f>
        <v>4560</v>
      </c>
      <c r="AN32" s="410">
        <f t="shared" si="6"/>
        <v>6.3455131933795143E-3</v>
      </c>
      <c r="AP32" s="225" t="s">
        <v>17</v>
      </c>
      <c r="AQ32" s="158" t="s">
        <v>273</v>
      </c>
      <c r="AR32" s="389">
        <f>取引基本表!AX29</f>
        <v>8913</v>
      </c>
      <c r="AS32" s="390">
        <f>取引基本表!AY29</f>
        <v>52</v>
      </c>
      <c r="AT32" s="390">
        <f>ABS(取引基本表!BB29)</f>
        <v>1304</v>
      </c>
      <c r="AU32" s="391">
        <f t="shared" si="11"/>
        <v>-1252</v>
      </c>
      <c r="AV32" s="414">
        <v>2.6249531258370389E-4</v>
      </c>
      <c r="AW32" s="410">
        <v>0.99973750468741629</v>
      </c>
    </row>
    <row r="33" spans="1:49" x14ac:dyDescent="0.2">
      <c r="A33" s="225" t="s">
        <v>18</v>
      </c>
      <c r="B33" s="158" t="s">
        <v>274</v>
      </c>
      <c r="C33" s="408">
        <f t="shared" si="0"/>
        <v>0.68456011928968419</v>
      </c>
      <c r="D33" s="409">
        <f t="shared" si="1"/>
        <v>8.1027667984189727E-2</v>
      </c>
      <c r="E33" s="409">
        <f t="shared" si="1"/>
        <v>8.1620553359683795E-2</v>
      </c>
      <c r="F33" s="409">
        <f t="shared" si="2"/>
        <v>0.6454545454545455</v>
      </c>
      <c r="G33" s="409">
        <f t="shared" si="2"/>
        <v>0.50750988142292486</v>
      </c>
      <c r="H33" s="410">
        <f t="shared" si="3"/>
        <v>9.6295945829355794E-4</v>
      </c>
      <c r="K33" s="225" t="s">
        <v>18</v>
      </c>
      <c r="L33" s="158" t="s">
        <v>274</v>
      </c>
      <c r="M33" s="386">
        <f>取引基本表!AX30</f>
        <v>7377</v>
      </c>
      <c r="N33" s="370">
        <f>ABS(取引基本表!BB30)</f>
        <v>2327</v>
      </c>
      <c r="O33" s="414">
        <f t="shared" si="4"/>
        <v>0.31543988071031587</v>
      </c>
      <c r="P33" s="410">
        <f t="shared" si="5"/>
        <v>0.68456011928968419</v>
      </c>
      <c r="R33" s="225" t="s">
        <v>18</v>
      </c>
      <c r="S33" s="158" t="s">
        <v>274</v>
      </c>
      <c r="T33" s="368">
        <f>取引基本表!BD30</f>
        <v>5060</v>
      </c>
      <c r="U33" s="445">
        <f>雇用表!G30</f>
        <v>410</v>
      </c>
      <c r="V33" s="446">
        <f>雇用表!G76</f>
        <v>413</v>
      </c>
      <c r="W33" s="416">
        <f t="shared" si="7"/>
        <v>8.1027667984189727E-2</v>
      </c>
      <c r="X33" s="416">
        <f t="shared" si="8"/>
        <v>8.1620553359683795E-2</v>
      </c>
      <c r="Z33" s="225" t="s">
        <v>18</v>
      </c>
      <c r="AA33" s="48" t="s">
        <v>274</v>
      </c>
      <c r="AB33" s="451">
        <v>2568</v>
      </c>
      <c r="AC33" s="390">
        <v>188</v>
      </c>
      <c r="AD33" s="390">
        <v>411</v>
      </c>
      <c r="AE33" s="390">
        <v>99</v>
      </c>
      <c r="AF33" s="390">
        <v>0</v>
      </c>
      <c r="AG33" s="372">
        <v>5060</v>
      </c>
      <c r="AH33" s="410">
        <f t="shared" si="9"/>
        <v>0.6454545454545455</v>
      </c>
      <c r="AI33" s="414">
        <f t="shared" si="10"/>
        <v>0.50750988142292486</v>
      </c>
      <c r="AK33" s="225" t="s">
        <v>18</v>
      </c>
      <c r="AL33" s="158" t="s">
        <v>274</v>
      </c>
      <c r="AM33" s="386">
        <f>取引基本表!AR30</f>
        <v>692</v>
      </c>
      <c r="AN33" s="410">
        <f t="shared" si="6"/>
        <v>9.6295945829355794E-4</v>
      </c>
      <c r="AP33" s="225" t="s">
        <v>18</v>
      </c>
      <c r="AQ33" s="158" t="s">
        <v>274</v>
      </c>
      <c r="AR33" s="389">
        <f>取引基本表!AX30</f>
        <v>7377</v>
      </c>
      <c r="AS33" s="390">
        <f>取引基本表!AY30</f>
        <v>10</v>
      </c>
      <c r="AT33" s="390">
        <f>ABS(取引基本表!BB30)</f>
        <v>2327</v>
      </c>
      <c r="AU33" s="391">
        <f t="shared" si="11"/>
        <v>-2317</v>
      </c>
      <c r="AV33" s="414">
        <v>7.2791995281517016E-2</v>
      </c>
      <c r="AW33" s="410">
        <v>0.92720800471848297</v>
      </c>
    </row>
    <row r="34" spans="1:49" x14ac:dyDescent="0.2">
      <c r="A34" s="225" t="s">
        <v>19</v>
      </c>
      <c r="B34" s="158" t="s">
        <v>275</v>
      </c>
      <c r="C34" s="408">
        <f t="shared" si="0"/>
        <v>0.36407371382002685</v>
      </c>
      <c r="D34" s="409">
        <f t="shared" si="1"/>
        <v>0.16978925805118647</v>
      </c>
      <c r="E34" s="409">
        <f t="shared" si="1"/>
        <v>0.12666496689847989</v>
      </c>
      <c r="F34" s="409">
        <f t="shared" si="2"/>
        <v>0.69957183425501801</v>
      </c>
      <c r="G34" s="409">
        <f t="shared" si="2"/>
        <v>0.42480723749571397</v>
      </c>
      <c r="H34" s="410">
        <f t="shared" si="3"/>
        <v>0.15914714076185121</v>
      </c>
      <c r="K34" s="225" t="s">
        <v>19</v>
      </c>
      <c r="L34" s="158" t="s">
        <v>275</v>
      </c>
      <c r="M34" s="386">
        <f>取引基本表!AX31</f>
        <v>190195</v>
      </c>
      <c r="N34" s="370">
        <f>ABS(取引基本表!BB31)</f>
        <v>120950</v>
      </c>
      <c r="O34" s="414">
        <f t="shared" si="4"/>
        <v>0.63592628617997315</v>
      </c>
      <c r="P34" s="410">
        <f t="shared" si="5"/>
        <v>0.36407371382002685</v>
      </c>
      <c r="R34" s="225" t="s">
        <v>19</v>
      </c>
      <c r="S34" s="158" t="s">
        <v>275</v>
      </c>
      <c r="T34" s="368">
        <f>取引基本表!BD31</f>
        <v>113741</v>
      </c>
      <c r="U34" s="445">
        <f>雇用表!G31</f>
        <v>19312</v>
      </c>
      <c r="V34" s="446">
        <f>雇用表!G77</f>
        <v>14407</v>
      </c>
      <c r="W34" s="416">
        <f t="shared" si="7"/>
        <v>0.16978925805118647</v>
      </c>
      <c r="X34" s="416">
        <f t="shared" si="8"/>
        <v>0.12666496689847989</v>
      </c>
      <c r="Z34" s="225" t="s">
        <v>19</v>
      </c>
      <c r="AA34" s="48" t="s">
        <v>275</v>
      </c>
      <c r="AB34" s="451">
        <v>48318</v>
      </c>
      <c r="AC34" s="390">
        <v>15561</v>
      </c>
      <c r="AD34" s="390">
        <v>10803</v>
      </c>
      <c r="AE34" s="390">
        <v>4946</v>
      </c>
      <c r="AF34" s="390">
        <v>-58</v>
      </c>
      <c r="AG34" s="372">
        <v>113741</v>
      </c>
      <c r="AH34" s="410">
        <f t="shared" si="9"/>
        <v>0.69957183425501801</v>
      </c>
      <c r="AI34" s="414">
        <f t="shared" si="10"/>
        <v>0.42480723749571397</v>
      </c>
      <c r="AK34" s="225" t="s">
        <v>19</v>
      </c>
      <c r="AL34" s="158" t="s">
        <v>275</v>
      </c>
      <c r="AM34" s="386">
        <f>取引基本表!AR31</f>
        <v>114366</v>
      </c>
      <c r="AN34" s="410">
        <f t="shared" si="6"/>
        <v>0.15914714076185121</v>
      </c>
      <c r="AP34" s="225" t="s">
        <v>19</v>
      </c>
      <c r="AQ34" s="158" t="s">
        <v>275</v>
      </c>
      <c r="AR34" s="389">
        <f>取引基本表!AX31</f>
        <v>190195</v>
      </c>
      <c r="AS34" s="390">
        <f>取引基本表!AY31</f>
        <v>44496</v>
      </c>
      <c r="AT34" s="390">
        <f>ABS(取引基本表!BB31)</f>
        <v>120950</v>
      </c>
      <c r="AU34" s="391">
        <f t="shared" si="11"/>
        <v>-76454</v>
      </c>
      <c r="AV34" s="414">
        <v>0.56941832909614032</v>
      </c>
      <c r="AW34" s="410">
        <v>0.43058167090385968</v>
      </c>
    </row>
    <row r="35" spans="1:49" x14ac:dyDescent="0.2">
      <c r="A35" s="225" t="s">
        <v>20</v>
      </c>
      <c r="B35" s="158" t="s">
        <v>37</v>
      </c>
      <c r="C35" s="408">
        <f t="shared" si="0"/>
        <v>0.73929442777419441</v>
      </c>
      <c r="D35" s="409">
        <f t="shared" si="1"/>
        <v>5.245376955903272E-2</v>
      </c>
      <c r="E35" s="409">
        <f t="shared" si="1"/>
        <v>4.7030583214793739E-2</v>
      </c>
      <c r="F35" s="409">
        <f t="shared" si="2"/>
        <v>0.64366998577524892</v>
      </c>
      <c r="G35" s="409">
        <f t="shared" si="2"/>
        <v>0.31372688477951638</v>
      </c>
      <c r="H35" s="410">
        <f t="shared" si="3"/>
        <v>5.9491969307754605E-2</v>
      </c>
      <c r="K35" s="225" t="s">
        <v>20</v>
      </c>
      <c r="L35" s="158" t="s">
        <v>37</v>
      </c>
      <c r="M35" s="386">
        <f>取引基本表!AX32</f>
        <v>71318</v>
      </c>
      <c r="N35" s="370">
        <f>ABS(取引基本表!BB32)</f>
        <v>18593</v>
      </c>
      <c r="O35" s="414">
        <f t="shared" si="4"/>
        <v>0.26070557222580554</v>
      </c>
      <c r="P35" s="410">
        <f t="shared" si="5"/>
        <v>0.73929442777419441</v>
      </c>
      <c r="R35" s="225" t="s">
        <v>20</v>
      </c>
      <c r="S35" s="158" t="s">
        <v>37</v>
      </c>
      <c r="T35" s="368">
        <f>取引基本表!BD32</f>
        <v>56240</v>
      </c>
      <c r="U35" s="445">
        <f>雇用表!G32</f>
        <v>2950</v>
      </c>
      <c r="V35" s="446">
        <f>雇用表!G78</f>
        <v>2645</v>
      </c>
      <c r="W35" s="416">
        <f t="shared" si="7"/>
        <v>5.245376955903272E-2</v>
      </c>
      <c r="X35" s="416">
        <f t="shared" si="8"/>
        <v>4.7030583214793739E-2</v>
      </c>
      <c r="Z35" s="225" t="s">
        <v>20</v>
      </c>
      <c r="AA35" s="48" t="s">
        <v>37</v>
      </c>
      <c r="AB35" s="451">
        <v>17644</v>
      </c>
      <c r="AC35" s="390">
        <v>14094</v>
      </c>
      <c r="AD35" s="390">
        <v>4151</v>
      </c>
      <c r="AE35" s="390">
        <v>1158</v>
      </c>
      <c r="AF35" s="390">
        <v>-847</v>
      </c>
      <c r="AG35" s="372">
        <v>56240</v>
      </c>
      <c r="AH35" s="410">
        <f t="shared" si="9"/>
        <v>0.64366998577524892</v>
      </c>
      <c r="AI35" s="414">
        <f t="shared" si="10"/>
        <v>0.31372688477951638</v>
      </c>
      <c r="AK35" s="225" t="s">
        <v>20</v>
      </c>
      <c r="AL35" s="158" t="s">
        <v>37</v>
      </c>
      <c r="AM35" s="386">
        <f>取引基本表!AR32</f>
        <v>42752</v>
      </c>
      <c r="AN35" s="410">
        <f t="shared" si="6"/>
        <v>5.9491969307754605E-2</v>
      </c>
      <c r="AP35" s="225" t="s">
        <v>20</v>
      </c>
      <c r="AQ35" s="158" t="s">
        <v>37</v>
      </c>
      <c r="AR35" s="389">
        <f>取引基本表!AX32</f>
        <v>71318</v>
      </c>
      <c r="AS35" s="390">
        <f>取引基本表!AY32</f>
        <v>3515</v>
      </c>
      <c r="AT35" s="390">
        <f>ABS(取引基本表!BB32)</f>
        <v>18593</v>
      </c>
      <c r="AU35" s="391">
        <f t="shared" si="11"/>
        <v>-15078</v>
      </c>
      <c r="AV35" s="414">
        <v>0.14958058191588852</v>
      </c>
      <c r="AW35" s="410">
        <v>0.85041941808411148</v>
      </c>
    </row>
    <row r="36" spans="1:49" x14ac:dyDescent="0.2">
      <c r="A36" s="225" t="s">
        <v>21</v>
      </c>
      <c r="B36" s="158" t="s">
        <v>38</v>
      </c>
      <c r="C36" s="408">
        <f t="shared" si="0"/>
        <v>0.90530305621882723</v>
      </c>
      <c r="D36" s="409">
        <f t="shared" si="1"/>
        <v>1.6260463190274778E-2</v>
      </c>
      <c r="E36" s="409">
        <f t="shared" si="1"/>
        <v>7.9638557780472661E-3</v>
      </c>
      <c r="F36" s="409">
        <f t="shared" si="2"/>
        <v>0.85493507645893108</v>
      </c>
      <c r="G36" s="409">
        <f t="shared" si="2"/>
        <v>4.4048921884705258E-2</v>
      </c>
      <c r="H36" s="410">
        <f t="shared" si="3"/>
        <v>0.18238619127269287</v>
      </c>
      <c r="K36" s="225" t="s">
        <v>21</v>
      </c>
      <c r="L36" s="158" t="s">
        <v>38</v>
      </c>
      <c r="M36" s="386">
        <f>取引基本表!AX33</f>
        <v>146161</v>
      </c>
      <c r="N36" s="370">
        <f>ABS(取引基本表!BB33)</f>
        <v>13841</v>
      </c>
      <c r="O36" s="414">
        <f t="shared" si="4"/>
        <v>9.4696943781172813E-2</v>
      </c>
      <c r="P36" s="410">
        <f t="shared" si="5"/>
        <v>0.90530305621882723</v>
      </c>
      <c r="R36" s="225" t="s">
        <v>21</v>
      </c>
      <c r="S36" s="158" t="s">
        <v>38</v>
      </c>
      <c r="T36" s="368">
        <f>取引基本表!BD33</f>
        <v>135236</v>
      </c>
      <c r="U36" s="445">
        <f>雇用表!G33</f>
        <v>2199</v>
      </c>
      <c r="V36" s="446">
        <f>雇用表!G79</f>
        <v>1077</v>
      </c>
      <c r="W36" s="416">
        <f t="shared" si="7"/>
        <v>1.6260463190274778E-2</v>
      </c>
      <c r="X36" s="416">
        <f t="shared" si="8"/>
        <v>7.9638557780472661E-3</v>
      </c>
      <c r="Z36" s="225" t="s">
        <v>21</v>
      </c>
      <c r="AA36" s="48" t="s">
        <v>38</v>
      </c>
      <c r="AB36" s="451">
        <v>5957</v>
      </c>
      <c r="AC36" s="390">
        <v>56736</v>
      </c>
      <c r="AD36" s="390">
        <v>46471</v>
      </c>
      <c r="AE36" s="390">
        <v>6483</v>
      </c>
      <c r="AF36" s="390">
        <v>-29</v>
      </c>
      <c r="AG36" s="372">
        <v>135236</v>
      </c>
      <c r="AH36" s="410">
        <f>SUM(AB36:AF36)/AG36</f>
        <v>0.85493507645893108</v>
      </c>
      <c r="AI36" s="414">
        <f>AB36/AG36</f>
        <v>4.4048921884705258E-2</v>
      </c>
      <c r="AK36" s="225" t="s">
        <v>21</v>
      </c>
      <c r="AL36" s="158" t="s">
        <v>38</v>
      </c>
      <c r="AM36" s="386">
        <f>取引基本表!AR33</f>
        <v>131066</v>
      </c>
      <c r="AN36" s="410">
        <f t="shared" si="6"/>
        <v>0.18238619127269287</v>
      </c>
      <c r="AP36" s="225" t="s">
        <v>21</v>
      </c>
      <c r="AQ36" s="158" t="s">
        <v>38</v>
      </c>
      <c r="AR36" s="389">
        <f>取引基本表!AX33</f>
        <v>146161</v>
      </c>
      <c r="AS36" s="390">
        <f>取引基本表!AY33</f>
        <v>2916</v>
      </c>
      <c r="AT36" s="390">
        <f>ABS(取引基本表!BB33)</f>
        <v>13841</v>
      </c>
      <c r="AU36" s="391">
        <f t="shared" si="11"/>
        <v>-10925</v>
      </c>
      <c r="AV36" s="414">
        <v>6.3278791478513889E-3</v>
      </c>
      <c r="AW36" s="410">
        <v>0.99367212085214862</v>
      </c>
    </row>
    <row r="37" spans="1:49" x14ac:dyDescent="0.2">
      <c r="A37" s="225" t="s">
        <v>22</v>
      </c>
      <c r="B37" s="158" t="s">
        <v>378</v>
      </c>
      <c r="C37" s="408">
        <f t="shared" si="0"/>
        <v>0.39043485315593052</v>
      </c>
      <c r="D37" s="409">
        <f t="shared" si="1"/>
        <v>6.2920875420875419E-2</v>
      </c>
      <c r="E37" s="409">
        <f t="shared" si="1"/>
        <v>6.0316708754208755E-2</v>
      </c>
      <c r="F37" s="409">
        <f t="shared" si="2"/>
        <v>0.6715988005050505</v>
      </c>
      <c r="G37" s="409">
        <f t="shared" si="2"/>
        <v>0.31799768518518517</v>
      </c>
      <c r="H37" s="410">
        <f t="shared" si="3"/>
        <v>4.8270430186830832E-2</v>
      </c>
      <c r="K37" s="225" t="s">
        <v>22</v>
      </c>
      <c r="L37" s="158" t="s">
        <v>378</v>
      </c>
      <c r="M37" s="386">
        <f>取引基本表!AX34</f>
        <v>73956</v>
      </c>
      <c r="N37" s="370">
        <f>ABS(取引基本表!BB34)</f>
        <v>45081</v>
      </c>
      <c r="O37" s="414">
        <f t="shared" si="4"/>
        <v>0.60956514684406948</v>
      </c>
      <c r="P37" s="410">
        <f t="shared" si="5"/>
        <v>0.39043485315593052</v>
      </c>
      <c r="R37" s="225" t="s">
        <v>22</v>
      </c>
      <c r="S37" s="158" t="s">
        <v>378</v>
      </c>
      <c r="T37" s="368">
        <f>取引基本表!BD34</f>
        <v>76032</v>
      </c>
      <c r="U37" s="445">
        <f>雇用表!G34</f>
        <v>4784</v>
      </c>
      <c r="V37" s="446">
        <f>雇用表!G80</f>
        <v>4586</v>
      </c>
      <c r="W37" s="416">
        <f t="shared" si="7"/>
        <v>6.2920875420875419E-2</v>
      </c>
      <c r="X37" s="416">
        <f t="shared" si="8"/>
        <v>6.0316708754208755E-2</v>
      </c>
      <c r="Z37" s="225" t="s">
        <v>22</v>
      </c>
      <c r="AA37" s="48" t="s">
        <v>378</v>
      </c>
      <c r="AB37" s="451">
        <v>24178</v>
      </c>
      <c r="AC37" s="390">
        <v>3845</v>
      </c>
      <c r="AD37" s="390">
        <v>18970</v>
      </c>
      <c r="AE37" s="390">
        <v>4512</v>
      </c>
      <c r="AF37" s="390">
        <v>-442</v>
      </c>
      <c r="AG37" s="372">
        <v>76032</v>
      </c>
      <c r="AH37" s="410">
        <f t="shared" si="9"/>
        <v>0.6715988005050505</v>
      </c>
      <c r="AI37" s="414">
        <f t="shared" si="10"/>
        <v>0.31799768518518517</v>
      </c>
      <c r="AK37" s="225" t="s">
        <v>22</v>
      </c>
      <c r="AL37" s="158" t="s">
        <v>378</v>
      </c>
      <c r="AM37" s="386">
        <f>取引基本表!AR34</f>
        <v>34688</v>
      </c>
      <c r="AN37" s="410">
        <f t="shared" si="6"/>
        <v>4.8270430186830832E-2</v>
      </c>
      <c r="AP37" s="225" t="s">
        <v>22</v>
      </c>
      <c r="AQ37" s="158" t="s">
        <v>378</v>
      </c>
      <c r="AR37" s="389">
        <f>取引基本表!AX34</f>
        <v>73956</v>
      </c>
      <c r="AS37" s="390">
        <f>取引基本表!AY34</f>
        <v>47157</v>
      </c>
      <c r="AT37" s="390">
        <f>ABS(取引基本表!BB34)</f>
        <v>45081</v>
      </c>
      <c r="AU37" s="391">
        <f t="shared" si="11"/>
        <v>2076</v>
      </c>
      <c r="AV37" s="414">
        <v>0.42821641302313979</v>
      </c>
      <c r="AW37" s="410">
        <v>0.57178358697686016</v>
      </c>
    </row>
    <row r="38" spans="1:49" x14ac:dyDescent="0.2">
      <c r="A38" s="225" t="s">
        <v>23</v>
      </c>
      <c r="B38" s="158" t="s">
        <v>194</v>
      </c>
      <c r="C38" s="408">
        <f t="shared" si="0"/>
        <v>9.9890182932115712E-2</v>
      </c>
      <c r="D38" s="409">
        <f t="shared" si="1"/>
        <v>0.17391808794523728</v>
      </c>
      <c r="E38" s="409">
        <f t="shared" si="1"/>
        <v>0.19259774915883512</v>
      </c>
      <c r="F38" s="409">
        <f t="shared" si="2"/>
        <v>0.48230653208028773</v>
      </c>
      <c r="G38" s="409">
        <f t="shared" si="2"/>
        <v>0.1768186564566655</v>
      </c>
      <c r="H38" s="410">
        <f t="shared" si="3"/>
        <v>4.3813263792446058E-2</v>
      </c>
      <c r="K38" s="225" t="s">
        <v>23</v>
      </c>
      <c r="L38" s="158" t="s">
        <v>194</v>
      </c>
      <c r="M38" s="386">
        <f>取引基本表!AX35</f>
        <v>69206</v>
      </c>
      <c r="N38" s="370">
        <f>ABS(取引基本表!BB35)</f>
        <v>62293</v>
      </c>
      <c r="O38" s="414">
        <f t="shared" si="4"/>
        <v>0.90010981706788429</v>
      </c>
      <c r="P38" s="410">
        <f t="shared" si="5"/>
        <v>9.9890182932115712E-2</v>
      </c>
      <c r="R38" s="225" t="s">
        <v>23</v>
      </c>
      <c r="S38" s="158" t="s">
        <v>194</v>
      </c>
      <c r="T38" s="368">
        <f>取引基本表!BD35</f>
        <v>8619</v>
      </c>
      <c r="U38" s="445">
        <f>雇用表!G35</f>
        <v>1499</v>
      </c>
      <c r="V38" s="446">
        <f>雇用表!G81</f>
        <v>1660</v>
      </c>
      <c r="W38" s="416">
        <f t="shared" si="7"/>
        <v>0.17391808794523728</v>
      </c>
      <c r="X38" s="416">
        <f t="shared" si="8"/>
        <v>0.19259774915883512</v>
      </c>
      <c r="Z38" s="225" t="s">
        <v>23</v>
      </c>
      <c r="AA38" s="48" t="s">
        <v>194</v>
      </c>
      <c r="AB38" s="451">
        <v>1524</v>
      </c>
      <c r="AC38" s="390">
        <v>1355</v>
      </c>
      <c r="AD38" s="390">
        <v>1019</v>
      </c>
      <c r="AE38" s="390">
        <v>259</v>
      </c>
      <c r="AF38" s="390">
        <v>0</v>
      </c>
      <c r="AG38" s="372">
        <v>8619</v>
      </c>
      <c r="AH38" s="410">
        <f t="shared" si="9"/>
        <v>0.48230653208028773</v>
      </c>
      <c r="AI38" s="414">
        <f t="shared" si="10"/>
        <v>0.1768186564566655</v>
      </c>
      <c r="AK38" s="225" t="s">
        <v>23</v>
      </c>
      <c r="AL38" s="158" t="s">
        <v>194</v>
      </c>
      <c r="AM38" s="386">
        <f>取引基本表!AR35</f>
        <v>31485</v>
      </c>
      <c r="AN38" s="410">
        <f t="shared" si="6"/>
        <v>4.3813263792446058E-2</v>
      </c>
      <c r="AP38" s="225" t="s">
        <v>23</v>
      </c>
      <c r="AQ38" s="158" t="s">
        <v>194</v>
      </c>
      <c r="AR38" s="389">
        <f>取引基本表!AX35</f>
        <v>69206</v>
      </c>
      <c r="AS38" s="390">
        <f>取引基本表!AY35</f>
        <v>1706</v>
      </c>
      <c r="AT38" s="390">
        <f>ABS(取引基本表!BB35)</f>
        <v>62293</v>
      </c>
      <c r="AU38" s="391">
        <f t="shared" si="11"/>
        <v>-60587</v>
      </c>
      <c r="AV38" s="414">
        <v>0.57331716017527301</v>
      </c>
      <c r="AW38" s="410">
        <v>0.42668283982472699</v>
      </c>
    </row>
    <row r="39" spans="1:49" x14ac:dyDescent="0.2">
      <c r="A39" s="225" t="s">
        <v>24</v>
      </c>
      <c r="B39" s="158" t="s">
        <v>39</v>
      </c>
      <c r="C39" s="408">
        <f t="shared" si="0"/>
        <v>1</v>
      </c>
      <c r="D39" s="409">
        <f t="shared" si="1"/>
        <v>6.3102646175868304E-2</v>
      </c>
      <c r="E39" s="409">
        <f t="shared" si="1"/>
        <v>7.9922066045050602E-2</v>
      </c>
      <c r="F39" s="409">
        <f t="shared" si="2"/>
        <v>0.70369192230461841</v>
      </c>
      <c r="G39" s="409">
        <f t="shared" si="2"/>
        <v>0.35294936281039385</v>
      </c>
      <c r="H39" s="410">
        <f t="shared" si="3"/>
        <v>3.8393137939767719E-3</v>
      </c>
      <c r="K39" s="225" t="s">
        <v>24</v>
      </c>
      <c r="L39" s="158" t="s">
        <v>39</v>
      </c>
      <c r="M39" s="386">
        <f>取引基本表!AX36</f>
        <v>50299</v>
      </c>
      <c r="N39" s="370">
        <f>ABS(取引基本表!BB36)</f>
        <v>0</v>
      </c>
      <c r="O39" s="414">
        <f t="shared" si="4"/>
        <v>0</v>
      </c>
      <c r="P39" s="410">
        <f t="shared" si="5"/>
        <v>1</v>
      </c>
      <c r="R39" s="225" t="s">
        <v>24</v>
      </c>
      <c r="S39" s="158" t="s">
        <v>39</v>
      </c>
      <c r="T39" s="368">
        <f>取引基本表!BD36</f>
        <v>50299</v>
      </c>
      <c r="U39" s="445">
        <f>雇用表!G36</f>
        <v>3174</v>
      </c>
      <c r="V39" s="446">
        <f>雇用表!G82</f>
        <v>4020</v>
      </c>
      <c r="W39" s="416">
        <f t="shared" si="7"/>
        <v>6.3102646175868304E-2</v>
      </c>
      <c r="X39" s="416">
        <f t="shared" si="8"/>
        <v>7.9922066045050602E-2</v>
      </c>
      <c r="Z39" s="225" t="s">
        <v>24</v>
      </c>
      <c r="AA39" s="48" t="s">
        <v>39</v>
      </c>
      <c r="AB39" s="451">
        <v>17753</v>
      </c>
      <c r="AC39" s="390">
        <v>0</v>
      </c>
      <c r="AD39" s="390">
        <v>17562</v>
      </c>
      <c r="AE39" s="390">
        <v>80</v>
      </c>
      <c r="AF39" s="390">
        <v>0</v>
      </c>
      <c r="AG39" s="372">
        <v>50299</v>
      </c>
      <c r="AH39" s="410">
        <f t="shared" si="9"/>
        <v>0.70369192230461841</v>
      </c>
      <c r="AI39" s="414">
        <f t="shared" si="10"/>
        <v>0.35294936281039385</v>
      </c>
      <c r="AK39" s="225" t="s">
        <v>24</v>
      </c>
      <c r="AL39" s="158" t="s">
        <v>39</v>
      </c>
      <c r="AM39" s="386">
        <f>取引基本表!AR36</f>
        <v>2759</v>
      </c>
      <c r="AN39" s="410">
        <f t="shared" si="6"/>
        <v>3.8393137939767719E-3</v>
      </c>
      <c r="AP39" s="225" t="s">
        <v>24</v>
      </c>
      <c r="AQ39" s="158" t="s">
        <v>39</v>
      </c>
      <c r="AR39" s="389">
        <f>取引基本表!AX36</f>
        <v>50299</v>
      </c>
      <c r="AS39" s="390">
        <f>取引基本表!AY36</f>
        <v>0</v>
      </c>
      <c r="AT39" s="390">
        <f>ABS(取引基本表!BB36)</f>
        <v>0</v>
      </c>
      <c r="AU39" s="391">
        <f t="shared" si="11"/>
        <v>0</v>
      </c>
      <c r="AV39" s="414">
        <v>0</v>
      </c>
      <c r="AW39" s="410">
        <v>1</v>
      </c>
    </row>
    <row r="40" spans="1:49" x14ac:dyDescent="0.2">
      <c r="A40" s="225" t="s">
        <v>25</v>
      </c>
      <c r="B40" s="158" t="s">
        <v>40</v>
      </c>
      <c r="C40" s="408">
        <f t="shared" si="0"/>
        <v>0.8889202180509681</v>
      </c>
      <c r="D40" s="409">
        <f t="shared" si="1"/>
        <v>7.2544369019383326E-2</v>
      </c>
      <c r="E40" s="409">
        <f t="shared" si="1"/>
        <v>4.5282298737766145E-2</v>
      </c>
      <c r="F40" s="409">
        <f t="shared" si="2"/>
        <v>0.69927210272348084</v>
      </c>
      <c r="G40" s="409">
        <f t="shared" si="2"/>
        <v>0.50284888634442904</v>
      </c>
      <c r="H40" s="410">
        <f t="shared" si="3"/>
        <v>3.2672435146350355E-2</v>
      </c>
      <c r="K40" s="225" t="s">
        <v>25</v>
      </c>
      <c r="L40" s="158" t="s">
        <v>40</v>
      </c>
      <c r="M40" s="386">
        <f>取引基本表!AX37</f>
        <v>74478</v>
      </c>
      <c r="N40" s="370">
        <f>ABS(取引基本表!BB37)</f>
        <v>8273</v>
      </c>
      <c r="O40" s="414">
        <f t="shared" si="4"/>
        <v>0.11107978194903192</v>
      </c>
      <c r="P40" s="410">
        <f t="shared" si="5"/>
        <v>0.8889202180509681</v>
      </c>
      <c r="R40" s="225" t="s">
        <v>25</v>
      </c>
      <c r="S40" s="158" t="s">
        <v>40</v>
      </c>
      <c r="T40" s="368">
        <f>取引基本表!BD37</f>
        <v>73362</v>
      </c>
      <c r="U40" s="445">
        <f>雇用表!G37</f>
        <v>5322</v>
      </c>
      <c r="V40" s="446">
        <f>雇用表!G83</f>
        <v>3322</v>
      </c>
      <c r="W40" s="416">
        <f t="shared" si="7"/>
        <v>7.2544369019383326E-2</v>
      </c>
      <c r="X40" s="416">
        <f t="shared" si="8"/>
        <v>4.5282298737766145E-2</v>
      </c>
      <c r="Z40" s="225" t="s">
        <v>25</v>
      </c>
      <c r="AA40" s="48" t="s">
        <v>40</v>
      </c>
      <c r="AB40" s="451">
        <v>36890</v>
      </c>
      <c r="AC40" s="390">
        <v>1667</v>
      </c>
      <c r="AD40" s="390">
        <v>12034</v>
      </c>
      <c r="AE40" s="390">
        <v>953</v>
      </c>
      <c r="AF40" s="390">
        <v>-244</v>
      </c>
      <c r="AG40" s="372">
        <v>73362</v>
      </c>
      <c r="AH40" s="410">
        <f t="shared" si="9"/>
        <v>0.69927210272348084</v>
      </c>
      <c r="AI40" s="414">
        <f t="shared" si="10"/>
        <v>0.50284888634442904</v>
      </c>
      <c r="AK40" s="225" t="s">
        <v>25</v>
      </c>
      <c r="AL40" s="158" t="s">
        <v>40</v>
      </c>
      <c r="AM40" s="386">
        <f>取引基本表!AR37</f>
        <v>23479</v>
      </c>
      <c r="AN40" s="410">
        <f t="shared" si="6"/>
        <v>3.2672435146350355E-2</v>
      </c>
      <c r="AP40" s="225" t="s">
        <v>25</v>
      </c>
      <c r="AQ40" s="158" t="s">
        <v>40</v>
      </c>
      <c r="AR40" s="389">
        <f>取引基本表!AX37</f>
        <v>74478</v>
      </c>
      <c r="AS40" s="390">
        <f>取引基本表!AY37</f>
        <v>7157</v>
      </c>
      <c r="AT40" s="390">
        <f>ABS(取引基本表!BB37)</f>
        <v>8273</v>
      </c>
      <c r="AU40" s="391">
        <f t="shared" si="11"/>
        <v>-1116</v>
      </c>
      <c r="AV40" s="414">
        <v>0.13187533136804414</v>
      </c>
      <c r="AW40" s="410">
        <v>0.86812466863195592</v>
      </c>
    </row>
    <row r="41" spans="1:49" x14ac:dyDescent="0.2">
      <c r="A41" s="225" t="s">
        <v>26</v>
      </c>
      <c r="B41" s="158" t="s">
        <v>277</v>
      </c>
      <c r="C41" s="408">
        <f t="shared" si="0"/>
        <v>0.75714913369882897</v>
      </c>
      <c r="D41" s="409">
        <f t="shared" si="1"/>
        <v>0.13514826589841719</v>
      </c>
      <c r="E41" s="409">
        <f t="shared" si="1"/>
        <v>0.12757089402759902</v>
      </c>
      <c r="F41" s="409">
        <f t="shared" si="2"/>
        <v>0.54632084075586207</v>
      </c>
      <c r="G41" s="409">
        <f t="shared" si="2"/>
        <v>0.44130306930439894</v>
      </c>
      <c r="H41" s="410">
        <f t="shared" si="3"/>
        <v>5.4373811955726131E-2</v>
      </c>
      <c r="K41" s="225" t="s">
        <v>26</v>
      </c>
      <c r="L41" s="158" t="s">
        <v>277</v>
      </c>
      <c r="M41" s="386">
        <f>取引基本表!AX38</f>
        <v>104698</v>
      </c>
      <c r="N41" s="370">
        <f>ABS(取引基本表!BB38)</f>
        <v>25426</v>
      </c>
      <c r="O41" s="414">
        <f t="shared" si="4"/>
        <v>0.24285086630117098</v>
      </c>
      <c r="P41" s="410">
        <f t="shared" si="5"/>
        <v>0.75714913369882897</v>
      </c>
      <c r="R41" s="225" t="s">
        <v>26</v>
      </c>
      <c r="S41" s="158" t="s">
        <v>277</v>
      </c>
      <c r="T41" s="368">
        <f>取引基本表!BD38</f>
        <v>117323</v>
      </c>
      <c r="U41" s="445">
        <f>雇用表!G38</f>
        <v>15856</v>
      </c>
      <c r="V41" s="446">
        <f>雇用表!G84</f>
        <v>14967</v>
      </c>
      <c r="W41" s="416">
        <f t="shared" si="7"/>
        <v>0.13514826589841719</v>
      </c>
      <c r="X41" s="416">
        <f t="shared" si="8"/>
        <v>0.12757089402759902</v>
      </c>
      <c r="Z41" s="225" t="s">
        <v>26</v>
      </c>
      <c r="AA41" s="48" t="s">
        <v>277</v>
      </c>
      <c r="AB41" s="451">
        <v>51775</v>
      </c>
      <c r="AC41" s="390">
        <v>4486</v>
      </c>
      <c r="AD41" s="390">
        <v>7683</v>
      </c>
      <c r="AE41" s="390">
        <v>1768</v>
      </c>
      <c r="AF41" s="390">
        <v>-1616</v>
      </c>
      <c r="AG41" s="372">
        <v>117323</v>
      </c>
      <c r="AH41" s="410">
        <f t="shared" si="9"/>
        <v>0.54632084075586207</v>
      </c>
      <c r="AI41" s="414">
        <f t="shared" si="10"/>
        <v>0.44130306930439894</v>
      </c>
      <c r="AK41" s="225" t="s">
        <v>26</v>
      </c>
      <c r="AL41" s="158" t="s">
        <v>277</v>
      </c>
      <c r="AM41" s="386">
        <f>取引基本表!AR38</f>
        <v>39074</v>
      </c>
      <c r="AN41" s="410">
        <f t="shared" si="6"/>
        <v>5.4373811955726131E-2</v>
      </c>
      <c r="AP41" s="225" t="s">
        <v>26</v>
      </c>
      <c r="AQ41" s="158" t="s">
        <v>277</v>
      </c>
      <c r="AR41" s="389">
        <f>取引基本表!AX38</f>
        <v>104698</v>
      </c>
      <c r="AS41" s="390">
        <f>取引基本表!AY38</f>
        <v>38051</v>
      </c>
      <c r="AT41" s="390">
        <f>ABS(取引基本表!BB38)</f>
        <v>25426</v>
      </c>
      <c r="AU41" s="391">
        <f t="shared" si="11"/>
        <v>12625</v>
      </c>
      <c r="AV41" s="414">
        <v>5.6596812691101581E-5</v>
      </c>
      <c r="AW41" s="410">
        <v>0.9999434031873089</v>
      </c>
    </row>
    <row r="42" spans="1:49" x14ac:dyDescent="0.2">
      <c r="A42" s="225" t="s">
        <v>51</v>
      </c>
      <c r="B42" s="158" t="s">
        <v>368</v>
      </c>
      <c r="C42" s="408">
        <f t="shared" ref="C42:C47" si="12">P42</f>
        <v>1</v>
      </c>
      <c r="D42" s="409">
        <f t="shared" ref="D42:E47" si="13">W42</f>
        <v>5.0590219224283306E-2</v>
      </c>
      <c r="E42" s="409">
        <f t="shared" si="13"/>
        <v>4.4912872400224846E-2</v>
      </c>
      <c r="F42" s="409">
        <f t="shared" ref="F42:G46" si="14">AH42</f>
        <v>0.55716694772344011</v>
      </c>
      <c r="G42" s="409">
        <f t="shared" si="14"/>
        <v>0.48521641371557056</v>
      </c>
      <c r="H42" s="410">
        <f t="shared" ref="H42:H47" si="15">AN42</f>
        <v>1.2455852761828956E-2</v>
      </c>
      <c r="K42" s="225" t="s">
        <v>51</v>
      </c>
      <c r="L42" s="158" t="s">
        <v>368</v>
      </c>
      <c r="M42" s="386">
        <f>取引基本表!AX39</f>
        <v>10845</v>
      </c>
      <c r="N42" s="370">
        <f>ABS(取引基本表!BB39)</f>
        <v>0</v>
      </c>
      <c r="O42" s="414">
        <f t="shared" ref="O42:O47" si="16">N42/M42</f>
        <v>0</v>
      </c>
      <c r="P42" s="410">
        <f t="shared" si="5"/>
        <v>1</v>
      </c>
      <c r="R42" s="225" t="s">
        <v>51</v>
      </c>
      <c r="S42" s="158" t="s">
        <v>368</v>
      </c>
      <c r="T42" s="368">
        <f>取引基本表!BD39</f>
        <v>17790</v>
      </c>
      <c r="U42" s="445">
        <f>雇用表!G39</f>
        <v>900</v>
      </c>
      <c r="V42" s="446">
        <f>雇用表!G85</f>
        <v>799</v>
      </c>
      <c r="W42" s="416">
        <f t="shared" si="7"/>
        <v>5.0590219224283306E-2</v>
      </c>
      <c r="X42" s="416">
        <f t="shared" si="8"/>
        <v>4.4912872400224846E-2</v>
      </c>
      <c r="Z42" s="225" t="s">
        <v>51</v>
      </c>
      <c r="AA42" s="48" t="s">
        <v>368</v>
      </c>
      <c r="AB42" s="451">
        <v>8632</v>
      </c>
      <c r="AC42" s="390">
        <v>-102</v>
      </c>
      <c r="AD42" s="390">
        <v>1083</v>
      </c>
      <c r="AE42" s="390">
        <v>609</v>
      </c>
      <c r="AF42" s="390">
        <v>-310</v>
      </c>
      <c r="AG42" s="372">
        <v>17790</v>
      </c>
      <c r="AH42" s="410">
        <f t="shared" ref="AH42:AH47" si="17">SUM(AB42:AF42)/AG42</f>
        <v>0.55716694772344011</v>
      </c>
      <c r="AI42" s="414">
        <f t="shared" ref="AI42:AI47" si="18">AB42/AG42</f>
        <v>0.48521641371557056</v>
      </c>
      <c r="AK42" s="225" t="s">
        <v>51</v>
      </c>
      <c r="AL42" s="158" t="s">
        <v>368</v>
      </c>
      <c r="AM42" s="386">
        <f>取引基本表!AR39</f>
        <v>8951</v>
      </c>
      <c r="AN42" s="410">
        <f t="shared" si="6"/>
        <v>1.2455852761828956E-2</v>
      </c>
      <c r="AP42" s="225" t="s">
        <v>51</v>
      </c>
      <c r="AQ42" s="158" t="s">
        <v>368</v>
      </c>
      <c r="AR42" s="389">
        <f>取引基本表!AX39</f>
        <v>10845</v>
      </c>
      <c r="AS42" s="390">
        <f>取引基本表!AY39</f>
        <v>6945</v>
      </c>
      <c r="AT42" s="390">
        <f>ABS(取引基本表!BB39)</f>
        <v>0</v>
      </c>
      <c r="AU42" s="391">
        <f t="shared" si="11"/>
        <v>6945</v>
      </c>
      <c r="AV42" s="414">
        <v>6.3071491241979305E-2</v>
      </c>
      <c r="AW42" s="410">
        <v>0.93692850875802069</v>
      </c>
    </row>
    <row r="43" spans="1:49" x14ac:dyDescent="0.2">
      <c r="A43" s="225" t="s">
        <v>195</v>
      </c>
      <c r="B43" s="158" t="s">
        <v>41</v>
      </c>
      <c r="C43" s="408">
        <f t="shared" si="12"/>
        <v>0.37563090462016302</v>
      </c>
      <c r="D43" s="409">
        <f t="shared" si="13"/>
        <v>0.19606660701085477</v>
      </c>
      <c r="E43" s="409">
        <f t="shared" si="13"/>
        <v>0.16095397424425165</v>
      </c>
      <c r="F43" s="409">
        <f t="shared" si="14"/>
        <v>0.58646850562191188</v>
      </c>
      <c r="G43" s="409">
        <f t="shared" si="14"/>
        <v>0.35396646305878693</v>
      </c>
      <c r="H43" s="410">
        <f t="shared" si="15"/>
        <v>3.4431366873638014E-2</v>
      </c>
      <c r="K43" s="225" t="s">
        <v>195</v>
      </c>
      <c r="L43" s="158" t="s">
        <v>41</v>
      </c>
      <c r="M43" s="386">
        <f>取引基本表!AX40</f>
        <v>108178</v>
      </c>
      <c r="N43" s="370">
        <f>ABS(取引基本表!BB40)</f>
        <v>67543</v>
      </c>
      <c r="O43" s="414">
        <f t="shared" si="16"/>
        <v>0.62436909537983698</v>
      </c>
      <c r="P43" s="410">
        <f t="shared" si="5"/>
        <v>0.37563090462016302</v>
      </c>
      <c r="R43" s="225" t="s">
        <v>195</v>
      </c>
      <c r="S43" s="158" t="s">
        <v>41</v>
      </c>
      <c r="T43" s="368">
        <f>取引基本表!BD40</f>
        <v>51406</v>
      </c>
      <c r="U43" s="445">
        <f>雇用表!G40</f>
        <v>10079</v>
      </c>
      <c r="V43" s="446">
        <f>雇用表!G86</f>
        <v>8274</v>
      </c>
      <c r="W43" s="416">
        <f t="shared" si="7"/>
        <v>0.19606660701085477</v>
      </c>
      <c r="X43" s="416">
        <f t="shared" si="8"/>
        <v>0.16095397424425165</v>
      </c>
      <c r="Z43" s="225" t="s">
        <v>195</v>
      </c>
      <c r="AA43" s="48" t="s">
        <v>41</v>
      </c>
      <c r="AB43" s="451">
        <v>18196</v>
      </c>
      <c r="AC43" s="390">
        <v>4481</v>
      </c>
      <c r="AD43" s="390">
        <v>4985</v>
      </c>
      <c r="AE43" s="390">
        <v>2488</v>
      </c>
      <c r="AF43" s="390">
        <v>-2</v>
      </c>
      <c r="AG43" s="372">
        <v>51406</v>
      </c>
      <c r="AH43" s="410">
        <f t="shared" si="17"/>
        <v>0.58646850562191188</v>
      </c>
      <c r="AI43" s="414">
        <f t="shared" si="18"/>
        <v>0.35396646305878693</v>
      </c>
      <c r="AK43" s="225" t="s">
        <v>195</v>
      </c>
      <c r="AL43" s="158" t="s">
        <v>41</v>
      </c>
      <c r="AM43" s="386">
        <f>取引基本表!AR40</f>
        <v>24743</v>
      </c>
      <c r="AN43" s="410">
        <f t="shared" si="6"/>
        <v>3.4431366873638014E-2</v>
      </c>
      <c r="AP43" s="225" t="s">
        <v>195</v>
      </c>
      <c r="AQ43" s="158" t="s">
        <v>41</v>
      </c>
      <c r="AR43" s="389">
        <f>取引基本表!AX40</f>
        <v>108178</v>
      </c>
      <c r="AS43" s="390">
        <f>取引基本表!AY40</f>
        <v>10771</v>
      </c>
      <c r="AT43" s="390">
        <f>ABS(取引基本表!BB40)</f>
        <v>67543</v>
      </c>
      <c r="AU43" s="391">
        <f t="shared" si="11"/>
        <v>-56772</v>
      </c>
      <c r="AV43" s="414">
        <v>0.35331229564204947</v>
      </c>
      <c r="AW43" s="410">
        <v>0.64668770435795053</v>
      </c>
    </row>
    <row r="44" spans="1:49" x14ac:dyDescent="0.2">
      <c r="A44" s="225" t="s">
        <v>206</v>
      </c>
      <c r="B44" s="158" t="s">
        <v>346</v>
      </c>
      <c r="C44" s="408">
        <f t="shared" si="12"/>
        <v>0.44504076889746724</v>
      </c>
      <c r="D44" s="409">
        <f t="shared" si="13"/>
        <v>0.1775140257413606</v>
      </c>
      <c r="E44" s="409">
        <f t="shared" si="13"/>
        <v>0.13360991938145303</v>
      </c>
      <c r="F44" s="409">
        <f t="shared" si="14"/>
        <v>0.50678893027202865</v>
      </c>
      <c r="G44" s="409">
        <f t="shared" si="14"/>
        <v>0.26866955824807881</v>
      </c>
      <c r="H44" s="410">
        <f t="shared" si="15"/>
        <v>0.11433334539351923</v>
      </c>
      <c r="K44" s="225" t="s">
        <v>206</v>
      </c>
      <c r="L44" s="158" t="s">
        <v>278</v>
      </c>
      <c r="M44" s="386">
        <f>取引基本表!AX41</f>
        <v>101548</v>
      </c>
      <c r="N44" s="370">
        <f>ABS(取引基本表!BB41)</f>
        <v>56355</v>
      </c>
      <c r="O44" s="414">
        <f t="shared" si="16"/>
        <v>0.55495923110253276</v>
      </c>
      <c r="P44" s="410">
        <f>1-O44</f>
        <v>0.44504076889746724</v>
      </c>
      <c r="R44" s="225" t="s">
        <v>206</v>
      </c>
      <c r="S44" s="158" t="s">
        <v>361</v>
      </c>
      <c r="T44" s="368">
        <f>取引基本表!BD41</f>
        <v>84844</v>
      </c>
      <c r="U44" s="445">
        <f>雇用表!G41</f>
        <v>15061</v>
      </c>
      <c r="V44" s="446">
        <f>雇用表!G87</f>
        <v>11336</v>
      </c>
      <c r="W44" s="416">
        <f t="shared" si="7"/>
        <v>0.1775140257413606</v>
      </c>
      <c r="X44" s="416">
        <f t="shared" si="8"/>
        <v>0.13360991938145303</v>
      </c>
      <c r="Z44" s="225" t="s">
        <v>206</v>
      </c>
      <c r="AA44" s="48" t="s">
        <v>42</v>
      </c>
      <c r="AB44" s="451">
        <v>22795</v>
      </c>
      <c r="AC44" s="390">
        <v>7965</v>
      </c>
      <c r="AD44" s="390">
        <v>7474</v>
      </c>
      <c r="AE44" s="390">
        <v>4764</v>
      </c>
      <c r="AF44" s="390">
        <v>0</v>
      </c>
      <c r="AG44" s="372">
        <v>84844</v>
      </c>
      <c r="AH44" s="410">
        <f t="shared" si="17"/>
        <v>0.50678893027202865</v>
      </c>
      <c r="AI44" s="414">
        <f t="shared" si="18"/>
        <v>0.26866955824807881</v>
      </c>
      <c r="AK44" s="225" t="s">
        <v>206</v>
      </c>
      <c r="AL44" s="158" t="s">
        <v>42</v>
      </c>
      <c r="AM44" s="386">
        <f>取引基本表!AR41</f>
        <v>82162</v>
      </c>
      <c r="AN44" s="410">
        <f t="shared" si="6"/>
        <v>0.11433334539351923</v>
      </c>
      <c r="AP44" s="225" t="s">
        <v>201</v>
      </c>
      <c r="AQ44" s="158" t="s">
        <v>42</v>
      </c>
      <c r="AR44" s="389">
        <f>取引基本表!AX41</f>
        <v>101548</v>
      </c>
      <c r="AS44" s="390">
        <f>取引基本表!AY41</f>
        <v>39651</v>
      </c>
      <c r="AT44" s="390">
        <f>ABS(取引基本表!BB41)</f>
        <v>56355</v>
      </c>
      <c r="AU44" s="391">
        <f t="shared" si="11"/>
        <v>-16704</v>
      </c>
      <c r="AV44" s="414">
        <v>0.30843419542811235</v>
      </c>
      <c r="AW44" s="410">
        <v>0.69156580457188765</v>
      </c>
    </row>
    <row r="45" spans="1:49" x14ac:dyDescent="0.2">
      <c r="A45" s="225" t="s">
        <v>342</v>
      </c>
      <c r="B45" s="158" t="s">
        <v>279</v>
      </c>
      <c r="C45" s="408">
        <f t="shared" si="12"/>
        <v>1</v>
      </c>
      <c r="D45" s="409">
        <f t="shared" si="13"/>
        <v>0</v>
      </c>
      <c r="E45" s="409">
        <f t="shared" si="13"/>
        <v>0</v>
      </c>
      <c r="F45" s="409">
        <f t="shared" si="14"/>
        <v>0</v>
      </c>
      <c r="G45" s="409">
        <f t="shared" si="14"/>
        <v>0</v>
      </c>
      <c r="H45" s="410">
        <f t="shared" si="15"/>
        <v>0</v>
      </c>
      <c r="K45" s="225" t="s">
        <v>342</v>
      </c>
      <c r="L45" s="158" t="s">
        <v>279</v>
      </c>
      <c r="M45" s="386">
        <f>取引基本表!AX42</f>
        <v>2452</v>
      </c>
      <c r="N45" s="370">
        <f>ABS(取引基本表!BB42)</f>
        <v>0</v>
      </c>
      <c r="O45" s="414">
        <f t="shared" si="16"/>
        <v>0</v>
      </c>
      <c r="P45" s="410">
        <f>1-O45</f>
        <v>1</v>
      </c>
      <c r="R45" s="225" t="s">
        <v>342</v>
      </c>
      <c r="S45" s="158" t="s">
        <v>279</v>
      </c>
      <c r="T45" s="368">
        <f>取引基本表!BD42</f>
        <v>2452</v>
      </c>
      <c r="U45" s="445">
        <f>雇用表!G42</f>
        <v>0</v>
      </c>
      <c r="V45" s="446">
        <f>雇用表!G88</f>
        <v>0</v>
      </c>
      <c r="W45" s="416">
        <f t="shared" si="7"/>
        <v>0</v>
      </c>
      <c r="X45" s="416">
        <f t="shared" si="8"/>
        <v>0</v>
      </c>
      <c r="Z45" s="225" t="s">
        <v>342</v>
      </c>
      <c r="AA45" s="48" t="s">
        <v>279</v>
      </c>
      <c r="AB45" s="451">
        <v>0</v>
      </c>
      <c r="AC45" s="390">
        <v>0</v>
      </c>
      <c r="AD45" s="390">
        <v>0</v>
      </c>
      <c r="AE45" s="390">
        <v>0</v>
      </c>
      <c r="AF45" s="390">
        <v>0</v>
      </c>
      <c r="AG45" s="372">
        <v>2452</v>
      </c>
      <c r="AH45" s="410">
        <v>0</v>
      </c>
      <c r="AI45" s="414">
        <v>0</v>
      </c>
      <c r="AK45" s="225" t="s">
        <v>342</v>
      </c>
      <c r="AL45" s="158" t="s">
        <v>279</v>
      </c>
      <c r="AM45" s="386">
        <f>取引基本表!AR42</f>
        <v>0</v>
      </c>
      <c r="AN45" s="410">
        <f t="shared" si="6"/>
        <v>0</v>
      </c>
      <c r="AP45" s="225" t="s">
        <v>202</v>
      </c>
      <c r="AQ45" s="158" t="s">
        <v>279</v>
      </c>
      <c r="AR45" s="389">
        <f>取引基本表!AX42</f>
        <v>2452</v>
      </c>
      <c r="AS45" s="390">
        <f>取引基本表!AY42</f>
        <v>0</v>
      </c>
      <c r="AT45" s="390">
        <f>ABS(取引基本表!BB42)</f>
        <v>0</v>
      </c>
      <c r="AU45" s="391">
        <f t="shared" si="11"/>
        <v>0</v>
      </c>
      <c r="AV45" s="414">
        <v>0</v>
      </c>
      <c r="AW45" s="410">
        <v>1</v>
      </c>
    </row>
    <row r="46" spans="1:49" x14ac:dyDescent="0.2">
      <c r="A46" s="225" t="s">
        <v>343</v>
      </c>
      <c r="B46" s="158" t="s">
        <v>280</v>
      </c>
      <c r="C46" s="408">
        <f t="shared" si="12"/>
        <v>0.71666280596092968</v>
      </c>
      <c r="D46" s="409">
        <f t="shared" si="13"/>
        <v>1.1287288363343187E-3</v>
      </c>
      <c r="E46" s="409">
        <f t="shared" si="13"/>
        <v>3.2786885245901639E-3</v>
      </c>
      <c r="F46" s="409">
        <f t="shared" si="14"/>
        <v>0.31357162053211501</v>
      </c>
      <c r="G46" s="409">
        <f t="shared" si="14"/>
        <v>9.2985756517065307E-3</v>
      </c>
      <c r="H46" s="410">
        <f t="shared" si="15"/>
        <v>2.2386024285503563E-2</v>
      </c>
      <c r="K46" s="225" t="s">
        <v>343</v>
      </c>
      <c r="L46" s="158" t="s">
        <v>280</v>
      </c>
      <c r="M46" s="386">
        <f>取引基本表!AX43</f>
        <v>25902</v>
      </c>
      <c r="N46" s="370">
        <f>ABS(取引基本表!BB43)</f>
        <v>7339</v>
      </c>
      <c r="O46" s="414">
        <f t="shared" si="16"/>
        <v>0.28333719403907032</v>
      </c>
      <c r="P46" s="410">
        <f>1-O46</f>
        <v>0.71666280596092968</v>
      </c>
      <c r="R46" s="225" t="s">
        <v>343</v>
      </c>
      <c r="S46" s="158" t="s">
        <v>280</v>
      </c>
      <c r="T46" s="368">
        <f>取引基本表!BD43</f>
        <v>18605</v>
      </c>
      <c r="U46" s="445">
        <f>雇用表!G43</f>
        <v>21</v>
      </c>
      <c r="V46" s="446">
        <f>雇用表!G89</f>
        <v>61</v>
      </c>
      <c r="W46" s="416">
        <f t="shared" si="7"/>
        <v>1.1287288363343187E-3</v>
      </c>
      <c r="X46" s="416">
        <f t="shared" si="8"/>
        <v>3.2786885245901639E-3</v>
      </c>
      <c r="Z46" s="225" t="s">
        <v>343</v>
      </c>
      <c r="AA46" s="48" t="s">
        <v>280</v>
      </c>
      <c r="AB46" s="451">
        <v>173</v>
      </c>
      <c r="AC46" s="390">
        <v>4822</v>
      </c>
      <c r="AD46" s="390">
        <v>669</v>
      </c>
      <c r="AE46" s="390">
        <v>239</v>
      </c>
      <c r="AF46" s="390">
        <v>-69</v>
      </c>
      <c r="AG46" s="372">
        <v>18605</v>
      </c>
      <c r="AH46" s="410">
        <f t="shared" si="17"/>
        <v>0.31357162053211501</v>
      </c>
      <c r="AI46" s="414">
        <f t="shared" si="18"/>
        <v>9.2985756517065307E-3</v>
      </c>
      <c r="AK46" s="225" t="s">
        <v>343</v>
      </c>
      <c r="AL46" s="158" t="s">
        <v>280</v>
      </c>
      <c r="AM46" s="386">
        <f>取引基本表!AR43</f>
        <v>16087</v>
      </c>
      <c r="AN46" s="410">
        <f t="shared" si="6"/>
        <v>2.2386024285503563E-2</v>
      </c>
      <c r="AP46" s="225" t="s">
        <v>203</v>
      </c>
      <c r="AQ46" s="158" t="s">
        <v>280</v>
      </c>
      <c r="AR46" s="389">
        <f>取引基本表!AX43</f>
        <v>25902</v>
      </c>
      <c r="AS46" s="390">
        <f>取引基本表!AY43</f>
        <v>42</v>
      </c>
      <c r="AT46" s="390">
        <f>ABS(取引基本表!BB43)</f>
        <v>7339</v>
      </c>
      <c r="AU46" s="391">
        <f t="shared" si="11"/>
        <v>-7297</v>
      </c>
      <c r="AV46" s="414">
        <v>6.99850635196259E-3</v>
      </c>
      <c r="AW46" s="410">
        <v>0.99300149364803736</v>
      </c>
    </row>
    <row r="47" spans="1:49" x14ac:dyDescent="0.2">
      <c r="A47" s="226" t="s">
        <v>348</v>
      </c>
      <c r="B47" s="227" t="s">
        <v>43</v>
      </c>
      <c r="C47" s="411">
        <f t="shared" si="12"/>
        <v>0.41481989128497887</v>
      </c>
      <c r="D47" s="412">
        <f t="shared" si="13"/>
        <v>6.5635274131309693E-2</v>
      </c>
      <c r="E47" s="412">
        <f t="shared" si="13"/>
        <v>5.6703562149805216E-2</v>
      </c>
      <c r="F47" s="412">
        <f>AH47</f>
        <v>0.49143989098878627</v>
      </c>
      <c r="G47" s="412">
        <f>AI47</f>
        <v>0.25026351860519069</v>
      </c>
      <c r="H47" s="413">
        <f t="shared" si="15"/>
        <v>1</v>
      </c>
      <c r="K47" s="226" t="s">
        <v>348</v>
      </c>
      <c r="L47" s="228" t="s">
        <v>43</v>
      </c>
      <c r="M47" s="387">
        <f>取引基本表!AX44</f>
        <v>1857517</v>
      </c>
      <c r="N47" s="388">
        <f>ABS(取引基本表!BB44)</f>
        <v>1086982</v>
      </c>
      <c r="O47" s="415">
        <f t="shared" si="16"/>
        <v>0.58518010871502113</v>
      </c>
      <c r="P47" s="413">
        <f>1-O47</f>
        <v>0.41481989128497887</v>
      </c>
      <c r="R47" s="226" t="s">
        <v>348</v>
      </c>
      <c r="S47" s="228" t="s">
        <v>43</v>
      </c>
      <c r="T47" s="369">
        <f>取引基本表!BD44</f>
        <v>1737069</v>
      </c>
      <c r="U47" s="447">
        <f>雇用表!G44</f>
        <v>114013</v>
      </c>
      <c r="V47" s="448">
        <f>雇用表!G90</f>
        <v>98498</v>
      </c>
      <c r="W47" s="417">
        <f t="shared" si="7"/>
        <v>6.5635274131309693E-2</v>
      </c>
      <c r="X47" s="417">
        <f t="shared" si="8"/>
        <v>5.6703562149805216E-2</v>
      </c>
      <c r="Z47" s="226" t="s">
        <v>348</v>
      </c>
      <c r="AA47" s="229" t="s">
        <v>43</v>
      </c>
      <c r="AB47" s="452">
        <v>434725</v>
      </c>
      <c r="AC47" s="393">
        <v>161428</v>
      </c>
      <c r="AD47" s="393">
        <v>213518</v>
      </c>
      <c r="AE47" s="393">
        <v>48399</v>
      </c>
      <c r="AF47" s="393">
        <v>-4405</v>
      </c>
      <c r="AG47" s="373">
        <v>1737069</v>
      </c>
      <c r="AH47" s="413">
        <f t="shared" si="17"/>
        <v>0.49143989098878627</v>
      </c>
      <c r="AI47" s="415">
        <f t="shared" si="18"/>
        <v>0.25026351860519069</v>
      </c>
      <c r="AK47" s="226" t="s">
        <v>348</v>
      </c>
      <c r="AL47" s="228" t="s">
        <v>43</v>
      </c>
      <c r="AM47" s="387">
        <f>取引基本表!AR44</f>
        <v>718618</v>
      </c>
      <c r="AN47" s="413">
        <f t="shared" si="6"/>
        <v>1</v>
      </c>
      <c r="AP47" s="226" t="s">
        <v>204</v>
      </c>
      <c r="AQ47" s="228" t="s">
        <v>43</v>
      </c>
      <c r="AR47" s="392">
        <f>取引基本表!AX44</f>
        <v>1857517</v>
      </c>
      <c r="AS47" s="393">
        <f>取引基本表!AY44</f>
        <v>966534</v>
      </c>
      <c r="AT47" s="394">
        <f>ABS(取引基本表!BB44)</f>
        <v>1086982</v>
      </c>
      <c r="AU47" s="395">
        <f t="shared" si="11"/>
        <v>-120448</v>
      </c>
      <c r="AV47" s="415">
        <v>0.41467476400433478</v>
      </c>
      <c r="AW47" s="413">
        <v>0.58532523599566522</v>
      </c>
    </row>
    <row r="48" spans="1:49" ht="13" x14ac:dyDescent="0.2">
      <c r="A48" s="56" t="s">
        <v>486</v>
      </c>
      <c r="K48" s="56" t="s">
        <v>486</v>
      </c>
      <c r="R48" s="56" t="s">
        <v>486</v>
      </c>
      <c r="Z48" s="56" t="s">
        <v>486</v>
      </c>
      <c r="AK48" s="56" t="s">
        <v>486</v>
      </c>
      <c r="AP48" s="56" t="s">
        <v>486</v>
      </c>
      <c r="AR48" s="231"/>
      <c r="AS48" s="231"/>
      <c r="AT48" s="231"/>
      <c r="AU48" s="231"/>
      <c r="AV48" s="230"/>
      <c r="AW48" s="230"/>
    </row>
    <row r="49" spans="43:49" x14ac:dyDescent="0.2">
      <c r="AQ49" s="48" t="s">
        <v>394</v>
      </c>
      <c r="AR49" s="231">
        <f>SUM(AR12:AR29)+AR45</f>
        <v>699447</v>
      </c>
      <c r="AS49" s="231">
        <f>SUM(AS12:AS29)+AS45</f>
        <v>760235</v>
      </c>
      <c r="AT49" s="231">
        <f>SUM(AT12:AT29)+AT45</f>
        <v>593441</v>
      </c>
      <c r="AU49" s="231">
        <f>SUM(AU12:AU29)+AU45</f>
        <v>166794</v>
      </c>
      <c r="AV49" s="230">
        <f>AT49/AR49</f>
        <v>0.84844312721335569</v>
      </c>
      <c r="AW49" s="230">
        <f>1-AV49</f>
        <v>0.15155687278664431</v>
      </c>
    </row>
    <row r="50" spans="43:49" x14ac:dyDescent="0.2">
      <c r="AQ50" s="48" t="s">
        <v>395</v>
      </c>
      <c r="AR50" s="231">
        <f>SUM(AR8:AR11)+SUM(AR30:AR44)+AR46</f>
        <v>1158070</v>
      </c>
      <c r="AS50" s="231">
        <f>SUM(AS8:AS11)+SUM(AS30:AS44)+AS46</f>
        <v>206299</v>
      </c>
      <c r="AT50" s="231">
        <f>SUM(AT8:AT11)+SUM(AT30:AT44)+AT46</f>
        <v>493541</v>
      </c>
      <c r="AU50" s="231">
        <f>SUM(AU8:AU11)+SUM(AU30:AU44)+AU46</f>
        <v>-287242</v>
      </c>
      <c r="AV50" s="230">
        <f>AT50/AR50</f>
        <v>0.42617544708005561</v>
      </c>
      <c r="AW50" s="230">
        <f>1-AV50</f>
        <v>0.57382455291994439</v>
      </c>
    </row>
    <row r="51" spans="43:49" x14ac:dyDescent="0.2">
      <c r="AR51" s="232"/>
      <c r="AS51" s="232"/>
      <c r="AT51" s="232"/>
      <c r="AU51" s="232"/>
    </row>
    <row r="52" spans="43:49" x14ac:dyDescent="0.2">
      <c r="AR52" s="232" t="s">
        <v>396</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J42" activePane="bottomRight" state="frozen"/>
      <selection activeCell="F63" sqref="F63"/>
      <selection pane="topRight" activeCell="F63" sqref="F63"/>
      <selection pane="bottomLeft" activeCell="F63" sqref="F63"/>
      <selection pane="bottomRight" activeCell="L49" sqref="L49"/>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398</v>
      </c>
      <c r="E1" s="237" t="s">
        <v>612</v>
      </c>
      <c r="F1" s="238"/>
      <c r="G1" s="56" t="s">
        <v>178</v>
      </c>
      <c r="BG1" s="236" t="s">
        <v>399</v>
      </c>
      <c r="BJ1" s="56" t="s">
        <v>178</v>
      </c>
      <c r="BN1" s="236" t="s">
        <v>400</v>
      </c>
      <c r="BQ1" s="56" t="s">
        <v>178</v>
      </c>
    </row>
    <row r="2" spans="1:71" x14ac:dyDescent="0.2">
      <c r="A2" s="56" t="s">
        <v>401</v>
      </c>
      <c r="BC2" s="239" t="s">
        <v>0</v>
      </c>
      <c r="BG2" s="56" t="s">
        <v>402</v>
      </c>
      <c r="BN2" s="236" t="s">
        <v>403</v>
      </c>
    </row>
    <row r="3" spans="1:71" x14ac:dyDescent="0.2">
      <c r="A3" s="240" t="s">
        <v>1</v>
      </c>
      <c r="B3" s="241"/>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413</v>
      </c>
      <c r="BJ3" s="251" t="s">
        <v>71</v>
      </c>
      <c r="BK3" s="252" t="s">
        <v>72</v>
      </c>
      <c r="BL3" s="250" t="s">
        <v>414</v>
      </c>
      <c r="BN3" s="248" t="s">
        <v>1</v>
      </c>
      <c r="BO3" s="249"/>
      <c r="BP3" s="248" t="s">
        <v>415</v>
      </c>
      <c r="BQ3" s="251" t="s">
        <v>416</v>
      </c>
      <c r="BR3" s="250" t="s">
        <v>403</v>
      </c>
    </row>
    <row r="4" spans="1:71" ht="50" x14ac:dyDescent="0.2">
      <c r="A4" s="253"/>
      <c r="B4" s="254"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257" t="s">
        <v>43</v>
      </c>
      <c r="AQ4" s="258" t="s">
        <v>52</v>
      </c>
      <c r="AR4" s="258" t="s">
        <v>44</v>
      </c>
      <c r="AS4" s="258" t="s">
        <v>45</v>
      </c>
      <c r="AT4" s="258" t="s">
        <v>434</v>
      </c>
      <c r="AU4" s="258" t="s">
        <v>435</v>
      </c>
      <c r="AV4" s="258" t="s">
        <v>46</v>
      </c>
      <c r="AW4" s="257" t="s">
        <v>436</v>
      </c>
      <c r="AX4" s="258" t="s">
        <v>437</v>
      </c>
      <c r="AY4" s="259" t="s">
        <v>438</v>
      </c>
      <c r="AZ4" s="257" t="s">
        <v>47</v>
      </c>
      <c r="BA4" s="258" t="s">
        <v>48</v>
      </c>
      <c r="BB4" s="259" t="s">
        <v>439</v>
      </c>
      <c r="BC4" s="258" t="s">
        <v>49</v>
      </c>
      <c r="BD4" s="257" t="s">
        <v>440</v>
      </c>
      <c r="BE4" s="260"/>
      <c r="BG4" s="261"/>
      <c r="BH4" s="262" t="s">
        <v>417</v>
      </c>
      <c r="BI4" s="263" t="s">
        <v>76</v>
      </c>
      <c r="BJ4" s="264" t="s">
        <v>77</v>
      </c>
      <c r="BK4" s="265" t="s">
        <v>78</v>
      </c>
      <c r="BL4" s="263" t="s">
        <v>441</v>
      </c>
      <c r="BN4" s="261"/>
      <c r="BO4" s="262" t="s">
        <v>417</v>
      </c>
      <c r="BP4" s="266" t="s">
        <v>84</v>
      </c>
      <c r="BQ4" s="264" t="s">
        <v>85</v>
      </c>
      <c r="BR4" s="263" t="s">
        <v>442</v>
      </c>
    </row>
    <row r="5" spans="1:71" x14ac:dyDescent="0.2">
      <c r="A5" s="267" t="s">
        <v>443</v>
      </c>
      <c r="B5" s="268" t="s">
        <v>444</v>
      </c>
      <c r="C5" s="269">
        <v>244</v>
      </c>
      <c r="D5" s="269">
        <v>0</v>
      </c>
      <c r="E5" s="269">
        <v>0</v>
      </c>
      <c r="F5" s="269">
        <v>0</v>
      </c>
      <c r="G5" s="269">
        <v>5743</v>
      </c>
      <c r="H5" s="269">
        <v>4</v>
      </c>
      <c r="I5" s="269">
        <v>6</v>
      </c>
      <c r="J5" s="269">
        <v>16</v>
      </c>
      <c r="K5" s="269">
        <v>0</v>
      </c>
      <c r="L5" s="269">
        <v>525</v>
      </c>
      <c r="M5" s="269">
        <v>1</v>
      </c>
      <c r="N5" s="269">
        <v>0</v>
      </c>
      <c r="O5" s="269">
        <v>0</v>
      </c>
      <c r="P5" s="269">
        <v>0</v>
      </c>
      <c r="Q5" s="269">
        <v>0</v>
      </c>
      <c r="R5" s="269">
        <v>0</v>
      </c>
      <c r="S5" s="269">
        <v>0</v>
      </c>
      <c r="T5" s="269">
        <v>0</v>
      </c>
      <c r="U5" s="269">
        <v>0</v>
      </c>
      <c r="V5" s="269">
        <v>0</v>
      </c>
      <c r="W5" s="269">
        <v>0</v>
      </c>
      <c r="X5" s="269">
        <v>113</v>
      </c>
      <c r="Y5" s="269">
        <v>48</v>
      </c>
      <c r="Z5" s="269">
        <v>0</v>
      </c>
      <c r="AA5" s="269">
        <v>0</v>
      </c>
      <c r="AB5" s="269">
        <v>0</v>
      </c>
      <c r="AC5" s="269">
        <v>15</v>
      </c>
      <c r="AD5" s="269">
        <v>0</v>
      </c>
      <c r="AE5" s="269">
        <v>0</v>
      </c>
      <c r="AF5" s="269">
        <v>1</v>
      </c>
      <c r="AG5" s="269">
        <v>0</v>
      </c>
      <c r="AH5" s="269">
        <v>2</v>
      </c>
      <c r="AI5" s="269">
        <v>157</v>
      </c>
      <c r="AJ5" s="269">
        <v>186</v>
      </c>
      <c r="AK5" s="269">
        <v>39</v>
      </c>
      <c r="AL5" s="269">
        <v>0</v>
      </c>
      <c r="AM5" s="269">
        <v>1635</v>
      </c>
      <c r="AN5" s="269">
        <v>0</v>
      </c>
      <c r="AO5" s="269">
        <v>0</v>
      </c>
      <c r="AP5" s="270">
        <v>8735</v>
      </c>
      <c r="AQ5" s="269">
        <v>77</v>
      </c>
      <c r="AR5" s="269">
        <v>7922</v>
      </c>
      <c r="AS5" s="269">
        <v>0</v>
      </c>
      <c r="AT5" s="269">
        <v>0</v>
      </c>
      <c r="AU5" s="269">
        <v>60</v>
      </c>
      <c r="AV5" s="269">
        <v>0</v>
      </c>
      <c r="AW5" s="270">
        <v>8059</v>
      </c>
      <c r="AX5" s="269">
        <v>16794</v>
      </c>
      <c r="AY5" s="270">
        <v>898</v>
      </c>
      <c r="AZ5" s="270">
        <v>8957</v>
      </c>
      <c r="BA5" s="269">
        <v>17692</v>
      </c>
      <c r="BB5" s="270">
        <v>-15967</v>
      </c>
      <c r="BC5" s="269">
        <v>-7010</v>
      </c>
      <c r="BD5" s="270">
        <v>1725</v>
      </c>
      <c r="BE5" s="271"/>
      <c r="BG5" s="267" t="s">
        <v>443</v>
      </c>
      <c r="BH5" s="272" t="s">
        <v>444</v>
      </c>
      <c r="BI5" s="273">
        <f>AX5</f>
        <v>16794</v>
      </c>
      <c r="BJ5" s="274">
        <f>ABS(BB5)</f>
        <v>15967</v>
      </c>
      <c r="BK5" s="275">
        <f>BJ5/BI5</f>
        <v>0.95075622246040248</v>
      </c>
      <c r="BL5" s="276">
        <f>1-BK5</f>
        <v>4.9243777539597522E-2</v>
      </c>
      <c r="BM5" s="277"/>
      <c r="BN5" s="267" t="s">
        <v>443</v>
      </c>
      <c r="BO5" s="272" t="s">
        <v>444</v>
      </c>
      <c r="BP5" s="278">
        <f>AY5</f>
        <v>898</v>
      </c>
      <c r="BQ5" s="279">
        <f>ABS(BB5)</f>
        <v>15967</v>
      </c>
      <c r="BR5" s="280">
        <f>BP5-BQ5</f>
        <v>-15069</v>
      </c>
      <c r="BS5" s="277"/>
    </row>
    <row r="6" spans="1:71" x14ac:dyDescent="0.2">
      <c r="A6" s="267" t="s">
        <v>445</v>
      </c>
      <c r="B6" s="268" t="s">
        <v>446</v>
      </c>
      <c r="C6" s="269">
        <v>0</v>
      </c>
      <c r="D6" s="269">
        <v>22</v>
      </c>
      <c r="E6" s="269">
        <v>1</v>
      </c>
      <c r="F6" s="269">
        <v>0</v>
      </c>
      <c r="G6" s="269">
        <v>10</v>
      </c>
      <c r="H6" s="269">
        <v>0</v>
      </c>
      <c r="I6" s="269">
        <v>180</v>
      </c>
      <c r="J6" s="269">
        <v>2</v>
      </c>
      <c r="K6" s="269">
        <v>0</v>
      </c>
      <c r="L6" s="269">
        <v>0</v>
      </c>
      <c r="M6" s="269">
        <v>0</v>
      </c>
      <c r="N6" s="269">
        <v>0</v>
      </c>
      <c r="O6" s="269">
        <v>0</v>
      </c>
      <c r="P6" s="269">
        <v>0</v>
      </c>
      <c r="Q6" s="269">
        <v>0</v>
      </c>
      <c r="R6" s="269">
        <v>0</v>
      </c>
      <c r="S6" s="269">
        <v>0</v>
      </c>
      <c r="T6" s="269">
        <v>0</v>
      </c>
      <c r="U6" s="269">
        <v>0</v>
      </c>
      <c r="V6" s="269">
        <v>0</v>
      </c>
      <c r="W6" s="269">
        <v>0</v>
      </c>
      <c r="X6" s="269">
        <v>11</v>
      </c>
      <c r="Y6" s="269">
        <v>2</v>
      </c>
      <c r="Z6" s="269">
        <v>0</v>
      </c>
      <c r="AA6" s="269">
        <v>0</v>
      </c>
      <c r="AB6" s="269">
        <v>0</v>
      </c>
      <c r="AC6" s="269">
        <v>0</v>
      </c>
      <c r="AD6" s="269">
        <v>0</v>
      </c>
      <c r="AE6" s="269">
        <v>0</v>
      </c>
      <c r="AF6" s="269">
        <v>0</v>
      </c>
      <c r="AG6" s="269">
        <v>0</v>
      </c>
      <c r="AH6" s="269">
        <v>0</v>
      </c>
      <c r="AI6" s="269">
        <v>3</v>
      </c>
      <c r="AJ6" s="269">
        <v>3</v>
      </c>
      <c r="AK6" s="269">
        <v>0</v>
      </c>
      <c r="AL6" s="269">
        <v>0</v>
      </c>
      <c r="AM6" s="269">
        <v>97</v>
      </c>
      <c r="AN6" s="269">
        <v>0</v>
      </c>
      <c r="AO6" s="269">
        <v>0</v>
      </c>
      <c r="AP6" s="270">
        <v>331</v>
      </c>
      <c r="AQ6" s="269">
        <v>5</v>
      </c>
      <c r="AR6" s="269">
        <v>418</v>
      </c>
      <c r="AS6" s="269">
        <v>0</v>
      </c>
      <c r="AT6" s="269">
        <v>0</v>
      </c>
      <c r="AU6" s="269">
        <v>0</v>
      </c>
      <c r="AV6" s="269">
        <v>52</v>
      </c>
      <c r="AW6" s="270">
        <v>475</v>
      </c>
      <c r="AX6" s="269">
        <v>806</v>
      </c>
      <c r="AY6" s="270">
        <v>11</v>
      </c>
      <c r="AZ6" s="270">
        <v>486</v>
      </c>
      <c r="BA6" s="269">
        <v>817</v>
      </c>
      <c r="BB6" s="270">
        <v>-656</v>
      </c>
      <c r="BC6" s="269">
        <v>-170</v>
      </c>
      <c r="BD6" s="270">
        <v>161</v>
      </c>
      <c r="BE6" s="271"/>
      <c r="BG6" s="267" t="s">
        <v>445</v>
      </c>
      <c r="BH6" s="272" t="s">
        <v>446</v>
      </c>
      <c r="BI6" s="273">
        <f t="shared" ref="BI6:BI44" si="0">AX6</f>
        <v>806</v>
      </c>
      <c r="BJ6" s="274">
        <f t="shared" ref="BJ6:BJ44" si="1">ABS(BB6)</f>
        <v>656</v>
      </c>
      <c r="BK6" s="275">
        <f t="shared" ref="BK6:BK44" si="2">BJ6/BI6</f>
        <v>0.81389578163771714</v>
      </c>
      <c r="BL6" s="276">
        <f t="shared" ref="BL6:BL44" si="3">1-BK6</f>
        <v>0.18610421836228286</v>
      </c>
      <c r="BM6" s="277"/>
      <c r="BN6" s="267" t="s">
        <v>445</v>
      </c>
      <c r="BO6" s="272" t="s">
        <v>446</v>
      </c>
      <c r="BP6" s="278">
        <f t="shared" ref="BP6:BP44" si="4">AY6</f>
        <v>11</v>
      </c>
      <c r="BQ6" s="279">
        <f t="shared" ref="BQ6:BQ44" si="5">ABS(BB6)</f>
        <v>656</v>
      </c>
      <c r="BR6" s="280">
        <f t="shared" ref="BR6:BR44" si="6">BP6-BQ6</f>
        <v>-645</v>
      </c>
      <c r="BS6" s="277"/>
    </row>
    <row r="7" spans="1:71" x14ac:dyDescent="0.2">
      <c r="A7" s="267" t="s">
        <v>447</v>
      </c>
      <c r="B7" s="268" t="s">
        <v>250</v>
      </c>
      <c r="C7" s="269">
        <v>0</v>
      </c>
      <c r="D7" s="269">
        <v>0</v>
      </c>
      <c r="E7" s="269">
        <v>230</v>
      </c>
      <c r="F7" s="269">
        <v>0</v>
      </c>
      <c r="G7" s="269">
        <v>707</v>
      </c>
      <c r="H7" s="269">
        <v>0</v>
      </c>
      <c r="I7" s="269">
        <v>0</v>
      </c>
      <c r="J7" s="269">
        <v>1</v>
      </c>
      <c r="K7" s="269">
        <v>0</v>
      </c>
      <c r="L7" s="269">
        <v>0</v>
      </c>
      <c r="M7" s="269">
        <v>0</v>
      </c>
      <c r="N7" s="269">
        <v>0</v>
      </c>
      <c r="O7" s="269">
        <v>0</v>
      </c>
      <c r="P7" s="269">
        <v>0</v>
      </c>
      <c r="Q7" s="269">
        <v>0</v>
      </c>
      <c r="R7" s="269">
        <v>0</v>
      </c>
      <c r="S7" s="269">
        <v>0</v>
      </c>
      <c r="T7" s="269">
        <v>0</v>
      </c>
      <c r="U7" s="269">
        <v>0</v>
      </c>
      <c r="V7" s="269">
        <v>0</v>
      </c>
      <c r="W7" s="269">
        <v>0</v>
      </c>
      <c r="X7" s="269">
        <v>403</v>
      </c>
      <c r="Y7" s="269">
        <v>0</v>
      </c>
      <c r="Z7" s="269">
        <v>0</v>
      </c>
      <c r="AA7" s="269">
        <v>0</v>
      </c>
      <c r="AB7" s="269">
        <v>0</v>
      </c>
      <c r="AC7" s="269">
        <v>0</v>
      </c>
      <c r="AD7" s="269">
        <v>0</v>
      </c>
      <c r="AE7" s="269">
        <v>0</v>
      </c>
      <c r="AF7" s="269">
        <v>0</v>
      </c>
      <c r="AG7" s="269">
        <v>0</v>
      </c>
      <c r="AH7" s="269">
        <v>0</v>
      </c>
      <c r="AI7" s="269">
        <v>3</v>
      </c>
      <c r="AJ7" s="269">
        <v>42</v>
      </c>
      <c r="AK7" s="269">
        <v>0</v>
      </c>
      <c r="AL7" s="269">
        <v>0</v>
      </c>
      <c r="AM7" s="269">
        <v>344</v>
      </c>
      <c r="AN7" s="269">
        <v>0</v>
      </c>
      <c r="AO7" s="269">
        <v>0</v>
      </c>
      <c r="AP7" s="270">
        <v>1730</v>
      </c>
      <c r="AQ7" s="269">
        <v>25</v>
      </c>
      <c r="AR7" s="269">
        <v>786</v>
      </c>
      <c r="AS7" s="269">
        <v>0</v>
      </c>
      <c r="AT7" s="269">
        <v>0</v>
      </c>
      <c r="AU7" s="269">
        <v>0</v>
      </c>
      <c r="AV7" s="269">
        <v>36</v>
      </c>
      <c r="AW7" s="270">
        <v>847</v>
      </c>
      <c r="AX7" s="269">
        <v>2577</v>
      </c>
      <c r="AY7" s="270">
        <v>2696</v>
      </c>
      <c r="AZ7" s="270">
        <v>3543</v>
      </c>
      <c r="BA7" s="269">
        <v>5273</v>
      </c>
      <c r="BB7" s="270">
        <v>0</v>
      </c>
      <c r="BC7" s="269">
        <v>3543</v>
      </c>
      <c r="BD7" s="270">
        <v>5273</v>
      </c>
      <c r="BE7" s="271"/>
      <c r="BG7" s="267" t="s">
        <v>447</v>
      </c>
      <c r="BH7" s="272" t="s">
        <v>250</v>
      </c>
      <c r="BI7" s="273">
        <f t="shared" si="0"/>
        <v>2577</v>
      </c>
      <c r="BJ7" s="274">
        <f t="shared" si="1"/>
        <v>0</v>
      </c>
      <c r="BK7" s="275">
        <f t="shared" si="2"/>
        <v>0</v>
      </c>
      <c r="BL7" s="276">
        <f t="shared" si="3"/>
        <v>1</v>
      </c>
      <c r="BM7" s="277"/>
      <c r="BN7" s="267" t="s">
        <v>447</v>
      </c>
      <c r="BO7" s="272" t="s">
        <v>250</v>
      </c>
      <c r="BP7" s="278">
        <f t="shared" si="4"/>
        <v>2696</v>
      </c>
      <c r="BQ7" s="279">
        <f t="shared" si="5"/>
        <v>0</v>
      </c>
      <c r="BR7" s="280">
        <f t="shared" si="6"/>
        <v>2696</v>
      </c>
      <c r="BS7" s="277"/>
    </row>
    <row r="8" spans="1:71" x14ac:dyDescent="0.2">
      <c r="A8" s="267" t="s">
        <v>448</v>
      </c>
      <c r="B8" s="268" t="s">
        <v>27</v>
      </c>
      <c r="C8" s="269">
        <v>0</v>
      </c>
      <c r="D8" s="269">
        <v>0</v>
      </c>
      <c r="E8" s="269">
        <v>0</v>
      </c>
      <c r="F8" s="269">
        <v>0</v>
      </c>
      <c r="G8" s="269">
        <v>12</v>
      </c>
      <c r="H8" s="269">
        <v>0</v>
      </c>
      <c r="I8" s="269">
        <v>96</v>
      </c>
      <c r="J8" s="269">
        <v>67</v>
      </c>
      <c r="K8" s="269">
        <v>583</v>
      </c>
      <c r="L8" s="269">
        <v>5</v>
      </c>
      <c r="M8" s="269">
        <v>367</v>
      </c>
      <c r="N8" s="269">
        <v>568</v>
      </c>
      <c r="O8" s="269">
        <v>2186</v>
      </c>
      <c r="P8" s="269">
        <v>36</v>
      </c>
      <c r="Q8" s="269">
        <v>2</v>
      </c>
      <c r="R8" s="269">
        <v>13</v>
      </c>
      <c r="S8" s="269">
        <v>1</v>
      </c>
      <c r="T8" s="269">
        <v>0</v>
      </c>
      <c r="U8" s="269">
        <v>1</v>
      </c>
      <c r="V8" s="269">
        <v>0</v>
      </c>
      <c r="W8" s="269">
        <v>31</v>
      </c>
      <c r="X8" s="269">
        <v>37</v>
      </c>
      <c r="Y8" s="269">
        <v>299</v>
      </c>
      <c r="Z8" s="269">
        <v>904</v>
      </c>
      <c r="AA8" s="269">
        <v>0</v>
      </c>
      <c r="AB8" s="269">
        <v>0</v>
      </c>
      <c r="AC8" s="269">
        <v>0</v>
      </c>
      <c r="AD8" s="269">
        <v>0</v>
      </c>
      <c r="AE8" s="269">
        <v>0</v>
      </c>
      <c r="AF8" s="269">
        <v>1</v>
      </c>
      <c r="AG8" s="269">
        <v>0</v>
      </c>
      <c r="AH8" s="269">
        <v>1</v>
      </c>
      <c r="AI8" s="269">
        <v>3</v>
      </c>
      <c r="AJ8" s="269">
        <v>1</v>
      </c>
      <c r="AK8" s="269">
        <v>1</v>
      </c>
      <c r="AL8" s="269">
        <v>0</v>
      </c>
      <c r="AM8" s="269">
        <v>2</v>
      </c>
      <c r="AN8" s="269">
        <v>0</v>
      </c>
      <c r="AO8" s="269">
        <v>3</v>
      </c>
      <c r="AP8" s="270">
        <v>5220</v>
      </c>
      <c r="AQ8" s="269">
        <v>-8</v>
      </c>
      <c r="AR8" s="269">
        <v>-14</v>
      </c>
      <c r="AS8" s="269">
        <v>0</v>
      </c>
      <c r="AT8" s="269">
        <v>0</v>
      </c>
      <c r="AU8" s="269">
        <v>-2</v>
      </c>
      <c r="AV8" s="269">
        <v>-2</v>
      </c>
      <c r="AW8" s="270">
        <v>-26</v>
      </c>
      <c r="AX8" s="269">
        <v>5194</v>
      </c>
      <c r="AY8" s="270">
        <v>15</v>
      </c>
      <c r="AZ8" s="270">
        <v>-11</v>
      </c>
      <c r="BA8" s="269">
        <v>5209</v>
      </c>
      <c r="BB8" s="270">
        <v>-5162</v>
      </c>
      <c r="BC8" s="269">
        <v>-5173</v>
      </c>
      <c r="BD8" s="270">
        <v>47</v>
      </c>
      <c r="BE8" s="271"/>
      <c r="BG8" s="267" t="s">
        <v>448</v>
      </c>
      <c r="BH8" s="272" t="s">
        <v>27</v>
      </c>
      <c r="BI8" s="273">
        <f t="shared" si="0"/>
        <v>5194</v>
      </c>
      <c r="BJ8" s="274">
        <f t="shared" si="1"/>
        <v>5162</v>
      </c>
      <c r="BK8" s="275">
        <f t="shared" si="2"/>
        <v>0.99383904505198306</v>
      </c>
      <c r="BL8" s="276">
        <f t="shared" si="3"/>
        <v>6.160954948016939E-3</v>
      </c>
      <c r="BM8" s="277"/>
      <c r="BN8" s="267" t="s">
        <v>448</v>
      </c>
      <c r="BO8" s="272" t="s">
        <v>27</v>
      </c>
      <c r="BP8" s="278">
        <f t="shared" si="4"/>
        <v>15</v>
      </c>
      <c r="BQ8" s="279">
        <f t="shared" si="5"/>
        <v>5162</v>
      </c>
      <c r="BR8" s="280">
        <f t="shared" si="6"/>
        <v>-5147</v>
      </c>
      <c r="BS8" s="277"/>
    </row>
    <row r="9" spans="1:71" x14ac:dyDescent="0.2">
      <c r="A9" s="267" t="s">
        <v>449</v>
      </c>
      <c r="B9" s="268" t="s">
        <v>191</v>
      </c>
      <c r="C9" s="269">
        <v>228</v>
      </c>
      <c r="D9" s="269">
        <v>5</v>
      </c>
      <c r="E9" s="269">
        <v>553</v>
      </c>
      <c r="F9" s="269">
        <v>0</v>
      </c>
      <c r="G9" s="269">
        <v>7085</v>
      </c>
      <c r="H9" s="269">
        <v>1</v>
      </c>
      <c r="I9" s="269">
        <v>32</v>
      </c>
      <c r="J9" s="269">
        <v>93</v>
      </c>
      <c r="K9" s="269">
        <v>0</v>
      </c>
      <c r="L9" s="269">
        <v>0</v>
      </c>
      <c r="M9" s="269">
        <v>3</v>
      </c>
      <c r="N9" s="269">
        <v>0</v>
      </c>
      <c r="O9" s="269">
        <v>0</v>
      </c>
      <c r="P9" s="269">
        <v>0</v>
      </c>
      <c r="Q9" s="269">
        <v>0</v>
      </c>
      <c r="R9" s="269">
        <v>0</v>
      </c>
      <c r="S9" s="269">
        <v>0</v>
      </c>
      <c r="T9" s="269">
        <v>0</v>
      </c>
      <c r="U9" s="269">
        <v>0</v>
      </c>
      <c r="V9" s="269">
        <v>0</v>
      </c>
      <c r="W9" s="269">
        <v>0</v>
      </c>
      <c r="X9" s="269">
        <v>91</v>
      </c>
      <c r="Y9" s="269">
        <v>1</v>
      </c>
      <c r="Z9" s="269">
        <v>0</v>
      </c>
      <c r="AA9" s="269">
        <v>0</v>
      </c>
      <c r="AB9" s="269">
        <v>0</v>
      </c>
      <c r="AC9" s="269">
        <v>17</v>
      </c>
      <c r="AD9" s="269">
        <v>0</v>
      </c>
      <c r="AE9" s="269">
        <v>0</v>
      </c>
      <c r="AF9" s="269">
        <v>3</v>
      </c>
      <c r="AG9" s="269">
        <v>0</v>
      </c>
      <c r="AH9" s="269">
        <v>16</v>
      </c>
      <c r="AI9" s="269">
        <v>427</v>
      </c>
      <c r="AJ9" s="269">
        <v>690</v>
      </c>
      <c r="AK9" s="269">
        <v>27</v>
      </c>
      <c r="AL9" s="269">
        <v>0</v>
      </c>
      <c r="AM9" s="269">
        <v>12551</v>
      </c>
      <c r="AN9" s="269">
        <v>0</v>
      </c>
      <c r="AO9" s="269">
        <v>43</v>
      </c>
      <c r="AP9" s="270">
        <v>21866</v>
      </c>
      <c r="AQ9" s="269">
        <v>1388</v>
      </c>
      <c r="AR9" s="269">
        <v>65555</v>
      </c>
      <c r="AS9" s="269">
        <v>0</v>
      </c>
      <c r="AT9" s="269">
        <v>0</v>
      </c>
      <c r="AU9" s="269">
        <v>0</v>
      </c>
      <c r="AV9" s="269">
        <v>-420</v>
      </c>
      <c r="AW9" s="270">
        <v>66523</v>
      </c>
      <c r="AX9" s="269">
        <v>88389</v>
      </c>
      <c r="AY9" s="270">
        <v>40693</v>
      </c>
      <c r="AZ9" s="270">
        <v>107216</v>
      </c>
      <c r="BA9" s="269">
        <v>129082</v>
      </c>
      <c r="BB9" s="270">
        <v>-85720</v>
      </c>
      <c r="BC9" s="269">
        <v>21496</v>
      </c>
      <c r="BD9" s="270">
        <v>43362</v>
      </c>
      <c r="BE9" s="271"/>
      <c r="BG9" s="267" t="s">
        <v>449</v>
      </c>
      <c r="BH9" s="272" t="s">
        <v>191</v>
      </c>
      <c r="BI9" s="273">
        <f t="shared" si="0"/>
        <v>88389</v>
      </c>
      <c r="BJ9" s="274">
        <f t="shared" si="1"/>
        <v>85720</v>
      </c>
      <c r="BK9" s="275">
        <f t="shared" si="2"/>
        <v>0.96980393487877448</v>
      </c>
      <c r="BL9" s="276">
        <f t="shared" si="3"/>
        <v>3.0196065121225524E-2</v>
      </c>
      <c r="BM9" s="277"/>
      <c r="BN9" s="267" t="s">
        <v>449</v>
      </c>
      <c r="BO9" s="272" t="s">
        <v>191</v>
      </c>
      <c r="BP9" s="278">
        <f t="shared" si="4"/>
        <v>40693</v>
      </c>
      <c r="BQ9" s="279">
        <f t="shared" si="5"/>
        <v>85720</v>
      </c>
      <c r="BR9" s="280">
        <f t="shared" si="6"/>
        <v>-45027</v>
      </c>
      <c r="BS9" s="277"/>
    </row>
    <row r="10" spans="1:71" x14ac:dyDescent="0.2">
      <c r="A10" s="281" t="s">
        <v>450</v>
      </c>
      <c r="B10" s="282" t="s">
        <v>28</v>
      </c>
      <c r="C10" s="269">
        <v>7</v>
      </c>
      <c r="D10" s="269">
        <v>0</v>
      </c>
      <c r="E10" s="269">
        <v>115</v>
      </c>
      <c r="F10" s="269">
        <v>0</v>
      </c>
      <c r="G10" s="269">
        <v>34</v>
      </c>
      <c r="H10" s="269">
        <v>104</v>
      </c>
      <c r="I10" s="269">
        <v>100</v>
      </c>
      <c r="J10" s="269">
        <v>12</v>
      </c>
      <c r="K10" s="269">
        <v>0</v>
      </c>
      <c r="L10" s="269">
        <v>225</v>
      </c>
      <c r="M10" s="269">
        <v>18</v>
      </c>
      <c r="N10" s="269">
        <v>4</v>
      </c>
      <c r="O10" s="269">
        <v>13</v>
      </c>
      <c r="P10" s="269">
        <v>173</v>
      </c>
      <c r="Q10" s="269">
        <v>35</v>
      </c>
      <c r="R10" s="269">
        <v>287</v>
      </c>
      <c r="S10" s="269">
        <v>19</v>
      </c>
      <c r="T10" s="269">
        <v>8</v>
      </c>
      <c r="U10" s="269">
        <v>60</v>
      </c>
      <c r="V10" s="269">
        <v>15</v>
      </c>
      <c r="W10" s="269">
        <v>495</v>
      </c>
      <c r="X10" s="269">
        <v>259</v>
      </c>
      <c r="Y10" s="269">
        <v>149</v>
      </c>
      <c r="Z10" s="269">
        <v>0</v>
      </c>
      <c r="AA10" s="269">
        <v>7</v>
      </c>
      <c r="AB10" s="269">
        <v>10</v>
      </c>
      <c r="AC10" s="269">
        <v>507</v>
      </c>
      <c r="AD10" s="269">
        <v>91</v>
      </c>
      <c r="AE10" s="269">
        <v>3</v>
      </c>
      <c r="AF10" s="269">
        <v>122</v>
      </c>
      <c r="AG10" s="269">
        <v>8</v>
      </c>
      <c r="AH10" s="269">
        <v>167</v>
      </c>
      <c r="AI10" s="269">
        <v>45</v>
      </c>
      <c r="AJ10" s="269">
        <v>307</v>
      </c>
      <c r="AK10" s="269">
        <v>481</v>
      </c>
      <c r="AL10" s="269">
        <v>98</v>
      </c>
      <c r="AM10" s="269">
        <v>272</v>
      </c>
      <c r="AN10" s="269">
        <v>8</v>
      </c>
      <c r="AO10" s="269">
        <v>94</v>
      </c>
      <c r="AP10" s="270">
        <v>4352</v>
      </c>
      <c r="AQ10" s="269">
        <v>170</v>
      </c>
      <c r="AR10" s="269">
        <v>10307</v>
      </c>
      <c r="AS10" s="269">
        <v>0</v>
      </c>
      <c r="AT10" s="269">
        <v>8</v>
      </c>
      <c r="AU10" s="269">
        <v>64</v>
      </c>
      <c r="AV10" s="269">
        <v>52</v>
      </c>
      <c r="AW10" s="270">
        <v>10601</v>
      </c>
      <c r="AX10" s="269">
        <v>14953</v>
      </c>
      <c r="AY10" s="270">
        <v>423</v>
      </c>
      <c r="AZ10" s="270">
        <v>11024</v>
      </c>
      <c r="BA10" s="269">
        <v>15376</v>
      </c>
      <c r="BB10" s="270">
        <v>-14953</v>
      </c>
      <c r="BC10" s="269">
        <v>-3929</v>
      </c>
      <c r="BD10" s="270">
        <v>423</v>
      </c>
      <c r="BE10" s="271"/>
      <c r="BG10" s="281" t="s">
        <v>450</v>
      </c>
      <c r="BH10" s="283" t="s">
        <v>28</v>
      </c>
      <c r="BI10" s="273">
        <f t="shared" si="0"/>
        <v>14953</v>
      </c>
      <c r="BJ10" s="274">
        <f t="shared" si="1"/>
        <v>14953</v>
      </c>
      <c r="BK10" s="275">
        <f t="shared" si="2"/>
        <v>1</v>
      </c>
      <c r="BL10" s="276">
        <f t="shared" si="3"/>
        <v>0</v>
      </c>
      <c r="BM10" s="277"/>
      <c r="BN10" s="281" t="s">
        <v>450</v>
      </c>
      <c r="BO10" s="283" t="s">
        <v>28</v>
      </c>
      <c r="BP10" s="278">
        <f t="shared" si="4"/>
        <v>423</v>
      </c>
      <c r="BQ10" s="279">
        <f t="shared" si="5"/>
        <v>14953</v>
      </c>
      <c r="BR10" s="280">
        <f t="shared" si="6"/>
        <v>-14530</v>
      </c>
      <c r="BS10" s="277"/>
    </row>
    <row r="11" spans="1:71" x14ac:dyDescent="0.2">
      <c r="A11" s="281" t="s">
        <v>451</v>
      </c>
      <c r="B11" s="282" t="s">
        <v>285</v>
      </c>
      <c r="C11" s="269">
        <v>47</v>
      </c>
      <c r="D11" s="269">
        <v>2</v>
      </c>
      <c r="E11" s="269">
        <v>19</v>
      </c>
      <c r="F11" s="269">
        <v>0</v>
      </c>
      <c r="G11" s="269">
        <v>852</v>
      </c>
      <c r="H11" s="269">
        <v>2</v>
      </c>
      <c r="I11" s="269">
        <v>5075</v>
      </c>
      <c r="J11" s="269">
        <v>180</v>
      </c>
      <c r="K11" s="269">
        <v>0</v>
      </c>
      <c r="L11" s="269">
        <v>106</v>
      </c>
      <c r="M11" s="269">
        <v>111</v>
      </c>
      <c r="N11" s="269">
        <v>4</v>
      </c>
      <c r="O11" s="269">
        <v>35</v>
      </c>
      <c r="P11" s="269">
        <v>490</v>
      </c>
      <c r="Q11" s="269">
        <v>51</v>
      </c>
      <c r="R11" s="269">
        <v>243</v>
      </c>
      <c r="S11" s="269">
        <v>88</v>
      </c>
      <c r="T11" s="269">
        <v>13</v>
      </c>
      <c r="U11" s="269">
        <v>176</v>
      </c>
      <c r="V11" s="269">
        <v>52</v>
      </c>
      <c r="W11" s="269">
        <v>402</v>
      </c>
      <c r="X11" s="269">
        <v>1725</v>
      </c>
      <c r="Y11" s="269">
        <v>2253</v>
      </c>
      <c r="Z11" s="269">
        <v>4</v>
      </c>
      <c r="AA11" s="269">
        <v>22</v>
      </c>
      <c r="AB11" s="269">
        <v>19</v>
      </c>
      <c r="AC11" s="269">
        <v>965</v>
      </c>
      <c r="AD11" s="269">
        <v>261</v>
      </c>
      <c r="AE11" s="269">
        <v>53</v>
      </c>
      <c r="AF11" s="269">
        <v>144</v>
      </c>
      <c r="AG11" s="269">
        <v>162</v>
      </c>
      <c r="AH11" s="269">
        <v>65</v>
      </c>
      <c r="AI11" s="269">
        <v>552</v>
      </c>
      <c r="AJ11" s="269">
        <v>422</v>
      </c>
      <c r="AK11" s="269">
        <v>345</v>
      </c>
      <c r="AL11" s="269">
        <v>168</v>
      </c>
      <c r="AM11" s="269">
        <v>526</v>
      </c>
      <c r="AN11" s="269">
        <v>1253</v>
      </c>
      <c r="AO11" s="269">
        <v>1943</v>
      </c>
      <c r="AP11" s="270">
        <v>18830</v>
      </c>
      <c r="AQ11" s="269">
        <v>119</v>
      </c>
      <c r="AR11" s="269">
        <v>844</v>
      </c>
      <c r="AS11" s="269">
        <v>1</v>
      </c>
      <c r="AT11" s="269">
        <v>120</v>
      </c>
      <c r="AU11" s="269">
        <v>103</v>
      </c>
      <c r="AV11" s="269">
        <v>-208</v>
      </c>
      <c r="AW11" s="270">
        <v>979</v>
      </c>
      <c r="AX11" s="269">
        <v>19809</v>
      </c>
      <c r="AY11" s="270">
        <v>11847</v>
      </c>
      <c r="AZ11" s="270">
        <v>12826</v>
      </c>
      <c r="BA11" s="269">
        <v>31656</v>
      </c>
      <c r="BB11" s="270">
        <v>-16888</v>
      </c>
      <c r="BC11" s="269">
        <v>-4062</v>
      </c>
      <c r="BD11" s="270">
        <v>14768</v>
      </c>
      <c r="BE11" s="271"/>
      <c r="BG11" s="281" t="s">
        <v>451</v>
      </c>
      <c r="BH11" s="283" t="s">
        <v>285</v>
      </c>
      <c r="BI11" s="273">
        <f t="shared" si="0"/>
        <v>19809</v>
      </c>
      <c r="BJ11" s="274">
        <f t="shared" si="1"/>
        <v>16888</v>
      </c>
      <c r="BK11" s="275">
        <f t="shared" si="2"/>
        <v>0.85254177394113784</v>
      </c>
      <c r="BL11" s="276">
        <f t="shared" si="3"/>
        <v>0.14745822605886216</v>
      </c>
      <c r="BM11" s="277"/>
      <c r="BN11" s="281" t="s">
        <v>451</v>
      </c>
      <c r="BO11" s="283" t="s">
        <v>285</v>
      </c>
      <c r="BP11" s="278">
        <f t="shared" si="4"/>
        <v>11847</v>
      </c>
      <c r="BQ11" s="279">
        <f t="shared" si="5"/>
        <v>16888</v>
      </c>
      <c r="BR11" s="280">
        <f t="shared" si="6"/>
        <v>-5041</v>
      </c>
      <c r="BS11" s="277"/>
    </row>
    <row r="12" spans="1:71" x14ac:dyDescent="0.2">
      <c r="A12" s="281" t="s">
        <v>452</v>
      </c>
      <c r="B12" s="282" t="s">
        <v>29</v>
      </c>
      <c r="C12" s="269">
        <v>117</v>
      </c>
      <c r="D12" s="269">
        <v>0</v>
      </c>
      <c r="E12" s="269">
        <v>60</v>
      </c>
      <c r="F12" s="269">
        <v>1</v>
      </c>
      <c r="G12" s="269">
        <v>492</v>
      </c>
      <c r="H12" s="269">
        <v>48</v>
      </c>
      <c r="I12" s="269">
        <v>554</v>
      </c>
      <c r="J12" s="269">
        <v>4512</v>
      </c>
      <c r="K12" s="269">
        <v>2</v>
      </c>
      <c r="L12" s="269">
        <v>3247</v>
      </c>
      <c r="M12" s="269">
        <v>187</v>
      </c>
      <c r="N12" s="269">
        <v>42</v>
      </c>
      <c r="O12" s="269">
        <v>129</v>
      </c>
      <c r="P12" s="269">
        <v>1224</v>
      </c>
      <c r="Q12" s="269">
        <v>138</v>
      </c>
      <c r="R12" s="269">
        <v>863</v>
      </c>
      <c r="S12" s="269">
        <v>280</v>
      </c>
      <c r="T12" s="269">
        <v>37</v>
      </c>
      <c r="U12" s="269">
        <v>322</v>
      </c>
      <c r="V12" s="269">
        <v>87</v>
      </c>
      <c r="W12" s="269">
        <v>2850</v>
      </c>
      <c r="X12" s="269">
        <v>1473</v>
      </c>
      <c r="Y12" s="269">
        <v>258</v>
      </c>
      <c r="Z12" s="269">
        <v>4</v>
      </c>
      <c r="AA12" s="269">
        <v>69</v>
      </c>
      <c r="AB12" s="269">
        <v>75</v>
      </c>
      <c r="AC12" s="269">
        <v>1</v>
      </c>
      <c r="AD12" s="269">
        <v>1</v>
      </c>
      <c r="AE12" s="269">
        <v>5</v>
      </c>
      <c r="AF12" s="269">
        <v>23</v>
      </c>
      <c r="AG12" s="269">
        <v>16</v>
      </c>
      <c r="AH12" s="269">
        <v>46</v>
      </c>
      <c r="AI12" s="269">
        <v>733</v>
      </c>
      <c r="AJ12" s="269">
        <v>21750</v>
      </c>
      <c r="AK12" s="269">
        <v>45</v>
      </c>
      <c r="AL12" s="269">
        <v>244</v>
      </c>
      <c r="AM12" s="269">
        <v>493</v>
      </c>
      <c r="AN12" s="269">
        <v>6</v>
      </c>
      <c r="AO12" s="269">
        <v>147</v>
      </c>
      <c r="AP12" s="270">
        <v>40581</v>
      </c>
      <c r="AQ12" s="269">
        <v>258</v>
      </c>
      <c r="AR12" s="269">
        <v>6009</v>
      </c>
      <c r="AS12" s="269">
        <v>0</v>
      </c>
      <c r="AT12" s="269">
        <v>0</v>
      </c>
      <c r="AU12" s="269">
        <v>0</v>
      </c>
      <c r="AV12" s="269">
        <v>575</v>
      </c>
      <c r="AW12" s="270">
        <v>6842</v>
      </c>
      <c r="AX12" s="269">
        <v>47423</v>
      </c>
      <c r="AY12" s="270">
        <v>12505</v>
      </c>
      <c r="AZ12" s="270">
        <v>19347</v>
      </c>
      <c r="BA12" s="269">
        <v>59928</v>
      </c>
      <c r="BB12" s="270">
        <v>-47423</v>
      </c>
      <c r="BC12" s="269">
        <v>-28076</v>
      </c>
      <c r="BD12" s="270">
        <v>12505</v>
      </c>
      <c r="BE12" s="271"/>
      <c r="BG12" s="281" t="s">
        <v>452</v>
      </c>
      <c r="BH12" s="283" t="s">
        <v>29</v>
      </c>
      <c r="BI12" s="273">
        <f t="shared" si="0"/>
        <v>47423</v>
      </c>
      <c r="BJ12" s="274">
        <f t="shared" si="1"/>
        <v>47423</v>
      </c>
      <c r="BK12" s="275">
        <f t="shared" si="2"/>
        <v>1</v>
      </c>
      <c r="BL12" s="276">
        <f t="shared" si="3"/>
        <v>0</v>
      </c>
      <c r="BM12" s="277"/>
      <c r="BN12" s="281" t="s">
        <v>452</v>
      </c>
      <c r="BO12" s="283" t="s">
        <v>29</v>
      </c>
      <c r="BP12" s="278">
        <f t="shared" si="4"/>
        <v>12505</v>
      </c>
      <c r="BQ12" s="279">
        <f t="shared" si="5"/>
        <v>47423</v>
      </c>
      <c r="BR12" s="280">
        <f t="shared" si="6"/>
        <v>-34918</v>
      </c>
      <c r="BS12" s="277"/>
    </row>
    <row r="13" spans="1:71" x14ac:dyDescent="0.2">
      <c r="A13" s="281" t="s">
        <v>453</v>
      </c>
      <c r="B13" s="282" t="s">
        <v>30</v>
      </c>
      <c r="C13" s="269">
        <v>12</v>
      </c>
      <c r="D13" s="269">
        <v>2</v>
      </c>
      <c r="E13" s="269">
        <v>287</v>
      </c>
      <c r="F13" s="269">
        <v>1</v>
      </c>
      <c r="G13" s="269">
        <v>155</v>
      </c>
      <c r="H13" s="269">
        <v>3</v>
      </c>
      <c r="I13" s="269">
        <v>70</v>
      </c>
      <c r="J13" s="269">
        <v>1017</v>
      </c>
      <c r="K13" s="269">
        <v>62</v>
      </c>
      <c r="L13" s="269">
        <v>61</v>
      </c>
      <c r="M13" s="269">
        <v>121</v>
      </c>
      <c r="N13" s="269">
        <v>253</v>
      </c>
      <c r="O13" s="269">
        <v>40</v>
      </c>
      <c r="P13" s="269">
        <v>407</v>
      </c>
      <c r="Q13" s="269">
        <v>39</v>
      </c>
      <c r="R13" s="269">
        <v>221</v>
      </c>
      <c r="S13" s="269">
        <v>14</v>
      </c>
      <c r="T13" s="269">
        <v>3</v>
      </c>
      <c r="U13" s="269">
        <v>25</v>
      </c>
      <c r="V13" s="269">
        <v>3</v>
      </c>
      <c r="W13" s="269">
        <v>556</v>
      </c>
      <c r="X13" s="269">
        <v>85</v>
      </c>
      <c r="Y13" s="269">
        <v>580</v>
      </c>
      <c r="Z13" s="269">
        <v>113</v>
      </c>
      <c r="AA13" s="269">
        <v>90</v>
      </c>
      <c r="AB13" s="269">
        <v>61</v>
      </c>
      <c r="AC13" s="269">
        <v>185</v>
      </c>
      <c r="AD13" s="269">
        <v>21</v>
      </c>
      <c r="AE13" s="269">
        <v>38</v>
      </c>
      <c r="AF13" s="269">
        <v>1439</v>
      </c>
      <c r="AG13" s="269">
        <v>9</v>
      </c>
      <c r="AH13" s="269">
        <v>545</v>
      </c>
      <c r="AI13" s="269">
        <v>296</v>
      </c>
      <c r="AJ13" s="269">
        <v>266</v>
      </c>
      <c r="AK13" s="269">
        <v>65</v>
      </c>
      <c r="AL13" s="269">
        <v>136</v>
      </c>
      <c r="AM13" s="269">
        <v>451</v>
      </c>
      <c r="AN13" s="269">
        <v>0</v>
      </c>
      <c r="AO13" s="269">
        <v>277</v>
      </c>
      <c r="AP13" s="270">
        <v>8009</v>
      </c>
      <c r="AQ13" s="269">
        <v>25</v>
      </c>
      <c r="AR13" s="269">
        <v>12093</v>
      </c>
      <c r="AS13" s="269">
        <v>0</v>
      </c>
      <c r="AT13" s="269">
        <v>0</v>
      </c>
      <c r="AU13" s="269">
        <v>0</v>
      </c>
      <c r="AV13" s="269">
        <v>-1</v>
      </c>
      <c r="AW13" s="270">
        <v>12117</v>
      </c>
      <c r="AX13" s="269">
        <v>20126</v>
      </c>
      <c r="AY13" s="270">
        <v>542</v>
      </c>
      <c r="AZ13" s="270">
        <v>12659</v>
      </c>
      <c r="BA13" s="269">
        <v>20668</v>
      </c>
      <c r="BB13" s="270">
        <v>-19673</v>
      </c>
      <c r="BC13" s="269">
        <v>-7014</v>
      </c>
      <c r="BD13" s="270">
        <v>995</v>
      </c>
      <c r="BE13" s="271"/>
      <c r="BG13" s="281" t="s">
        <v>453</v>
      </c>
      <c r="BH13" s="283" t="s">
        <v>30</v>
      </c>
      <c r="BI13" s="273">
        <f t="shared" si="0"/>
        <v>20126</v>
      </c>
      <c r="BJ13" s="274">
        <f t="shared" si="1"/>
        <v>19673</v>
      </c>
      <c r="BK13" s="275">
        <f t="shared" si="2"/>
        <v>0.97749180164960747</v>
      </c>
      <c r="BL13" s="276">
        <f t="shared" si="3"/>
        <v>2.2508198350392528E-2</v>
      </c>
      <c r="BM13" s="277"/>
      <c r="BN13" s="281" t="s">
        <v>453</v>
      </c>
      <c r="BO13" s="283" t="s">
        <v>30</v>
      </c>
      <c r="BP13" s="278">
        <f t="shared" si="4"/>
        <v>542</v>
      </c>
      <c r="BQ13" s="279">
        <f t="shared" si="5"/>
        <v>19673</v>
      </c>
      <c r="BR13" s="280">
        <f t="shared" si="6"/>
        <v>-19131</v>
      </c>
      <c r="BS13" s="277"/>
    </row>
    <row r="14" spans="1:71" x14ac:dyDescent="0.2">
      <c r="A14" s="281" t="s">
        <v>454</v>
      </c>
      <c r="B14" s="282" t="s">
        <v>455</v>
      </c>
      <c r="C14" s="269">
        <v>13</v>
      </c>
      <c r="D14" s="269">
        <v>2</v>
      </c>
      <c r="E14" s="269">
        <v>91</v>
      </c>
      <c r="F14" s="269">
        <v>0</v>
      </c>
      <c r="G14" s="269">
        <v>953</v>
      </c>
      <c r="H14" s="269">
        <v>5</v>
      </c>
      <c r="I14" s="269">
        <v>324</v>
      </c>
      <c r="J14" s="269">
        <v>236</v>
      </c>
      <c r="K14" s="269">
        <v>0</v>
      </c>
      <c r="L14" s="269">
        <v>2688</v>
      </c>
      <c r="M14" s="269">
        <v>43</v>
      </c>
      <c r="N14" s="269">
        <v>8</v>
      </c>
      <c r="O14" s="269">
        <v>83</v>
      </c>
      <c r="P14" s="269">
        <v>674</v>
      </c>
      <c r="Q14" s="269">
        <v>416</v>
      </c>
      <c r="R14" s="269">
        <v>4428</v>
      </c>
      <c r="S14" s="269">
        <v>669</v>
      </c>
      <c r="T14" s="269">
        <v>42</v>
      </c>
      <c r="U14" s="269">
        <v>946</v>
      </c>
      <c r="V14" s="269">
        <v>353</v>
      </c>
      <c r="W14" s="269">
        <v>10761</v>
      </c>
      <c r="X14" s="269">
        <v>2486</v>
      </c>
      <c r="Y14" s="269">
        <v>645</v>
      </c>
      <c r="Z14" s="269">
        <v>0</v>
      </c>
      <c r="AA14" s="269">
        <v>299</v>
      </c>
      <c r="AB14" s="269">
        <v>72</v>
      </c>
      <c r="AC14" s="269">
        <v>614</v>
      </c>
      <c r="AD14" s="269">
        <v>168</v>
      </c>
      <c r="AE14" s="269">
        <v>74</v>
      </c>
      <c r="AF14" s="269">
        <v>69</v>
      </c>
      <c r="AG14" s="269">
        <v>26</v>
      </c>
      <c r="AH14" s="269">
        <v>97</v>
      </c>
      <c r="AI14" s="269">
        <v>351</v>
      </c>
      <c r="AJ14" s="269">
        <v>281</v>
      </c>
      <c r="AK14" s="269">
        <v>149</v>
      </c>
      <c r="AL14" s="269">
        <v>916</v>
      </c>
      <c r="AM14" s="269">
        <v>251</v>
      </c>
      <c r="AN14" s="269">
        <v>118</v>
      </c>
      <c r="AO14" s="269">
        <v>267</v>
      </c>
      <c r="AP14" s="270">
        <v>29618</v>
      </c>
      <c r="AQ14" s="269">
        <v>39</v>
      </c>
      <c r="AR14" s="269">
        <v>2174</v>
      </c>
      <c r="AS14" s="269">
        <v>4</v>
      </c>
      <c r="AT14" s="269">
        <v>0</v>
      </c>
      <c r="AU14" s="269">
        <v>0</v>
      </c>
      <c r="AV14" s="269">
        <v>-179</v>
      </c>
      <c r="AW14" s="270">
        <v>2038</v>
      </c>
      <c r="AX14" s="269">
        <v>31656</v>
      </c>
      <c r="AY14" s="270">
        <v>15779</v>
      </c>
      <c r="AZ14" s="270">
        <v>17817</v>
      </c>
      <c r="BA14" s="269">
        <v>47435</v>
      </c>
      <c r="BB14" s="270">
        <v>-30471</v>
      </c>
      <c r="BC14" s="269">
        <v>-12654</v>
      </c>
      <c r="BD14" s="270">
        <v>16964</v>
      </c>
      <c r="BE14" s="271"/>
      <c r="BG14" s="281" t="s">
        <v>454</v>
      </c>
      <c r="BH14" s="283" t="s">
        <v>455</v>
      </c>
      <c r="BI14" s="273">
        <f t="shared" si="0"/>
        <v>31656</v>
      </c>
      <c r="BJ14" s="274">
        <f t="shared" si="1"/>
        <v>30471</v>
      </c>
      <c r="BK14" s="275">
        <f t="shared" si="2"/>
        <v>0.96256633813495074</v>
      </c>
      <c r="BL14" s="276">
        <f t="shared" si="3"/>
        <v>3.7433661865049261E-2</v>
      </c>
      <c r="BM14" s="277"/>
      <c r="BN14" s="281" t="s">
        <v>454</v>
      </c>
      <c r="BO14" s="283" t="s">
        <v>455</v>
      </c>
      <c r="BP14" s="278">
        <f t="shared" si="4"/>
        <v>15779</v>
      </c>
      <c r="BQ14" s="279">
        <f t="shared" si="5"/>
        <v>30471</v>
      </c>
      <c r="BR14" s="280">
        <f t="shared" si="6"/>
        <v>-14692</v>
      </c>
      <c r="BS14" s="277"/>
    </row>
    <row r="15" spans="1:71" x14ac:dyDescent="0.2">
      <c r="A15" s="281" t="s">
        <v>456</v>
      </c>
      <c r="B15" s="282" t="s">
        <v>31</v>
      </c>
      <c r="C15" s="269">
        <v>4</v>
      </c>
      <c r="D15" s="269">
        <v>0</v>
      </c>
      <c r="E15" s="269">
        <v>0</v>
      </c>
      <c r="F15" s="269">
        <v>0</v>
      </c>
      <c r="G15" s="269">
        <v>225</v>
      </c>
      <c r="H15" s="269">
        <v>0</v>
      </c>
      <c r="I15" s="269">
        <v>19</v>
      </c>
      <c r="J15" s="269">
        <v>85</v>
      </c>
      <c r="K15" s="269">
        <v>1</v>
      </c>
      <c r="L15" s="269">
        <v>36</v>
      </c>
      <c r="M15" s="269">
        <v>464</v>
      </c>
      <c r="N15" s="269">
        <v>55</v>
      </c>
      <c r="O15" s="269">
        <v>136</v>
      </c>
      <c r="P15" s="269">
        <v>495</v>
      </c>
      <c r="Q15" s="269">
        <v>204</v>
      </c>
      <c r="R15" s="269">
        <v>946</v>
      </c>
      <c r="S15" s="269">
        <v>312</v>
      </c>
      <c r="T15" s="269">
        <v>76</v>
      </c>
      <c r="U15" s="269">
        <v>217</v>
      </c>
      <c r="V15" s="269">
        <v>24</v>
      </c>
      <c r="W15" s="269">
        <v>1656</v>
      </c>
      <c r="X15" s="269">
        <v>379</v>
      </c>
      <c r="Y15" s="269">
        <v>2565</v>
      </c>
      <c r="Z15" s="269">
        <v>0</v>
      </c>
      <c r="AA15" s="269">
        <v>35</v>
      </c>
      <c r="AB15" s="269">
        <v>3</v>
      </c>
      <c r="AC15" s="269">
        <v>25</v>
      </c>
      <c r="AD15" s="269">
        <v>0</v>
      </c>
      <c r="AE15" s="269">
        <v>11</v>
      </c>
      <c r="AF15" s="269">
        <v>1</v>
      </c>
      <c r="AG15" s="269">
        <v>0</v>
      </c>
      <c r="AH15" s="269">
        <v>9</v>
      </c>
      <c r="AI15" s="269">
        <v>150</v>
      </c>
      <c r="AJ15" s="269">
        <v>85</v>
      </c>
      <c r="AK15" s="269">
        <v>9</v>
      </c>
      <c r="AL15" s="269">
        <v>71</v>
      </c>
      <c r="AM15" s="269">
        <v>122</v>
      </c>
      <c r="AN15" s="269">
        <v>6</v>
      </c>
      <c r="AO15" s="269">
        <v>89</v>
      </c>
      <c r="AP15" s="270">
        <v>8515</v>
      </c>
      <c r="AQ15" s="269">
        <v>18</v>
      </c>
      <c r="AR15" s="269">
        <v>320</v>
      </c>
      <c r="AS15" s="269">
        <v>0</v>
      </c>
      <c r="AT15" s="269">
        <v>0</v>
      </c>
      <c r="AU15" s="269">
        <v>0</v>
      </c>
      <c r="AV15" s="269">
        <v>-118</v>
      </c>
      <c r="AW15" s="270">
        <v>220</v>
      </c>
      <c r="AX15" s="269">
        <v>8735</v>
      </c>
      <c r="AY15" s="270">
        <v>4463</v>
      </c>
      <c r="AZ15" s="270">
        <v>4683</v>
      </c>
      <c r="BA15" s="269">
        <v>13198</v>
      </c>
      <c r="BB15" s="270">
        <v>-7853</v>
      </c>
      <c r="BC15" s="269">
        <v>-3170</v>
      </c>
      <c r="BD15" s="270">
        <v>5345</v>
      </c>
      <c r="BE15" s="271"/>
      <c r="BG15" s="281" t="s">
        <v>456</v>
      </c>
      <c r="BH15" s="283" t="s">
        <v>31</v>
      </c>
      <c r="BI15" s="273">
        <f t="shared" si="0"/>
        <v>8735</v>
      </c>
      <c r="BJ15" s="274">
        <f t="shared" si="1"/>
        <v>7853</v>
      </c>
      <c r="BK15" s="275">
        <f t="shared" si="2"/>
        <v>0.89902690326273615</v>
      </c>
      <c r="BL15" s="276">
        <f t="shared" si="3"/>
        <v>0.10097309673726385</v>
      </c>
      <c r="BM15" s="277"/>
      <c r="BN15" s="281" t="s">
        <v>456</v>
      </c>
      <c r="BO15" s="283" t="s">
        <v>31</v>
      </c>
      <c r="BP15" s="278">
        <f t="shared" si="4"/>
        <v>4463</v>
      </c>
      <c r="BQ15" s="279">
        <f t="shared" si="5"/>
        <v>7853</v>
      </c>
      <c r="BR15" s="280">
        <f t="shared" si="6"/>
        <v>-3390</v>
      </c>
      <c r="BS15" s="277"/>
    </row>
    <row r="16" spans="1:71" x14ac:dyDescent="0.2">
      <c r="A16" s="281" t="s">
        <v>457</v>
      </c>
      <c r="B16" s="282" t="s">
        <v>32</v>
      </c>
      <c r="C16" s="269">
        <v>0</v>
      </c>
      <c r="D16" s="269">
        <v>0</v>
      </c>
      <c r="E16" s="269">
        <v>1</v>
      </c>
      <c r="F16" s="269">
        <v>0</v>
      </c>
      <c r="G16" s="269">
        <v>0</v>
      </c>
      <c r="H16" s="269">
        <v>0</v>
      </c>
      <c r="I16" s="269">
        <v>29</v>
      </c>
      <c r="J16" s="269">
        <v>1</v>
      </c>
      <c r="K16" s="269">
        <v>0</v>
      </c>
      <c r="L16" s="269">
        <v>50</v>
      </c>
      <c r="M16" s="269">
        <v>45</v>
      </c>
      <c r="N16" s="269">
        <v>5921</v>
      </c>
      <c r="O16" s="269">
        <v>18</v>
      </c>
      <c r="P16" s="269">
        <v>31676</v>
      </c>
      <c r="Q16" s="269">
        <v>3658</v>
      </c>
      <c r="R16" s="269">
        <v>19936</v>
      </c>
      <c r="S16" s="269">
        <v>380</v>
      </c>
      <c r="T16" s="269">
        <v>13</v>
      </c>
      <c r="U16" s="269">
        <v>1078</v>
      </c>
      <c r="V16" s="269">
        <v>78</v>
      </c>
      <c r="W16" s="269">
        <v>15553</v>
      </c>
      <c r="X16" s="269">
        <v>273</v>
      </c>
      <c r="Y16" s="269">
        <v>1117</v>
      </c>
      <c r="Z16" s="269">
        <v>0</v>
      </c>
      <c r="AA16" s="269">
        <v>0</v>
      </c>
      <c r="AB16" s="269">
        <v>0</v>
      </c>
      <c r="AC16" s="269">
        <v>0</v>
      </c>
      <c r="AD16" s="269">
        <v>0</v>
      </c>
      <c r="AE16" s="269">
        <v>0</v>
      </c>
      <c r="AF16" s="269">
        <v>5</v>
      </c>
      <c r="AG16" s="269">
        <v>0</v>
      </c>
      <c r="AH16" s="269">
        <v>2</v>
      </c>
      <c r="AI16" s="269">
        <v>0</v>
      </c>
      <c r="AJ16" s="269">
        <v>0</v>
      </c>
      <c r="AK16" s="269">
        <v>0</v>
      </c>
      <c r="AL16" s="269">
        <v>13</v>
      </c>
      <c r="AM16" s="269">
        <v>2</v>
      </c>
      <c r="AN16" s="269">
        <v>0</v>
      </c>
      <c r="AO16" s="269">
        <v>70</v>
      </c>
      <c r="AP16" s="270">
        <v>79919</v>
      </c>
      <c r="AQ16" s="269">
        <v>0</v>
      </c>
      <c r="AR16" s="269">
        <v>-82</v>
      </c>
      <c r="AS16" s="269">
        <v>0</v>
      </c>
      <c r="AT16" s="269">
        <v>-263</v>
      </c>
      <c r="AU16" s="269">
        <v>-37</v>
      </c>
      <c r="AV16" s="269">
        <v>-75</v>
      </c>
      <c r="AW16" s="270">
        <v>-457</v>
      </c>
      <c r="AX16" s="269">
        <v>79462</v>
      </c>
      <c r="AY16" s="270">
        <v>8532</v>
      </c>
      <c r="AZ16" s="270">
        <v>8075</v>
      </c>
      <c r="BA16" s="269">
        <v>87994</v>
      </c>
      <c r="BB16" s="270">
        <v>-76971</v>
      </c>
      <c r="BC16" s="269">
        <v>-68896</v>
      </c>
      <c r="BD16" s="270">
        <v>11023</v>
      </c>
      <c r="BE16" s="271"/>
      <c r="BG16" s="281" t="s">
        <v>457</v>
      </c>
      <c r="BH16" s="283" t="s">
        <v>32</v>
      </c>
      <c r="BI16" s="273">
        <f t="shared" si="0"/>
        <v>79462</v>
      </c>
      <c r="BJ16" s="274">
        <f t="shared" si="1"/>
        <v>76971</v>
      </c>
      <c r="BK16" s="275">
        <f t="shared" si="2"/>
        <v>0.96865168256525136</v>
      </c>
      <c r="BL16" s="276">
        <f t="shared" si="3"/>
        <v>3.134831743474864E-2</v>
      </c>
      <c r="BM16" s="277"/>
      <c r="BN16" s="281" t="s">
        <v>457</v>
      </c>
      <c r="BO16" s="283" t="s">
        <v>32</v>
      </c>
      <c r="BP16" s="278">
        <f t="shared" si="4"/>
        <v>8532</v>
      </c>
      <c r="BQ16" s="279">
        <f t="shared" si="5"/>
        <v>76971</v>
      </c>
      <c r="BR16" s="280">
        <f t="shared" si="6"/>
        <v>-68439</v>
      </c>
      <c r="BS16" s="277"/>
    </row>
    <row r="17" spans="1:71" x14ac:dyDescent="0.2">
      <c r="A17" s="281" t="s">
        <v>458</v>
      </c>
      <c r="B17" s="282" t="s">
        <v>33</v>
      </c>
      <c r="C17" s="269">
        <v>0</v>
      </c>
      <c r="D17" s="269">
        <v>0</v>
      </c>
      <c r="E17" s="269">
        <v>0</v>
      </c>
      <c r="F17" s="269">
        <v>0</v>
      </c>
      <c r="G17" s="269">
        <v>65</v>
      </c>
      <c r="H17" s="269">
        <v>0</v>
      </c>
      <c r="I17" s="269">
        <v>14</v>
      </c>
      <c r="J17" s="269">
        <v>64</v>
      </c>
      <c r="K17" s="269">
        <v>0</v>
      </c>
      <c r="L17" s="269">
        <v>38</v>
      </c>
      <c r="M17" s="269">
        <v>55</v>
      </c>
      <c r="N17" s="269">
        <v>96</v>
      </c>
      <c r="O17" s="269">
        <v>6154</v>
      </c>
      <c r="P17" s="269">
        <v>9170</v>
      </c>
      <c r="Q17" s="269">
        <v>1199</v>
      </c>
      <c r="R17" s="269">
        <v>4208</v>
      </c>
      <c r="S17" s="269">
        <v>625</v>
      </c>
      <c r="T17" s="269">
        <v>100</v>
      </c>
      <c r="U17" s="269">
        <v>1567</v>
      </c>
      <c r="V17" s="269">
        <v>353</v>
      </c>
      <c r="W17" s="269">
        <v>7008</v>
      </c>
      <c r="X17" s="269">
        <v>958</v>
      </c>
      <c r="Y17" s="269">
        <v>430</v>
      </c>
      <c r="Z17" s="269">
        <v>1</v>
      </c>
      <c r="AA17" s="269">
        <v>2</v>
      </c>
      <c r="AB17" s="269">
        <v>0</v>
      </c>
      <c r="AC17" s="269">
        <v>1</v>
      </c>
      <c r="AD17" s="269">
        <v>0</v>
      </c>
      <c r="AE17" s="269">
        <v>0</v>
      </c>
      <c r="AF17" s="269">
        <v>0</v>
      </c>
      <c r="AG17" s="269">
        <v>1</v>
      </c>
      <c r="AH17" s="269">
        <v>10</v>
      </c>
      <c r="AI17" s="269">
        <v>9</v>
      </c>
      <c r="AJ17" s="269">
        <v>201</v>
      </c>
      <c r="AK17" s="269">
        <v>4</v>
      </c>
      <c r="AL17" s="269">
        <v>37</v>
      </c>
      <c r="AM17" s="269">
        <v>26</v>
      </c>
      <c r="AN17" s="269">
        <v>3</v>
      </c>
      <c r="AO17" s="269">
        <v>58</v>
      </c>
      <c r="AP17" s="270">
        <v>32457</v>
      </c>
      <c r="AQ17" s="269">
        <v>2</v>
      </c>
      <c r="AR17" s="269">
        <v>399</v>
      </c>
      <c r="AS17" s="269">
        <v>0</v>
      </c>
      <c r="AT17" s="269">
        <v>0</v>
      </c>
      <c r="AU17" s="269">
        <v>-45</v>
      </c>
      <c r="AV17" s="269">
        <v>-412</v>
      </c>
      <c r="AW17" s="270">
        <v>-56</v>
      </c>
      <c r="AX17" s="269">
        <v>32401</v>
      </c>
      <c r="AY17" s="270">
        <v>11677</v>
      </c>
      <c r="AZ17" s="270">
        <v>11621</v>
      </c>
      <c r="BA17" s="269">
        <v>44078</v>
      </c>
      <c r="BB17" s="270">
        <v>-29356</v>
      </c>
      <c r="BC17" s="269">
        <v>-17735</v>
      </c>
      <c r="BD17" s="270">
        <v>14722</v>
      </c>
      <c r="BE17" s="271"/>
      <c r="BG17" s="281" t="s">
        <v>458</v>
      </c>
      <c r="BH17" s="283" t="s">
        <v>33</v>
      </c>
      <c r="BI17" s="273">
        <f t="shared" si="0"/>
        <v>32401</v>
      </c>
      <c r="BJ17" s="274">
        <f t="shared" si="1"/>
        <v>29356</v>
      </c>
      <c r="BK17" s="275">
        <f t="shared" si="2"/>
        <v>0.90602141909200329</v>
      </c>
      <c r="BL17" s="276">
        <f t="shared" si="3"/>
        <v>9.3978580907996712E-2</v>
      </c>
      <c r="BM17" s="277"/>
      <c r="BN17" s="281" t="s">
        <v>458</v>
      </c>
      <c r="BO17" s="283" t="s">
        <v>33</v>
      </c>
      <c r="BP17" s="278">
        <f t="shared" si="4"/>
        <v>11677</v>
      </c>
      <c r="BQ17" s="279">
        <f t="shared" si="5"/>
        <v>29356</v>
      </c>
      <c r="BR17" s="280">
        <f t="shared" si="6"/>
        <v>-17679</v>
      </c>
      <c r="BS17" s="277"/>
    </row>
    <row r="18" spans="1:71" x14ac:dyDescent="0.2">
      <c r="A18" s="281" t="s">
        <v>459</v>
      </c>
      <c r="B18" s="282" t="s">
        <v>34</v>
      </c>
      <c r="C18" s="269">
        <v>2</v>
      </c>
      <c r="D18" s="269">
        <v>0</v>
      </c>
      <c r="E18" s="269">
        <v>9</v>
      </c>
      <c r="F18" s="269">
        <v>1</v>
      </c>
      <c r="G18" s="269">
        <v>982</v>
      </c>
      <c r="H18" s="269">
        <v>1</v>
      </c>
      <c r="I18" s="269">
        <v>61</v>
      </c>
      <c r="J18" s="269">
        <v>115</v>
      </c>
      <c r="K18" s="269">
        <v>1</v>
      </c>
      <c r="L18" s="269">
        <v>267</v>
      </c>
      <c r="M18" s="269">
        <v>59</v>
      </c>
      <c r="N18" s="269">
        <v>9</v>
      </c>
      <c r="O18" s="269">
        <v>26</v>
      </c>
      <c r="P18" s="269">
        <v>9857</v>
      </c>
      <c r="Q18" s="269">
        <v>1140</v>
      </c>
      <c r="R18" s="269">
        <v>7028</v>
      </c>
      <c r="S18" s="269">
        <v>661</v>
      </c>
      <c r="T18" s="269">
        <v>45</v>
      </c>
      <c r="U18" s="269">
        <v>660</v>
      </c>
      <c r="V18" s="269">
        <v>233</v>
      </c>
      <c r="W18" s="269">
        <v>2915</v>
      </c>
      <c r="X18" s="269">
        <v>885</v>
      </c>
      <c r="Y18" s="269">
        <v>4587</v>
      </c>
      <c r="Z18" s="269">
        <v>2</v>
      </c>
      <c r="AA18" s="269">
        <v>7</v>
      </c>
      <c r="AB18" s="269">
        <v>1</v>
      </c>
      <c r="AC18" s="269">
        <v>350</v>
      </c>
      <c r="AD18" s="269">
        <v>7</v>
      </c>
      <c r="AE18" s="269">
        <v>45</v>
      </c>
      <c r="AF18" s="269">
        <v>57</v>
      </c>
      <c r="AG18" s="269">
        <v>1</v>
      </c>
      <c r="AH18" s="269">
        <v>225</v>
      </c>
      <c r="AI18" s="269">
        <v>14</v>
      </c>
      <c r="AJ18" s="269">
        <v>35</v>
      </c>
      <c r="AK18" s="269">
        <v>46</v>
      </c>
      <c r="AL18" s="269">
        <v>98</v>
      </c>
      <c r="AM18" s="269">
        <v>211</v>
      </c>
      <c r="AN18" s="269">
        <v>5</v>
      </c>
      <c r="AO18" s="269">
        <v>85</v>
      </c>
      <c r="AP18" s="270">
        <v>30733</v>
      </c>
      <c r="AQ18" s="269">
        <v>46</v>
      </c>
      <c r="AR18" s="269">
        <v>668</v>
      </c>
      <c r="AS18" s="269">
        <v>0</v>
      </c>
      <c r="AT18" s="269">
        <v>155</v>
      </c>
      <c r="AU18" s="269">
        <v>117</v>
      </c>
      <c r="AV18" s="269">
        <v>-798</v>
      </c>
      <c r="AW18" s="270">
        <v>188</v>
      </c>
      <c r="AX18" s="269">
        <v>30921</v>
      </c>
      <c r="AY18" s="270">
        <v>116057</v>
      </c>
      <c r="AZ18" s="270">
        <v>116245</v>
      </c>
      <c r="BA18" s="269">
        <v>146978</v>
      </c>
      <c r="BB18" s="270">
        <v>-12761</v>
      </c>
      <c r="BC18" s="269">
        <v>103484</v>
      </c>
      <c r="BD18" s="270">
        <v>134217</v>
      </c>
      <c r="BE18" s="271"/>
      <c r="BG18" s="281" t="s">
        <v>459</v>
      </c>
      <c r="BH18" s="283" t="s">
        <v>34</v>
      </c>
      <c r="BI18" s="273">
        <f t="shared" si="0"/>
        <v>30921</v>
      </c>
      <c r="BJ18" s="274">
        <f t="shared" si="1"/>
        <v>12761</v>
      </c>
      <c r="BK18" s="275">
        <f t="shared" si="2"/>
        <v>0.41269687267552796</v>
      </c>
      <c r="BL18" s="276">
        <f t="shared" si="3"/>
        <v>0.58730312732447199</v>
      </c>
      <c r="BM18" s="277"/>
      <c r="BN18" s="281" t="s">
        <v>459</v>
      </c>
      <c r="BO18" s="283" t="s">
        <v>34</v>
      </c>
      <c r="BP18" s="278">
        <f t="shared" si="4"/>
        <v>116057</v>
      </c>
      <c r="BQ18" s="279">
        <f t="shared" si="5"/>
        <v>12761</v>
      </c>
      <c r="BR18" s="280">
        <f t="shared" si="6"/>
        <v>103296</v>
      </c>
      <c r="BS18" s="277"/>
    </row>
    <row r="19" spans="1:71" x14ac:dyDescent="0.2">
      <c r="A19" s="281" t="s">
        <v>460</v>
      </c>
      <c r="B19" s="284" t="s">
        <v>269</v>
      </c>
      <c r="C19" s="269">
        <v>0</v>
      </c>
      <c r="D19" s="269">
        <v>0</v>
      </c>
      <c r="E19" s="269">
        <v>0</v>
      </c>
      <c r="F19" s="269">
        <v>0</v>
      </c>
      <c r="G19" s="269">
        <v>0</v>
      </c>
      <c r="H19" s="269">
        <v>0</v>
      </c>
      <c r="I19" s="269">
        <v>4</v>
      </c>
      <c r="J19" s="269">
        <v>0</v>
      </c>
      <c r="K19" s="269">
        <v>0</v>
      </c>
      <c r="L19" s="269">
        <v>3</v>
      </c>
      <c r="M19" s="269">
        <v>12</v>
      </c>
      <c r="N19" s="269">
        <v>1</v>
      </c>
      <c r="O19" s="269">
        <v>0</v>
      </c>
      <c r="P19" s="269">
        <v>146</v>
      </c>
      <c r="Q19" s="269">
        <v>5018</v>
      </c>
      <c r="R19" s="269">
        <v>8557</v>
      </c>
      <c r="S19" s="269">
        <v>254</v>
      </c>
      <c r="T19" s="269">
        <v>5</v>
      </c>
      <c r="U19" s="269">
        <v>320</v>
      </c>
      <c r="V19" s="269">
        <v>20</v>
      </c>
      <c r="W19" s="269">
        <v>2285</v>
      </c>
      <c r="X19" s="269">
        <v>43</v>
      </c>
      <c r="Y19" s="269">
        <v>308</v>
      </c>
      <c r="Z19" s="269">
        <v>0</v>
      </c>
      <c r="AA19" s="269">
        <v>81</v>
      </c>
      <c r="AB19" s="269">
        <v>0</v>
      </c>
      <c r="AC19" s="269">
        <v>0</v>
      </c>
      <c r="AD19" s="269">
        <v>0</v>
      </c>
      <c r="AE19" s="269">
        <v>0</v>
      </c>
      <c r="AF19" s="269">
        <v>14</v>
      </c>
      <c r="AG19" s="269">
        <v>0</v>
      </c>
      <c r="AH19" s="269">
        <v>17</v>
      </c>
      <c r="AI19" s="269">
        <v>0</v>
      </c>
      <c r="AJ19" s="269">
        <v>0</v>
      </c>
      <c r="AK19" s="269">
        <v>0</v>
      </c>
      <c r="AL19" s="269">
        <v>759</v>
      </c>
      <c r="AM19" s="269">
        <v>0</v>
      </c>
      <c r="AN19" s="269">
        <v>0</v>
      </c>
      <c r="AO19" s="269">
        <v>0</v>
      </c>
      <c r="AP19" s="270">
        <v>17847</v>
      </c>
      <c r="AQ19" s="269">
        <v>0</v>
      </c>
      <c r="AR19" s="269">
        <v>31</v>
      </c>
      <c r="AS19" s="269">
        <v>0</v>
      </c>
      <c r="AT19" s="269">
        <v>1425</v>
      </c>
      <c r="AU19" s="269">
        <v>1286</v>
      </c>
      <c r="AV19" s="269">
        <v>574</v>
      </c>
      <c r="AW19" s="270">
        <v>3316</v>
      </c>
      <c r="AX19" s="269">
        <v>21163</v>
      </c>
      <c r="AY19" s="270">
        <v>29445</v>
      </c>
      <c r="AZ19" s="270">
        <v>32761</v>
      </c>
      <c r="BA19" s="269">
        <v>50608</v>
      </c>
      <c r="BB19" s="270">
        <v>-19972</v>
      </c>
      <c r="BC19" s="269">
        <v>12789</v>
      </c>
      <c r="BD19" s="270">
        <v>30636</v>
      </c>
      <c r="BE19" s="271"/>
      <c r="BG19" s="281" t="s">
        <v>460</v>
      </c>
      <c r="BH19" s="285" t="s">
        <v>269</v>
      </c>
      <c r="BI19" s="273">
        <f t="shared" si="0"/>
        <v>21163</v>
      </c>
      <c r="BJ19" s="274">
        <f t="shared" si="1"/>
        <v>19972</v>
      </c>
      <c r="BK19" s="275">
        <f t="shared" si="2"/>
        <v>0.94372253461229505</v>
      </c>
      <c r="BL19" s="276">
        <f t="shared" si="3"/>
        <v>5.627746538770495E-2</v>
      </c>
      <c r="BM19" s="277"/>
      <c r="BN19" s="281" t="s">
        <v>460</v>
      </c>
      <c r="BO19" s="285" t="s">
        <v>269</v>
      </c>
      <c r="BP19" s="278">
        <f t="shared" si="4"/>
        <v>29445</v>
      </c>
      <c r="BQ19" s="279">
        <f t="shared" si="5"/>
        <v>19972</v>
      </c>
      <c r="BR19" s="280">
        <f t="shared" si="6"/>
        <v>9473</v>
      </c>
      <c r="BS19" s="277"/>
    </row>
    <row r="20" spans="1:71" x14ac:dyDescent="0.2">
      <c r="A20" s="281" t="s">
        <v>461</v>
      </c>
      <c r="B20" s="284" t="s">
        <v>270</v>
      </c>
      <c r="C20" s="269">
        <v>0</v>
      </c>
      <c r="D20" s="269">
        <v>0</v>
      </c>
      <c r="E20" s="269">
        <v>0</v>
      </c>
      <c r="F20" s="269">
        <v>0</v>
      </c>
      <c r="G20" s="269">
        <v>0</v>
      </c>
      <c r="H20" s="269">
        <v>0</v>
      </c>
      <c r="I20" s="269">
        <v>0</v>
      </c>
      <c r="J20" s="269">
        <v>0</v>
      </c>
      <c r="K20" s="269">
        <v>0</v>
      </c>
      <c r="L20" s="269">
        <v>24</v>
      </c>
      <c r="M20" s="269">
        <v>8</v>
      </c>
      <c r="N20" s="269">
        <v>2</v>
      </c>
      <c r="O20" s="269">
        <v>2</v>
      </c>
      <c r="P20" s="269">
        <v>69</v>
      </c>
      <c r="Q20" s="269">
        <v>155</v>
      </c>
      <c r="R20" s="269">
        <v>31822</v>
      </c>
      <c r="S20" s="269">
        <v>33</v>
      </c>
      <c r="T20" s="269">
        <v>6</v>
      </c>
      <c r="U20" s="269">
        <v>56</v>
      </c>
      <c r="V20" s="269">
        <v>8</v>
      </c>
      <c r="W20" s="269">
        <v>263</v>
      </c>
      <c r="X20" s="269">
        <v>10</v>
      </c>
      <c r="Y20" s="269">
        <v>3</v>
      </c>
      <c r="Z20" s="269">
        <v>0</v>
      </c>
      <c r="AA20" s="269">
        <v>2</v>
      </c>
      <c r="AB20" s="269">
        <v>0</v>
      </c>
      <c r="AC20" s="269">
        <v>0</v>
      </c>
      <c r="AD20" s="269">
        <v>0</v>
      </c>
      <c r="AE20" s="269">
        <v>0</v>
      </c>
      <c r="AF20" s="269">
        <v>2</v>
      </c>
      <c r="AG20" s="269">
        <v>0</v>
      </c>
      <c r="AH20" s="269">
        <v>1</v>
      </c>
      <c r="AI20" s="269">
        <v>0</v>
      </c>
      <c r="AJ20" s="269">
        <v>0</v>
      </c>
      <c r="AK20" s="269">
        <v>0</v>
      </c>
      <c r="AL20" s="269">
        <v>1121</v>
      </c>
      <c r="AM20" s="269">
        <v>0</v>
      </c>
      <c r="AN20" s="269">
        <v>0</v>
      </c>
      <c r="AO20" s="269">
        <v>0</v>
      </c>
      <c r="AP20" s="270">
        <v>33587</v>
      </c>
      <c r="AQ20" s="269">
        <v>0</v>
      </c>
      <c r="AR20" s="269">
        <v>18</v>
      </c>
      <c r="AS20" s="269">
        <v>0</v>
      </c>
      <c r="AT20" s="269">
        <v>841</v>
      </c>
      <c r="AU20" s="269">
        <v>2190</v>
      </c>
      <c r="AV20" s="269">
        <v>355</v>
      </c>
      <c r="AW20" s="270">
        <v>3404</v>
      </c>
      <c r="AX20" s="269">
        <v>36991</v>
      </c>
      <c r="AY20" s="270">
        <v>208614</v>
      </c>
      <c r="AZ20" s="270">
        <v>212018</v>
      </c>
      <c r="BA20" s="269">
        <v>245605</v>
      </c>
      <c r="BB20" s="270">
        <v>-36991</v>
      </c>
      <c r="BC20" s="269">
        <v>175027</v>
      </c>
      <c r="BD20" s="270">
        <v>208614</v>
      </c>
      <c r="BE20" s="271"/>
      <c r="BG20" s="281" t="s">
        <v>461</v>
      </c>
      <c r="BH20" s="285" t="s">
        <v>270</v>
      </c>
      <c r="BI20" s="273">
        <f t="shared" si="0"/>
        <v>36991</v>
      </c>
      <c r="BJ20" s="274">
        <f t="shared" si="1"/>
        <v>36991</v>
      </c>
      <c r="BK20" s="275">
        <f t="shared" si="2"/>
        <v>1</v>
      </c>
      <c r="BL20" s="276">
        <f t="shared" si="3"/>
        <v>0</v>
      </c>
      <c r="BM20" s="277"/>
      <c r="BN20" s="281" t="s">
        <v>461</v>
      </c>
      <c r="BO20" s="285" t="s">
        <v>270</v>
      </c>
      <c r="BP20" s="278">
        <f t="shared" si="4"/>
        <v>208614</v>
      </c>
      <c r="BQ20" s="279">
        <f t="shared" si="5"/>
        <v>36991</v>
      </c>
      <c r="BR20" s="280">
        <f t="shared" si="6"/>
        <v>171623</v>
      </c>
      <c r="BS20" s="277"/>
    </row>
    <row r="21" spans="1:71" x14ac:dyDescent="0.2">
      <c r="A21" s="281" t="s">
        <v>462</v>
      </c>
      <c r="B21" s="284" t="s">
        <v>271</v>
      </c>
      <c r="C21" s="269">
        <v>1</v>
      </c>
      <c r="D21" s="269">
        <v>0</v>
      </c>
      <c r="E21" s="269">
        <v>0</v>
      </c>
      <c r="F21" s="269">
        <v>0</v>
      </c>
      <c r="G21" s="269">
        <v>0</v>
      </c>
      <c r="H21" s="269">
        <v>0</v>
      </c>
      <c r="I21" s="269">
        <v>0</v>
      </c>
      <c r="J21" s="269">
        <v>0</v>
      </c>
      <c r="K21" s="269">
        <v>0</v>
      </c>
      <c r="L21" s="269">
        <v>0</v>
      </c>
      <c r="M21" s="269">
        <v>0</v>
      </c>
      <c r="N21" s="269">
        <v>0</v>
      </c>
      <c r="O21" s="269">
        <v>0</v>
      </c>
      <c r="P21" s="269">
        <v>2</v>
      </c>
      <c r="Q21" s="269">
        <v>84</v>
      </c>
      <c r="R21" s="269">
        <v>1210</v>
      </c>
      <c r="S21" s="269">
        <v>1450</v>
      </c>
      <c r="T21" s="269">
        <v>0</v>
      </c>
      <c r="U21" s="269">
        <v>23</v>
      </c>
      <c r="V21" s="269">
        <v>11</v>
      </c>
      <c r="W21" s="269">
        <v>113</v>
      </c>
      <c r="X21" s="269">
        <v>15</v>
      </c>
      <c r="Y21" s="269">
        <v>9</v>
      </c>
      <c r="Z21" s="269">
        <v>0</v>
      </c>
      <c r="AA21" s="269">
        <v>1</v>
      </c>
      <c r="AB21" s="269">
        <v>0</v>
      </c>
      <c r="AC21" s="269">
        <v>132</v>
      </c>
      <c r="AD21" s="269">
        <v>0</v>
      </c>
      <c r="AE21" s="269">
        <v>0</v>
      </c>
      <c r="AF21" s="269">
        <v>1</v>
      </c>
      <c r="AG21" s="269">
        <v>2</v>
      </c>
      <c r="AH21" s="269">
        <v>162</v>
      </c>
      <c r="AI21" s="269">
        <v>0</v>
      </c>
      <c r="AJ21" s="269">
        <v>1662</v>
      </c>
      <c r="AK21" s="269">
        <v>0</v>
      </c>
      <c r="AL21" s="269">
        <v>382</v>
      </c>
      <c r="AM21" s="269">
        <v>73</v>
      </c>
      <c r="AN21" s="269">
        <v>103</v>
      </c>
      <c r="AO21" s="269">
        <v>110</v>
      </c>
      <c r="AP21" s="270">
        <v>5546</v>
      </c>
      <c r="AQ21" s="269">
        <v>33</v>
      </c>
      <c r="AR21" s="269">
        <v>241</v>
      </c>
      <c r="AS21" s="269">
        <v>0</v>
      </c>
      <c r="AT21" s="269">
        <v>4150</v>
      </c>
      <c r="AU21" s="269">
        <v>1403</v>
      </c>
      <c r="AV21" s="269">
        <v>688</v>
      </c>
      <c r="AW21" s="270">
        <v>6515</v>
      </c>
      <c r="AX21" s="269">
        <v>12061</v>
      </c>
      <c r="AY21" s="270">
        <v>6481</v>
      </c>
      <c r="AZ21" s="270">
        <v>12996</v>
      </c>
      <c r="BA21" s="269">
        <v>18542</v>
      </c>
      <c r="BB21" s="270">
        <v>-2190</v>
      </c>
      <c r="BC21" s="269">
        <v>10806</v>
      </c>
      <c r="BD21" s="270">
        <v>16352</v>
      </c>
      <c r="BE21" s="271"/>
      <c r="BG21" s="281" t="s">
        <v>462</v>
      </c>
      <c r="BH21" s="285" t="s">
        <v>271</v>
      </c>
      <c r="BI21" s="273">
        <f t="shared" si="0"/>
        <v>12061</v>
      </c>
      <c r="BJ21" s="274">
        <f t="shared" si="1"/>
        <v>2190</v>
      </c>
      <c r="BK21" s="275">
        <f t="shared" si="2"/>
        <v>0.18157698366636266</v>
      </c>
      <c r="BL21" s="276">
        <f t="shared" si="3"/>
        <v>0.81842301633363734</v>
      </c>
      <c r="BM21" s="277"/>
      <c r="BN21" s="281" t="s">
        <v>462</v>
      </c>
      <c r="BO21" s="285" t="s">
        <v>271</v>
      </c>
      <c r="BP21" s="278">
        <f t="shared" si="4"/>
        <v>6481</v>
      </c>
      <c r="BQ21" s="279">
        <f t="shared" si="5"/>
        <v>2190</v>
      </c>
      <c r="BR21" s="280">
        <f t="shared" si="6"/>
        <v>4291</v>
      </c>
      <c r="BS21" s="277"/>
    </row>
    <row r="22" spans="1:71" x14ac:dyDescent="0.2">
      <c r="A22" s="281" t="s">
        <v>463</v>
      </c>
      <c r="B22" s="284" t="s">
        <v>281</v>
      </c>
      <c r="C22" s="269">
        <v>0</v>
      </c>
      <c r="D22" s="269">
        <v>0</v>
      </c>
      <c r="E22" s="269">
        <v>0</v>
      </c>
      <c r="F22" s="269">
        <v>0</v>
      </c>
      <c r="G22" s="269">
        <v>0</v>
      </c>
      <c r="H22" s="269">
        <v>0</v>
      </c>
      <c r="I22" s="269">
        <v>0</v>
      </c>
      <c r="J22" s="269">
        <v>0</v>
      </c>
      <c r="K22" s="269">
        <v>0</v>
      </c>
      <c r="L22" s="269">
        <v>0</v>
      </c>
      <c r="M22" s="269">
        <v>0</v>
      </c>
      <c r="N22" s="269">
        <v>0</v>
      </c>
      <c r="O22" s="269">
        <v>2</v>
      </c>
      <c r="P22" s="269">
        <v>372</v>
      </c>
      <c r="Q22" s="269">
        <v>240</v>
      </c>
      <c r="R22" s="269">
        <v>2061</v>
      </c>
      <c r="S22" s="269">
        <v>2301</v>
      </c>
      <c r="T22" s="269">
        <v>608</v>
      </c>
      <c r="U22" s="269">
        <v>3525</v>
      </c>
      <c r="V22" s="269">
        <v>2715</v>
      </c>
      <c r="W22" s="269">
        <v>3145</v>
      </c>
      <c r="X22" s="269">
        <v>553</v>
      </c>
      <c r="Y22" s="269">
        <v>14</v>
      </c>
      <c r="Z22" s="269">
        <v>0</v>
      </c>
      <c r="AA22" s="269">
        <v>0</v>
      </c>
      <c r="AB22" s="269">
        <v>0</v>
      </c>
      <c r="AC22" s="269">
        <v>2</v>
      </c>
      <c r="AD22" s="269">
        <v>1</v>
      </c>
      <c r="AE22" s="269">
        <v>0</v>
      </c>
      <c r="AF22" s="269">
        <v>0</v>
      </c>
      <c r="AG22" s="269">
        <v>15</v>
      </c>
      <c r="AH22" s="269">
        <v>113</v>
      </c>
      <c r="AI22" s="269">
        <v>138</v>
      </c>
      <c r="AJ22" s="269">
        <v>0</v>
      </c>
      <c r="AK22" s="269">
        <v>0</v>
      </c>
      <c r="AL22" s="269">
        <v>1133</v>
      </c>
      <c r="AM22" s="269">
        <v>1</v>
      </c>
      <c r="AN22" s="269">
        <v>15</v>
      </c>
      <c r="AO22" s="269">
        <v>160</v>
      </c>
      <c r="AP22" s="270">
        <v>17114</v>
      </c>
      <c r="AQ22" s="269">
        <v>1</v>
      </c>
      <c r="AR22" s="269">
        <v>370</v>
      </c>
      <c r="AS22" s="269">
        <v>0</v>
      </c>
      <c r="AT22" s="269">
        <v>0</v>
      </c>
      <c r="AU22" s="269">
        <v>0</v>
      </c>
      <c r="AV22" s="269">
        <v>-123</v>
      </c>
      <c r="AW22" s="270">
        <v>248</v>
      </c>
      <c r="AX22" s="269">
        <v>17362</v>
      </c>
      <c r="AY22" s="270">
        <v>1938</v>
      </c>
      <c r="AZ22" s="270">
        <v>2186</v>
      </c>
      <c r="BA22" s="269">
        <v>19300</v>
      </c>
      <c r="BB22" s="270">
        <v>-17202</v>
      </c>
      <c r="BC22" s="269">
        <v>-15016</v>
      </c>
      <c r="BD22" s="270">
        <v>2098</v>
      </c>
      <c r="BE22" s="271"/>
      <c r="BG22" s="281" t="s">
        <v>463</v>
      </c>
      <c r="BH22" s="285" t="s">
        <v>281</v>
      </c>
      <c r="BI22" s="273">
        <f t="shared" si="0"/>
        <v>17362</v>
      </c>
      <c r="BJ22" s="274">
        <f t="shared" si="1"/>
        <v>17202</v>
      </c>
      <c r="BK22" s="275">
        <f t="shared" si="2"/>
        <v>0.99078447183504204</v>
      </c>
      <c r="BL22" s="276">
        <f t="shared" si="3"/>
        <v>9.2155281649579646E-3</v>
      </c>
      <c r="BM22" s="277"/>
      <c r="BN22" s="281" t="s">
        <v>463</v>
      </c>
      <c r="BO22" s="285" t="s">
        <v>281</v>
      </c>
      <c r="BP22" s="278">
        <f t="shared" si="4"/>
        <v>1938</v>
      </c>
      <c r="BQ22" s="279">
        <f t="shared" si="5"/>
        <v>17202</v>
      </c>
      <c r="BR22" s="280">
        <f t="shared" si="6"/>
        <v>-15264</v>
      </c>
      <c r="BS22" s="277"/>
    </row>
    <row r="23" spans="1:71" x14ac:dyDescent="0.2">
      <c r="A23" s="281" t="s">
        <v>464</v>
      </c>
      <c r="B23" s="282" t="s">
        <v>35</v>
      </c>
      <c r="C23" s="269">
        <v>0</v>
      </c>
      <c r="D23" s="269">
        <v>0</v>
      </c>
      <c r="E23" s="269">
        <v>9</v>
      </c>
      <c r="F23" s="269">
        <v>0</v>
      </c>
      <c r="G23" s="269">
        <v>0</v>
      </c>
      <c r="H23" s="269">
        <v>0</v>
      </c>
      <c r="I23" s="269">
        <v>1</v>
      </c>
      <c r="J23" s="269">
        <v>0</v>
      </c>
      <c r="K23" s="269">
        <v>0</v>
      </c>
      <c r="L23" s="269">
        <v>0</v>
      </c>
      <c r="M23" s="269">
        <v>0</v>
      </c>
      <c r="N23" s="269">
        <v>0</v>
      </c>
      <c r="O23" s="269">
        <v>0</v>
      </c>
      <c r="P23" s="269">
        <v>113</v>
      </c>
      <c r="Q23" s="269">
        <v>748</v>
      </c>
      <c r="R23" s="269">
        <v>4943</v>
      </c>
      <c r="S23" s="269">
        <v>327</v>
      </c>
      <c r="T23" s="269">
        <v>45</v>
      </c>
      <c r="U23" s="269">
        <v>2793</v>
      </c>
      <c r="V23" s="269">
        <v>164</v>
      </c>
      <c r="W23" s="269">
        <v>9287</v>
      </c>
      <c r="X23" s="269">
        <v>107</v>
      </c>
      <c r="Y23" s="269">
        <v>381</v>
      </c>
      <c r="Z23" s="269">
        <v>0</v>
      </c>
      <c r="AA23" s="269">
        <v>2</v>
      </c>
      <c r="AB23" s="269">
        <v>0</v>
      </c>
      <c r="AC23" s="269">
        <v>26</v>
      </c>
      <c r="AD23" s="269">
        <v>0</v>
      </c>
      <c r="AE23" s="269">
        <v>1</v>
      </c>
      <c r="AF23" s="269">
        <v>23</v>
      </c>
      <c r="AG23" s="269">
        <v>3</v>
      </c>
      <c r="AH23" s="269">
        <v>94</v>
      </c>
      <c r="AI23" s="269">
        <v>35</v>
      </c>
      <c r="AJ23" s="269">
        <v>12</v>
      </c>
      <c r="AK23" s="269">
        <v>0</v>
      </c>
      <c r="AL23" s="269">
        <v>644</v>
      </c>
      <c r="AM23" s="269">
        <v>15</v>
      </c>
      <c r="AN23" s="269">
        <v>0</v>
      </c>
      <c r="AO23" s="269">
        <v>17</v>
      </c>
      <c r="AP23" s="270">
        <v>19790</v>
      </c>
      <c r="AQ23" s="269">
        <v>123</v>
      </c>
      <c r="AR23" s="269">
        <v>7495</v>
      </c>
      <c r="AS23" s="269">
        <v>0</v>
      </c>
      <c r="AT23" s="269">
        <v>2722</v>
      </c>
      <c r="AU23" s="269">
        <v>1432</v>
      </c>
      <c r="AV23" s="269">
        <v>211</v>
      </c>
      <c r="AW23" s="270">
        <v>11983</v>
      </c>
      <c r="AX23" s="269">
        <v>31773</v>
      </c>
      <c r="AY23" s="270">
        <v>19291</v>
      </c>
      <c r="AZ23" s="270">
        <v>31274</v>
      </c>
      <c r="BA23" s="269">
        <v>51064</v>
      </c>
      <c r="BB23" s="270">
        <v>-27599</v>
      </c>
      <c r="BC23" s="269">
        <v>3675</v>
      </c>
      <c r="BD23" s="270">
        <v>23465</v>
      </c>
      <c r="BE23" s="271"/>
      <c r="BG23" s="281" t="s">
        <v>464</v>
      </c>
      <c r="BH23" s="283" t="s">
        <v>35</v>
      </c>
      <c r="BI23" s="273">
        <f t="shared" si="0"/>
        <v>31773</v>
      </c>
      <c r="BJ23" s="274">
        <f t="shared" si="1"/>
        <v>27599</v>
      </c>
      <c r="BK23" s="275">
        <f t="shared" si="2"/>
        <v>0.86863059830673839</v>
      </c>
      <c r="BL23" s="276">
        <f t="shared" si="3"/>
        <v>0.13136940169326161</v>
      </c>
      <c r="BM23" s="277"/>
      <c r="BN23" s="281" t="s">
        <v>464</v>
      </c>
      <c r="BO23" s="283" t="s">
        <v>35</v>
      </c>
      <c r="BP23" s="278">
        <f t="shared" si="4"/>
        <v>19291</v>
      </c>
      <c r="BQ23" s="279">
        <f t="shared" si="5"/>
        <v>27599</v>
      </c>
      <c r="BR23" s="280">
        <f t="shared" si="6"/>
        <v>-8308</v>
      </c>
      <c r="BS23" s="277"/>
    </row>
    <row r="24" spans="1:71" x14ac:dyDescent="0.2">
      <c r="A24" s="281" t="s">
        <v>465</v>
      </c>
      <c r="B24" s="282" t="s">
        <v>466</v>
      </c>
      <c r="C24" s="269">
        <v>0</v>
      </c>
      <c r="D24" s="269">
        <v>0</v>
      </c>
      <c r="E24" s="269">
        <v>0</v>
      </c>
      <c r="F24" s="269">
        <v>0</v>
      </c>
      <c r="G24" s="269">
        <v>0</v>
      </c>
      <c r="H24" s="269">
        <v>0</v>
      </c>
      <c r="I24" s="269">
        <v>0</v>
      </c>
      <c r="J24" s="269">
        <v>0</v>
      </c>
      <c r="K24" s="269">
        <v>0</v>
      </c>
      <c r="L24" s="269">
        <v>1</v>
      </c>
      <c r="M24" s="269">
        <v>0</v>
      </c>
      <c r="N24" s="269">
        <v>0</v>
      </c>
      <c r="O24" s="269">
        <v>0</v>
      </c>
      <c r="P24" s="269">
        <v>6</v>
      </c>
      <c r="Q24" s="269">
        <v>24</v>
      </c>
      <c r="R24" s="269">
        <v>42</v>
      </c>
      <c r="S24" s="269">
        <v>0</v>
      </c>
      <c r="T24" s="269">
        <v>0</v>
      </c>
      <c r="U24" s="269">
        <v>1</v>
      </c>
      <c r="V24" s="269">
        <v>225</v>
      </c>
      <c r="W24" s="269">
        <v>1833</v>
      </c>
      <c r="X24" s="269">
        <v>3</v>
      </c>
      <c r="Y24" s="269">
        <v>78</v>
      </c>
      <c r="Z24" s="269">
        <v>0</v>
      </c>
      <c r="AA24" s="269">
        <v>0</v>
      </c>
      <c r="AB24" s="269">
        <v>0</v>
      </c>
      <c r="AC24" s="269">
        <v>35</v>
      </c>
      <c r="AD24" s="269">
        <v>7</v>
      </c>
      <c r="AE24" s="269">
        <v>7</v>
      </c>
      <c r="AF24" s="269">
        <v>9</v>
      </c>
      <c r="AG24" s="269">
        <v>2</v>
      </c>
      <c r="AH24" s="269">
        <v>85</v>
      </c>
      <c r="AI24" s="269">
        <v>9</v>
      </c>
      <c r="AJ24" s="269">
        <v>2</v>
      </c>
      <c r="AK24" s="269">
        <v>0</v>
      </c>
      <c r="AL24" s="269">
        <v>81</v>
      </c>
      <c r="AM24" s="269">
        <v>13</v>
      </c>
      <c r="AN24" s="269">
        <v>0</v>
      </c>
      <c r="AO24" s="269">
        <v>0</v>
      </c>
      <c r="AP24" s="270">
        <v>2463</v>
      </c>
      <c r="AQ24" s="269">
        <v>14</v>
      </c>
      <c r="AR24" s="269">
        <v>7991</v>
      </c>
      <c r="AS24" s="269">
        <v>0</v>
      </c>
      <c r="AT24" s="269">
        <v>8011</v>
      </c>
      <c r="AU24" s="269">
        <v>638</v>
      </c>
      <c r="AV24" s="269">
        <v>-59</v>
      </c>
      <c r="AW24" s="270">
        <v>16595</v>
      </c>
      <c r="AX24" s="269">
        <v>19058</v>
      </c>
      <c r="AY24" s="270">
        <v>5244</v>
      </c>
      <c r="AZ24" s="270">
        <v>21839</v>
      </c>
      <c r="BA24" s="269">
        <v>24302</v>
      </c>
      <c r="BB24" s="270">
        <v>-15873</v>
      </c>
      <c r="BC24" s="269">
        <v>5966</v>
      </c>
      <c r="BD24" s="270">
        <v>8429</v>
      </c>
      <c r="BE24" s="271"/>
      <c r="BG24" s="281" t="s">
        <v>465</v>
      </c>
      <c r="BH24" s="283" t="s">
        <v>466</v>
      </c>
      <c r="BI24" s="273">
        <f t="shared" si="0"/>
        <v>19058</v>
      </c>
      <c r="BJ24" s="274">
        <f t="shared" si="1"/>
        <v>15873</v>
      </c>
      <c r="BK24" s="275">
        <f t="shared" si="2"/>
        <v>0.83287858117326052</v>
      </c>
      <c r="BL24" s="276">
        <f t="shared" si="3"/>
        <v>0.16712141882673948</v>
      </c>
      <c r="BM24" s="277"/>
      <c r="BN24" s="281" t="s">
        <v>465</v>
      </c>
      <c r="BO24" s="283" t="s">
        <v>466</v>
      </c>
      <c r="BP24" s="278">
        <f t="shared" si="4"/>
        <v>5244</v>
      </c>
      <c r="BQ24" s="279">
        <f t="shared" si="5"/>
        <v>15873</v>
      </c>
      <c r="BR24" s="280">
        <f t="shared" si="6"/>
        <v>-10629</v>
      </c>
      <c r="BS24" s="277"/>
    </row>
    <row r="25" spans="1:71" x14ac:dyDescent="0.2">
      <c r="A25" s="281" t="s">
        <v>467</v>
      </c>
      <c r="B25" s="282" t="s">
        <v>192</v>
      </c>
      <c r="C25" s="269">
        <v>0</v>
      </c>
      <c r="D25" s="269">
        <v>0</v>
      </c>
      <c r="E25" s="269">
        <v>259</v>
      </c>
      <c r="F25" s="269">
        <v>0</v>
      </c>
      <c r="G25" s="269">
        <v>0</v>
      </c>
      <c r="H25" s="269">
        <v>0</v>
      </c>
      <c r="I25" s="269">
        <v>0</v>
      </c>
      <c r="J25" s="269">
        <v>0</v>
      </c>
      <c r="K25" s="269">
        <v>0</v>
      </c>
      <c r="L25" s="269">
        <v>0</v>
      </c>
      <c r="M25" s="269">
        <v>0</v>
      </c>
      <c r="N25" s="269">
        <v>0</v>
      </c>
      <c r="O25" s="269">
        <v>0</v>
      </c>
      <c r="P25" s="269">
        <v>0</v>
      </c>
      <c r="Q25" s="269">
        <v>0</v>
      </c>
      <c r="R25" s="269">
        <v>110</v>
      </c>
      <c r="S25" s="269">
        <v>0</v>
      </c>
      <c r="T25" s="269">
        <v>0</v>
      </c>
      <c r="U25" s="269">
        <v>0</v>
      </c>
      <c r="V25" s="269">
        <v>0</v>
      </c>
      <c r="W25" s="269">
        <v>131886</v>
      </c>
      <c r="X25" s="269">
        <v>0</v>
      </c>
      <c r="Y25" s="269">
        <v>0</v>
      </c>
      <c r="Z25" s="269">
        <v>0</v>
      </c>
      <c r="AA25" s="269">
        <v>0</v>
      </c>
      <c r="AB25" s="269">
        <v>0</v>
      </c>
      <c r="AC25" s="269">
        <v>0</v>
      </c>
      <c r="AD25" s="269">
        <v>0</v>
      </c>
      <c r="AE25" s="269">
        <v>0</v>
      </c>
      <c r="AF25" s="269">
        <v>2578</v>
      </c>
      <c r="AG25" s="269">
        <v>0</v>
      </c>
      <c r="AH25" s="269">
        <v>276</v>
      </c>
      <c r="AI25" s="269">
        <v>6</v>
      </c>
      <c r="AJ25" s="269">
        <v>0</v>
      </c>
      <c r="AK25" s="269">
        <v>0</v>
      </c>
      <c r="AL25" s="269">
        <v>2757</v>
      </c>
      <c r="AM25" s="269">
        <v>1</v>
      </c>
      <c r="AN25" s="269">
        <v>0</v>
      </c>
      <c r="AO25" s="269">
        <v>0</v>
      </c>
      <c r="AP25" s="270">
        <v>137873</v>
      </c>
      <c r="AQ25" s="269">
        <v>0</v>
      </c>
      <c r="AR25" s="269">
        <v>14580</v>
      </c>
      <c r="AS25" s="269">
        <v>0</v>
      </c>
      <c r="AT25" s="269">
        <v>7537</v>
      </c>
      <c r="AU25" s="269">
        <v>1150</v>
      </c>
      <c r="AV25" s="269">
        <v>1990</v>
      </c>
      <c r="AW25" s="270">
        <v>25257</v>
      </c>
      <c r="AX25" s="269">
        <v>163130</v>
      </c>
      <c r="AY25" s="270">
        <v>241439</v>
      </c>
      <c r="AZ25" s="270">
        <v>266696</v>
      </c>
      <c r="BA25" s="269">
        <v>404569</v>
      </c>
      <c r="BB25" s="270">
        <v>-122068</v>
      </c>
      <c r="BC25" s="269">
        <v>144628</v>
      </c>
      <c r="BD25" s="270">
        <v>282501</v>
      </c>
      <c r="BE25" s="271"/>
      <c r="BG25" s="281" t="s">
        <v>467</v>
      </c>
      <c r="BH25" s="283" t="s">
        <v>192</v>
      </c>
      <c r="BI25" s="273">
        <f t="shared" si="0"/>
        <v>163130</v>
      </c>
      <c r="BJ25" s="274">
        <f t="shared" si="1"/>
        <v>122068</v>
      </c>
      <c r="BK25" s="275">
        <f t="shared" si="2"/>
        <v>0.74828664255501742</v>
      </c>
      <c r="BL25" s="276">
        <f t="shared" si="3"/>
        <v>0.25171335744498258</v>
      </c>
      <c r="BM25" s="277"/>
      <c r="BN25" s="281" t="s">
        <v>467</v>
      </c>
      <c r="BO25" s="283" t="s">
        <v>192</v>
      </c>
      <c r="BP25" s="278">
        <f t="shared" si="4"/>
        <v>241439</v>
      </c>
      <c r="BQ25" s="279">
        <f t="shared" si="5"/>
        <v>122068</v>
      </c>
      <c r="BR25" s="280">
        <f t="shared" si="6"/>
        <v>119371</v>
      </c>
      <c r="BS25" s="277"/>
    </row>
    <row r="26" spans="1:71" x14ac:dyDescent="0.2">
      <c r="A26" s="281" t="s">
        <v>468</v>
      </c>
      <c r="B26" s="282" t="s">
        <v>50</v>
      </c>
      <c r="C26" s="269">
        <v>2</v>
      </c>
      <c r="D26" s="269">
        <v>2</v>
      </c>
      <c r="E26" s="269">
        <v>39</v>
      </c>
      <c r="F26" s="269">
        <v>0</v>
      </c>
      <c r="G26" s="269">
        <v>307</v>
      </c>
      <c r="H26" s="269">
        <v>8</v>
      </c>
      <c r="I26" s="269">
        <v>243</v>
      </c>
      <c r="J26" s="269">
        <v>46</v>
      </c>
      <c r="K26" s="269">
        <v>1</v>
      </c>
      <c r="L26" s="269">
        <v>31</v>
      </c>
      <c r="M26" s="269">
        <v>55</v>
      </c>
      <c r="N26" s="269">
        <v>90</v>
      </c>
      <c r="O26" s="269">
        <v>492</v>
      </c>
      <c r="P26" s="269">
        <v>402</v>
      </c>
      <c r="Q26" s="269">
        <v>41</v>
      </c>
      <c r="R26" s="269">
        <v>651</v>
      </c>
      <c r="S26" s="269">
        <v>117</v>
      </c>
      <c r="T26" s="269">
        <v>12</v>
      </c>
      <c r="U26" s="269">
        <v>98</v>
      </c>
      <c r="V26" s="269">
        <v>64</v>
      </c>
      <c r="W26" s="269">
        <v>452</v>
      </c>
      <c r="X26" s="269">
        <v>1805</v>
      </c>
      <c r="Y26" s="269">
        <v>149</v>
      </c>
      <c r="Z26" s="269">
        <v>28</v>
      </c>
      <c r="AA26" s="269">
        <v>27</v>
      </c>
      <c r="AB26" s="269">
        <v>20</v>
      </c>
      <c r="AC26" s="269">
        <v>726</v>
      </c>
      <c r="AD26" s="269">
        <v>939</v>
      </c>
      <c r="AE26" s="269">
        <v>4</v>
      </c>
      <c r="AF26" s="269">
        <v>169</v>
      </c>
      <c r="AG26" s="269">
        <v>265</v>
      </c>
      <c r="AH26" s="269">
        <v>450</v>
      </c>
      <c r="AI26" s="269">
        <v>1482</v>
      </c>
      <c r="AJ26" s="269">
        <v>368</v>
      </c>
      <c r="AK26" s="269">
        <v>897</v>
      </c>
      <c r="AL26" s="269">
        <v>297</v>
      </c>
      <c r="AM26" s="269">
        <v>568</v>
      </c>
      <c r="AN26" s="269">
        <v>344</v>
      </c>
      <c r="AO26" s="269">
        <v>679</v>
      </c>
      <c r="AP26" s="270">
        <v>12370</v>
      </c>
      <c r="AQ26" s="269">
        <v>464</v>
      </c>
      <c r="AR26" s="269">
        <v>7312</v>
      </c>
      <c r="AS26" s="269">
        <v>0</v>
      </c>
      <c r="AT26" s="269">
        <v>939</v>
      </c>
      <c r="AU26" s="269">
        <v>246</v>
      </c>
      <c r="AV26" s="269">
        <v>251</v>
      </c>
      <c r="AW26" s="270">
        <v>9212</v>
      </c>
      <c r="AX26" s="269">
        <v>21582</v>
      </c>
      <c r="AY26" s="270">
        <v>25265</v>
      </c>
      <c r="AZ26" s="270">
        <v>34477</v>
      </c>
      <c r="BA26" s="269">
        <v>46847</v>
      </c>
      <c r="BB26" s="270">
        <v>-9477</v>
      </c>
      <c r="BC26" s="269">
        <v>25000</v>
      </c>
      <c r="BD26" s="270">
        <v>37370</v>
      </c>
      <c r="BE26" s="271"/>
      <c r="BG26" s="281" t="s">
        <v>468</v>
      </c>
      <c r="BH26" s="283" t="s">
        <v>50</v>
      </c>
      <c r="BI26" s="273">
        <f t="shared" si="0"/>
        <v>21582</v>
      </c>
      <c r="BJ26" s="274">
        <f t="shared" si="1"/>
        <v>9477</v>
      </c>
      <c r="BK26" s="275">
        <f t="shared" si="2"/>
        <v>0.43911592994161802</v>
      </c>
      <c r="BL26" s="276">
        <f t="shared" si="3"/>
        <v>0.56088407005838192</v>
      </c>
      <c r="BM26" s="277"/>
      <c r="BN26" s="281" t="s">
        <v>468</v>
      </c>
      <c r="BO26" s="283" t="s">
        <v>50</v>
      </c>
      <c r="BP26" s="278">
        <f t="shared" si="4"/>
        <v>25265</v>
      </c>
      <c r="BQ26" s="279">
        <f t="shared" si="5"/>
        <v>9477</v>
      </c>
      <c r="BR26" s="280">
        <f t="shared" si="6"/>
        <v>15788</v>
      </c>
      <c r="BS26" s="277"/>
    </row>
    <row r="27" spans="1:71" x14ac:dyDescent="0.2">
      <c r="A27" s="281" t="s">
        <v>469</v>
      </c>
      <c r="B27" s="282" t="s">
        <v>36</v>
      </c>
      <c r="C27" s="269">
        <v>5</v>
      </c>
      <c r="D27" s="269">
        <v>0</v>
      </c>
      <c r="E27" s="269">
        <v>4</v>
      </c>
      <c r="F27" s="269">
        <v>0</v>
      </c>
      <c r="G27" s="269">
        <v>18</v>
      </c>
      <c r="H27" s="269">
        <v>1</v>
      </c>
      <c r="I27" s="269">
        <v>67</v>
      </c>
      <c r="J27" s="269">
        <v>40</v>
      </c>
      <c r="K27" s="269">
        <v>1</v>
      </c>
      <c r="L27" s="269">
        <v>41</v>
      </c>
      <c r="M27" s="269">
        <v>31</v>
      </c>
      <c r="N27" s="269">
        <v>44</v>
      </c>
      <c r="O27" s="269">
        <v>45</v>
      </c>
      <c r="P27" s="269">
        <v>515</v>
      </c>
      <c r="Q27" s="269">
        <v>54</v>
      </c>
      <c r="R27" s="269">
        <v>349</v>
      </c>
      <c r="S27" s="269">
        <v>21</v>
      </c>
      <c r="T27" s="269">
        <v>7</v>
      </c>
      <c r="U27" s="269">
        <v>41</v>
      </c>
      <c r="V27" s="269">
        <v>14</v>
      </c>
      <c r="W27" s="269">
        <v>179</v>
      </c>
      <c r="X27" s="269">
        <v>50</v>
      </c>
      <c r="Y27" s="269">
        <v>29</v>
      </c>
      <c r="Z27" s="269">
        <v>46</v>
      </c>
      <c r="AA27" s="269">
        <v>230</v>
      </c>
      <c r="AB27" s="269">
        <v>15</v>
      </c>
      <c r="AC27" s="269">
        <v>350</v>
      </c>
      <c r="AD27" s="269">
        <v>147</v>
      </c>
      <c r="AE27" s="269">
        <v>1258</v>
      </c>
      <c r="AF27" s="269">
        <v>806</v>
      </c>
      <c r="AG27" s="269">
        <v>37</v>
      </c>
      <c r="AH27" s="269">
        <v>414</v>
      </c>
      <c r="AI27" s="269">
        <v>403</v>
      </c>
      <c r="AJ27" s="269">
        <v>255</v>
      </c>
      <c r="AK27" s="269">
        <v>31</v>
      </c>
      <c r="AL27" s="269">
        <v>63</v>
      </c>
      <c r="AM27" s="269">
        <v>195</v>
      </c>
      <c r="AN27" s="269">
        <v>0</v>
      </c>
      <c r="AO27" s="269">
        <v>0</v>
      </c>
      <c r="AP27" s="270">
        <v>5806</v>
      </c>
      <c r="AQ27" s="269">
        <v>0</v>
      </c>
      <c r="AR27" s="269">
        <v>0</v>
      </c>
      <c r="AS27" s="269">
        <v>0</v>
      </c>
      <c r="AT27" s="269">
        <v>37426</v>
      </c>
      <c r="AU27" s="269">
        <v>1769</v>
      </c>
      <c r="AV27" s="269">
        <v>0</v>
      </c>
      <c r="AW27" s="270">
        <v>39195</v>
      </c>
      <c r="AX27" s="269">
        <v>45001</v>
      </c>
      <c r="AY27" s="270">
        <v>0</v>
      </c>
      <c r="AZ27" s="270">
        <v>39195</v>
      </c>
      <c r="BA27" s="269">
        <v>45001</v>
      </c>
      <c r="BB27" s="270">
        <v>0</v>
      </c>
      <c r="BC27" s="269">
        <v>39195</v>
      </c>
      <c r="BD27" s="270">
        <v>45001</v>
      </c>
      <c r="BE27" s="271"/>
      <c r="BG27" s="281" t="s">
        <v>469</v>
      </c>
      <c r="BH27" s="283" t="s">
        <v>36</v>
      </c>
      <c r="BI27" s="273">
        <f t="shared" si="0"/>
        <v>45001</v>
      </c>
      <c r="BJ27" s="274">
        <f t="shared" si="1"/>
        <v>0</v>
      </c>
      <c r="BK27" s="275">
        <f t="shared" si="2"/>
        <v>0</v>
      </c>
      <c r="BL27" s="276">
        <f t="shared" si="3"/>
        <v>1</v>
      </c>
      <c r="BM27" s="277"/>
      <c r="BN27" s="281" t="s">
        <v>469</v>
      </c>
      <c r="BO27" s="283" t="s">
        <v>36</v>
      </c>
      <c r="BP27" s="278">
        <f t="shared" si="4"/>
        <v>0</v>
      </c>
      <c r="BQ27" s="279">
        <f t="shared" si="5"/>
        <v>0</v>
      </c>
      <c r="BR27" s="280">
        <f t="shared" si="6"/>
        <v>0</v>
      </c>
      <c r="BS27" s="277"/>
    </row>
    <row r="28" spans="1:71" x14ac:dyDescent="0.2">
      <c r="A28" s="281" t="s">
        <v>470</v>
      </c>
      <c r="B28" s="282" t="s">
        <v>193</v>
      </c>
      <c r="C28" s="269">
        <v>17</v>
      </c>
      <c r="D28" s="269">
        <v>2</v>
      </c>
      <c r="E28" s="269">
        <v>38</v>
      </c>
      <c r="F28" s="269">
        <v>3</v>
      </c>
      <c r="G28" s="269">
        <v>536</v>
      </c>
      <c r="H28" s="269">
        <v>13</v>
      </c>
      <c r="I28" s="269">
        <v>815</v>
      </c>
      <c r="J28" s="269">
        <v>376</v>
      </c>
      <c r="K28" s="269">
        <v>8</v>
      </c>
      <c r="L28" s="269">
        <v>556</v>
      </c>
      <c r="M28" s="269">
        <v>310</v>
      </c>
      <c r="N28" s="269">
        <v>487</v>
      </c>
      <c r="O28" s="269">
        <v>540</v>
      </c>
      <c r="P28" s="269">
        <v>3229</v>
      </c>
      <c r="Q28" s="269">
        <v>428</v>
      </c>
      <c r="R28" s="269">
        <v>2271</v>
      </c>
      <c r="S28" s="269">
        <v>160</v>
      </c>
      <c r="T28" s="269">
        <v>62</v>
      </c>
      <c r="U28" s="269">
        <v>218</v>
      </c>
      <c r="V28" s="269">
        <v>47</v>
      </c>
      <c r="W28" s="269">
        <v>3549</v>
      </c>
      <c r="X28" s="269">
        <v>504</v>
      </c>
      <c r="Y28" s="269">
        <v>144</v>
      </c>
      <c r="Z28" s="269">
        <v>176</v>
      </c>
      <c r="AA28" s="269">
        <v>331</v>
      </c>
      <c r="AB28" s="269">
        <v>388</v>
      </c>
      <c r="AC28" s="269">
        <v>2681</v>
      </c>
      <c r="AD28" s="269">
        <v>291</v>
      </c>
      <c r="AE28" s="269">
        <v>417</v>
      </c>
      <c r="AF28" s="269">
        <v>2955</v>
      </c>
      <c r="AG28" s="269">
        <v>57</v>
      </c>
      <c r="AH28" s="269">
        <v>609</v>
      </c>
      <c r="AI28" s="269">
        <v>1380</v>
      </c>
      <c r="AJ28" s="269">
        <v>1228</v>
      </c>
      <c r="AK28" s="269">
        <v>79</v>
      </c>
      <c r="AL28" s="269">
        <v>287</v>
      </c>
      <c r="AM28" s="269">
        <v>3043</v>
      </c>
      <c r="AN28" s="269">
        <v>0</v>
      </c>
      <c r="AO28" s="269">
        <v>66</v>
      </c>
      <c r="AP28" s="270">
        <v>28301</v>
      </c>
      <c r="AQ28" s="269">
        <v>6</v>
      </c>
      <c r="AR28" s="269">
        <v>16317</v>
      </c>
      <c r="AS28" s="269">
        <v>0</v>
      </c>
      <c r="AT28" s="269">
        <v>0</v>
      </c>
      <c r="AU28" s="269">
        <v>0</v>
      </c>
      <c r="AV28" s="269">
        <v>0</v>
      </c>
      <c r="AW28" s="270">
        <v>16323</v>
      </c>
      <c r="AX28" s="269">
        <v>44624</v>
      </c>
      <c r="AY28" s="270">
        <v>210</v>
      </c>
      <c r="AZ28" s="270">
        <v>16533</v>
      </c>
      <c r="BA28" s="269">
        <v>44834</v>
      </c>
      <c r="BB28" s="270">
        <v>-42431</v>
      </c>
      <c r="BC28" s="269">
        <v>-25898</v>
      </c>
      <c r="BD28" s="270">
        <v>2403</v>
      </c>
      <c r="BE28" s="271"/>
      <c r="BG28" s="281" t="s">
        <v>470</v>
      </c>
      <c r="BH28" s="283" t="s">
        <v>193</v>
      </c>
      <c r="BI28" s="273">
        <f t="shared" si="0"/>
        <v>44624</v>
      </c>
      <c r="BJ28" s="274">
        <f t="shared" si="1"/>
        <v>42431</v>
      </c>
      <c r="BK28" s="275">
        <f t="shared" si="2"/>
        <v>0.95085604159196846</v>
      </c>
      <c r="BL28" s="276">
        <f t="shared" si="3"/>
        <v>4.9143958408031541E-2</v>
      </c>
      <c r="BM28" s="277"/>
      <c r="BN28" s="281" t="s">
        <v>470</v>
      </c>
      <c r="BO28" s="283" t="s">
        <v>193</v>
      </c>
      <c r="BP28" s="278">
        <f t="shared" si="4"/>
        <v>210</v>
      </c>
      <c r="BQ28" s="279">
        <f t="shared" si="5"/>
        <v>42431</v>
      </c>
      <c r="BR28" s="280">
        <f t="shared" si="6"/>
        <v>-42221</v>
      </c>
      <c r="BS28" s="277"/>
    </row>
    <row r="29" spans="1:71" x14ac:dyDescent="0.2">
      <c r="A29" s="281" t="s">
        <v>471</v>
      </c>
      <c r="B29" s="282" t="s">
        <v>286</v>
      </c>
      <c r="C29" s="269">
        <v>1</v>
      </c>
      <c r="D29" s="269">
        <v>0</v>
      </c>
      <c r="E29" s="269">
        <v>1</v>
      </c>
      <c r="F29" s="269">
        <v>0</v>
      </c>
      <c r="G29" s="269">
        <v>78</v>
      </c>
      <c r="H29" s="269">
        <v>1</v>
      </c>
      <c r="I29" s="269">
        <v>39</v>
      </c>
      <c r="J29" s="269">
        <v>31</v>
      </c>
      <c r="K29" s="269">
        <v>1</v>
      </c>
      <c r="L29" s="269">
        <v>13</v>
      </c>
      <c r="M29" s="269">
        <v>7</v>
      </c>
      <c r="N29" s="269">
        <v>10</v>
      </c>
      <c r="O29" s="269">
        <v>11</v>
      </c>
      <c r="P29" s="269">
        <v>89</v>
      </c>
      <c r="Q29" s="269">
        <v>19</v>
      </c>
      <c r="R29" s="269">
        <v>114</v>
      </c>
      <c r="S29" s="269">
        <v>11</v>
      </c>
      <c r="T29" s="269">
        <v>4</v>
      </c>
      <c r="U29" s="269">
        <v>14</v>
      </c>
      <c r="V29" s="269">
        <v>2</v>
      </c>
      <c r="W29" s="269">
        <v>101</v>
      </c>
      <c r="X29" s="269">
        <v>44</v>
      </c>
      <c r="Y29" s="269">
        <v>34</v>
      </c>
      <c r="Z29" s="269">
        <v>3</v>
      </c>
      <c r="AA29" s="269">
        <v>708</v>
      </c>
      <c r="AB29" s="269">
        <v>47</v>
      </c>
      <c r="AC29" s="269">
        <v>267</v>
      </c>
      <c r="AD29" s="269">
        <v>72</v>
      </c>
      <c r="AE29" s="269">
        <v>41</v>
      </c>
      <c r="AF29" s="269">
        <v>366</v>
      </c>
      <c r="AG29" s="269">
        <v>17</v>
      </c>
      <c r="AH29" s="269">
        <v>203</v>
      </c>
      <c r="AI29" s="269">
        <v>694</v>
      </c>
      <c r="AJ29" s="269">
        <v>524</v>
      </c>
      <c r="AK29" s="269">
        <v>42</v>
      </c>
      <c r="AL29" s="269">
        <v>42</v>
      </c>
      <c r="AM29" s="269">
        <v>719</v>
      </c>
      <c r="AN29" s="269">
        <v>0</v>
      </c>
      <c r="AO29" s="269">
        <v>20</v>
      </c>
      <c r="AP29" s="270">
        <v>4390</v>
      </c>
      <c r="AQ29" s="269">
        <v>6</v>
      </c>
      <c r="AR29" s="269">
        <v>4560</v>
      </c>
      <c r="AS29" s="269">
        <v>-43</v>
      </c>
      <c r="AT29" s="269">
        <v>0</v>
      </c>
      <c r="AU29" s="269">
        <v>0</v>
      </c>
      <c r="AV29" s="269">
        <v>0</v>
      </c>
      <c r="AW29" s="270">
        <v>4523</v>
      </c>
      <c r="AX29" s="269">
        <v>8913</v>
      </c>
      <c r="AY29" s="270">
        <v>52</v>
      </c>
      <c r="AZ29" s="270">
        <v>4575</v>
      </c>
      <c r="BA29" s="269">
        <v>8965</v>
      </c>
      <c r="BB29" s="270">
        <v>-1304</v>
      </c>
      <c r="BC29" s="269">
        <v>3271</v>
      </c>
      <c r="BD29" s="270">
        <v>7661</v>
      </c>
      <c r="BE29" s="271"/>
      <c r="BG29" s="281" t="s">
        <v>471</v>
      </c>
      <c r="BH29" s="283" t="s">
        <v>286</v>
      </c>
      <c r="BI29" s="273">
        <f t="shared" si="0"/>
        <v>8913</v>
      </c>
      <c r="BJ29" s="274">
        <f t="shared" si="1"/>
        <v>1304</v>
      </c>
      <c r="BK29" s="275">
        <f t="shared" si="2"/>
        <v>0.14630315269830585</v>
      </c>
      <c r="BL29" s="276">
        <f t="shared" si="3"/>
        <v>0.85369684730169415</v>
      </c>
      <c r="BM29" s="277"/>
      <c r="BN29" s="281" t="s">
        <v>471</v>
      </c>
      <c r="BO29" s="283" t="s">
        <v>286</v>
      </c>
      <c r="BP29" s="278">
        <f t="shared" si="4"/>
        <v>52</v>
      </c>
      <c r="BQ29" s="279">
        <f t="shared" si="5"/>
        <v>1304</v>
      </c>
      <c r="BR29" s="280">
        <f t="shared" si="6"/>
        <v>-1252</v>
      </c>
      <c r="BS29" s="277"/>
    </row>
    <row r="30" spans="1:71" x14ac:dyDescent="0.2">
      <c r="A30" s="281" t="s">
        <v>472</v>
      </c>
      <c r="B30" s="282" t="s">
        <v>282</v>
      </c>
      <c r="C30" s="269">
        <v>1</v>
      </c>
      <c r="D30" s="269">
        <v>0</v>
      </c>
      <c r="E30" s="269">
        <v>0</v>
      </c>
      <c r="F30" s="269">
        <v>0</v>
      </c>
      <c r="G30" s="269">
        <v>25</v>
      </c>
      <c r="H30" s="269">
        <v>0</v>
      </c>
      <c r="I30" s="269">
        <v>14</v>
      </c>
      <c r="J30" s="269">
        <v>30</v>
      </c>
      <c r="K30" s="269">
        <v>0</v>
      </c>
      <c r="L30" s="269">
        <v>2</v>
      </c>
      <c r="M30" s="269">
        <v>10</v>
      </c>
      <c r="N30" s="269">
        <v>2</v>
      </c>
      <c r="O30" s="269">
        <v>2</v>
      </c>
      <c r="P30" s="269">
        <v>11</v>
      </c>
      <c r="Q30" s="269">
        <v>8</v>
      </c>
      <c r="R30" s="269">
        <v>4</v>
      </c>
      <c r="S30" s="269">
        <v>9</v>
      </c>
      <c r="T30" s="269">
        <v>2</v>
      </c>
      <c r="U30" s="269">
        <v>5</v>
      </c>
      <c r="V30" s="269">
        <v>2</v>
      </c>
      <c r="W30" s="269">
        <v>105</v>
      </c>
      <c r="X30" s="269">
        <v>4</v>
      </c>
      <c r="Y30" s="269">
        <v>89</v>
      </c>
      <c r="Z30" s="269">
        <v>18</v>
      </c>
      <c r="AA30" s="269">
        <v>15</v>
      </c>
      <c r="AB30" s="269">
        <v>0</v>
      </c>
      <c r="AC30" s="269">
        <v>157</v>
      </c>
      <c r="AD30" s="269">
        <v>188</v>
      </c>
      <c r="AE30" s="269">
        <v>1</v>
      </c>
      <c r="AF30" s="269">
        <v>1206</v>
      </c>
      <c r="AG30" s="269">
        <v>41</v>
      </c>
      <c r="AH30" s="269">
        <v>1384</v>
      </c>
      <c r="AI30" s="269">
        <v>349</v>
      </c>
      <c r="AJ30" s="269">
        <v>435</v>
      </c>
      <c r="AK30" s="269">
        <v>1</v>
      </c>
      <c r="AL30" s="269">
        <v>19</v>
      </c>
      <c r="AM30" s="269">
        <v>1373</v>
      </c>
      <c r="AN30" s="269">
        <v>0</v>
      </c>
      <c r="AO30" s="269">
        <v>206</v>
      </c>
      <c r="AP30" s="270">
        <v>5718</v>
      </c>
      <c r="AQ30" s="269">
        <v>0</v>
      </c>
      <c r="AR30" s="269">
        <v>692</v>
      </c>
      <c r="AS30" s="269">
        <v>967</v>
      </c>
      <c r="AT30" s="269">
        <v>0</v>
      </c>
      <c r="AU30" s="269">
        <v>0</v>
      </c>
      <c r="AV30" s="269">
        <v>0</v>
      </c>
      <c r="AW30" s="270">
        <v>1659</v>
      </c>
      <c r="AX30" s="269">
        <v>7377</v>
      </c>
      <c r="AY30" s="270">
        <v>10</v>
      </c>
      <c r="AZ30" s="270">
        <v>1669</v>
      </c>
      <c r="BA30" s="269">
        <v>7387</v>
      </c>
      <c r="BB30" s="270">
        <v>-2327</v>
      </c>
      <c r="BC30" s="269">
        <v>-658</v>
      </c>
      <c r="BD30" s="270">
        <v>5060</v>
      </c>
      <c r="BE30" s="271"/>
      <c r="BG30" s="281" t="s">
        <v>472</v>
      </c>
      <c r="BH30" s="283" t="s">
        <v>282</v>
      </c>
      <c r="BI30" s="273">
        <f t="shared" si="0"/>
        <v>7377</v>
      </c>
      <c r="BJ30" s="274">
        <f t="shared" si="1"/>
        <v>2327</v>
      </c>
      <c r="BK30" s="275">
        <f t="shared" si="2"/>
        <v>0.31543988071031587</v>
      </c>
      <c r="BL30" s="276">
        <f t="shared" si="3"/>
        <v>0.68456011928968419</v>
      </c>
      <c r="BM30" s="277"/>
      <c r="BN30" s="281" t="s">
        <v>472</v>
      </c>
      <c r="BO30" s="283" t="s">
        <v>282</v>
      </c>
      <c r="BP30" s="278">
        <f t="shared" si="4"/>
        <v>10</v>
      </c>
      <c r="BQ30" s="279">
        <f t="shared" si="5"/>
        <v>2327</v>
      </c>
      <c r="BR30" s="280">
        <f t="shared" si="6"/>
        <v>-2317</v>
      </c>
      <c r="BS30" s="277"/>
    </row>
    <row r="31" spans="1:71" x14ac:dyDescent="0.2">
      <c r="A31" s="281" t="s">
        <v>473</v>
      </c>
      <c r="B31" s="282" t="s">
        <v>385</v>
      </c>
      <c r="C31" s="269">
        <v>126</v>
      </c>
      <c r="D31" s="269">
        <v>5</v>
      </c>
      <c r="E31" s="269">
        <v>333</v>
      </c>
      <c r="F31" s="269">
        <v>1</v>
      </c>
      <c r="G31" s="269">
        <v>2813</v>
      </c>
      <c r="H31" s="269">
        <v>32</v>
      </c>
      <c r="I31" s="269">
        <v>1262</v>
      </c>
      <c r="J31" s="269">
        <v>503</v>
      </c>
      <c r="K31" s="269">
        <v>10</v>
      </c>
      <c r="L31" s="269">
        <v>972</v>
      </c>
      <c r="M31" s="269">
        <v>206</v>
      </c>
      <c r="N31" s="269">
        <v>255</v>
      </c>
      <c r="O31" s="269">
        <v>580</v>
      </c>
      <c r="P31" s="269">
        <v>6213</v>
      </c>
      <c r="Q31" s="269">
        <v>1387</v>
      </c>
      <c r="R31" s="269">
        <v>8655</v>
      </c>
      <c r="S31" s="269">
        <v>808</v>
      </c>
      <c r="T31" s="269">
        <v>90</v>
      </c>
      <c r="U31" s="269">
        <v>1221</v>
      </c>
      <c r="V31" s="269">
        <v>368</v>
      </c>
      <c r="W31" s="269">
        <v>11348</v>
      </c>
      <c r="X31" s="269">
        <v>2763</v>
      </c>
      <c r="Y31" s="269">
        <v>2656</v>
      </c>
      <c r="Z31" s="269">
        <v>51</v>
      </c>
      <c r="AA31" s="269">
        <v>141</v>
      </c>
      <c r="AB31" s="269">
        <v>77</v>
      </c>
      <c r="AC31" s="269">
        <v>1299</v>
      </c>
      <c r="AD31" s="269">
        <v>321</v>
      </c>
      <c r="AE31" s="269">
        <v>153</v>
      </c>
      <c r="AF31" s="269">
        <v>459</v>
      </c>
      <c r="AG31" s="269">
        <v>118</v>
      </c>
      <c r="AH31" s="269">
        <v>500</v>
      </c>
      <c r="AI31" s="269">
        <v>1628</v>
      </c>
      <c r="AJ31" s="269">
        <v>7441</v>
      </c>
      <c r="AK31" s="269">
        <v>727</v>
      </c>
      <c r="AL31" s="269">
        <v>1503</v>
      </c>
      <c r="AM31" s="269">
        <v>7203</v>
      </c>
      <c r="AN31" s="269">
        <v>464</v>
      </c>
      <c r="AO31" s="269">
        <v>1156</v>
      </c>
      <c r="AP31" s="270">
        <v>65848</v>
      </c>
      <c r="AQ31" s="269">
        <v>2253</v>
      </c>
      <c r="AR31" s="269">
        <v>114366</v>
      </c>
      <c r="AS31" s="269">
        <v>10</v>
      </c>
      <c r="AT31" s="269">
        <v>5045</v>
      </c>
      <c r="AU31" s="269">
        <v>2557</v>
      </c>
      <c r="AV31" s="269">
        <v>116</v>
      </c>
      <c r="AW31" s="270">
        <v>124347</v>
      </c>
      <c r="AX31" s="269">
        <v>190195</v>
      </c>
      <c r="AY31" s="270">
        <v>44496</v>
      </c>
      <c r="AZ31" s="270">
        <v>168843</v>
      </c>
      <c r="BA31" s="269">
        <v>234691</v>
      </c>
      <c r="BB31" s="270">
        <v>-120950</v>
      </c>
      <c r="BC31" s="269">
        <v>47893</v>
      </c>
      <c r="BD31" s="270">
        <v>113741</v>
      </c>
      <c r="BE31" s="271"/>
      <c r="BG31" s="281" t="s">
        <v>473</v>
      </c>
      <c r="BH31" s="283" t="s">
        <v>385</v>
      </c>
      <c r="BI31" s="273">
        <f t="shared" si="0"/>
        <v>190195</v>
      </c>
      <c r="BJ31" s="274">
        <f t="shared" si="1"/>
        <v>120950</v>
      </c>
      <c r="BK31" s="275">
        <f t="shared" si="2"/>
        <v>0.63592628617997315</v>
      </c>
      <c r="BL31" s="276">
        <f t="shared" si="3"/>
        <v>0.36407371382002685</v>
      </c>
      <c r="BM31" s="277"/>
      <c r="BN31" s="281" t="s">
        <v>473</v>
      </c>
      <c r="BO31" s="283" t="s">
        <v>385</v>
      </c>
      <c r="BP31" s="278">
        <f t="shared" si="4"/>
        <v>44496</v>
      </c>
      <c r="BQ31" s="279">
        <f t="shared" si="5"/>
        <v>120950</v>
      </c>
      <c r="BR31" s="280">
        <f t="shared" si="6"/>
        <v>-76454</v>
      </c>
      <c r="BS31" s="277"/>
    </row>
    <row r="32" spans="1:71" x14ac:dyDescent="0.2">
      <c r="A32" s="281" t="s">
        <v>474</v>
      </c>
      <c r="B32" s="282" t="s">
        <v>37</v>
      </c>
      <c r="C32" s="269">
        <v>8</v>
      </c>
      <c r="D32" s="269">
        <v>2</v>
      </c>
      <c r="E32" s="269">
        <v>47</v>
      </c>
      <c r="F32" s="269">
        <v>3</v>
      </c>
      <c r="G32" s="269">
        <v>316</v>
      </c>
      <c r="H32" s="269">
        <v>8</v>
      </c>
      <c r="I32" s="269">
        <v>115</v>
      </c>
      <c r="J32" s="269">
        <v>75</v>
      </c>
      <c r="K32" s="269">
        <v>3</v>
      </c>
      <c r="L32" s="269">
        <v>56</v>
      </c>
      <c r="M32" s="269">
        <v>58</v>
      </c>
      <c r="N32" s="269">
        <v>42</v>
      </c>
      <c r="O32" s="269">
        <v>114</v>
      </c>
      <c r="P32" s="269">
        <v>1517</v>
      </c>
      <c r="Q32" s="269">
        <v>188</v>
      </c>
      <c r="R32" s="269">
        <v>1351</v>
      </c>
      <c r="S32" s="269">
        <v>180</v>
      </c>
      <c r="T32" s="269">
        <v>12</v>
      </c>
      <c r="U32" s="269">
        <v>136</v>
      </c>
      <c r="V32" s="269">
        <v>51</v>
      </c>
      <c r="W32" s="269">
        <v>1084</v>
      </c>
      <c r="X32" s="269">
        <v>809</v>
      </c>
      <c r="Y32" s="269">
        <v>565</v>
      </c>
      <c r="Z32" s="269">
        <v>33</v>
      </c>
      <c r="AA32" s="269">
        <v>182</v>
      </c>
      <c r="AB32" s="269">
        <v>134</v>
      </c>
      <c r="AC32" s="269">
        <v>2008</v>
      </c>
      <c r="AD32" s="269">
        <v>2705</v>
      </c>
      <c r="AE32" s="269">
        <v>10377</v>
      </c>
      <c r="AF32" s="269">
        <v>2591</v>
      </c>
      <c r="AG32" s="269">
        <v>51</v>
      </c>
      <c r="AH32" s="269">
        <v>1068</v>
      </c>
      <c r="AI32" s="269">
        <v>483</v>
      </c>
      <c r="AJ32" s="269">
        <v>807</v>
      </c>
      <c r="AK32" s="269">
        <v>483</v>
      </c>
      <c r="AL32" s="269">
        <v>367</v>
      </c>
      <c r="AM32" s="269">
        <v>495</v>
      </c>
      <c r="AN32" s="269">
        <v>0</v>
      </c>
      <c r="AO32" s="269">
        <v>41</v>
      </c>
      <c r="AP32" s="270">
        <v>28565</v>
      </c>
      <c r="AQ32" s="269">
        <v>1</v>
      </c>
      <c r="AR32" s="269">
        <v>42752</v>
      </c>
      <c r="AS32" s="269">
        <v>0</v>
      </c>
      <c r="AT32" s="269">
        <v>0</v>
      </c>
      <c r="AU32" s="269">
        <v>0</v>
      </c>
      <c r="AV32" s="269">
        <v>0</v>
      </c>
      <c r="AW32" s="270">
        <v>42753</v>
      </c>
      <c r="AX32" s="269">
        <v>71318</v>
      </c>
      <c r="AY32" s="270">
        <v>3515</v>
      </c>
      <c r="AZ32" s="270">
        <v>46268</v>
      </c>
      <c r="BA32" s="269">
        <v>74833</v>
      </c>
      <c r="BB32" s="270">
        <v>-18593</v>
      </c>
      <c r="BC32" s="269">
        <v>27675</v>
      </c>
      <c r="BD32" s="270">
        <v>56240</v>
      </c>
      <c r="BE32" s="271"/>
      <c r="BG32" s="281" t="s">
        <v>474</v>
      </c>
      <c r="BH32" s="283" t="s">
        <v>37</v>
      </c>
      <c r="BI32" s="273">
        <f t="shared" si="0"/>
        <v>71318</v>
      </c>
      <c r="BJ32" s="274">
        <f t="shared" si="1"/>
        <v>18593</v>
      </c>
      <c r="BK32" s="275">
        <f t="shared" si="2"/>
        <v>0.26070557222580554</v>
      </c>
      <c r="BL32" s="276">
        <f t="shared" si="3"/>
        <v>0.73929442777419441</v>
      </c>
      <c r="BM32" s="277"/>
      <c r="BN32" s="281" t="s">
        <v>474</v>
      </c>
      <c r="BO32" s="283" t="s">
        <v>37</v>
      </c>
      <c r="BP32" s="278">
        <f t="shared" si="4"/>
        <v>3515</v>
      </c>
      <c r="BQ32" s="279">
        <f t="shared" si="5"/>
        <v>18593</v>
      </c>
      <c r="BR32" s="280">
        <f t="shared" si="6"/>
        <v>-15078</v>
      </c>
      <c r="BS32" s="277"/>
    </row>
    <row r="33" spans="1:71" x14ac:dyDescent="0.2">
      <c r="A33" s="281" t="s">
        <v>475</v>
      </c>
      <c r="B33" s="282" t="s">
        <v>38</v>
      </c>
      <c r="C33" s="269">
        <v>3</v>
      </c>
      <c r="D33" s="269">
        <v>0</v>
      </c>
      <c r="E33" s="269">
        <v>4</v>
      </c>
      <c r="F33" s="269">
        <v>0</v>
      </c>
      <c r="G33" s="269">
        <v>37</v>
      </c>
      <c r="H33" s="269">
        <v>1</v>
      </c>
      <c r="I33" s="269">
        <v>16</v>
      </c>
      <c r="J33" s="269">
        <v>21</v>
      </c>
      <c r="K33" s="269">
        <v>1</v>
      </c>
      <c r="L33" s="269">
        <v>13</v>
      </c>
      <c r="M33" s="269">
        <v>12</v>
      </c>
      <c r="N33" s="269">
        <v>11</v>
      </c>
      <c r="O33" s="269">
        <v>13</v>
      </c>
      <c r="P33" s="269">
        <v>432</v>
      </c>
      <c r="Q33" s="269">
        <v>58</v>
      </c>
      <c r="R33" s="269">
        <v>345</v>
      </c>
      <c r="S33" s="269">
        <v>31</v>
      </c>
      <c r="T33" s="269">
        <v>1</v>
      </c>
      <c r="U33" s="269">
        <v>43</v>
      </c>
      <c r="V33" s="269">
        <v>15</v>
      </c>
      <c r="W33" s="269">
        <v>112</v>
      </c>
      <c r="X33" s="269">
        <v>32</v>
      </c>
      <c r="Y33" s="269">
        <v>155</v>
      </c>
      <c r="Z33" s="269">
        <v>10</v>
      </c>
      <c r="AA33" s="269">
        <v>2</v>
      </c>
      <c r="AB33" s="269">
        <v>5</v>
      </c>
      <c r="AC33" s="269">
        <v>3103</v>
      </c>
      <c r="AD33" s="269">
        <v>809</v>
      </c>
      <c r="AE33" s="269">
        <v>3318</v>
      </c>
      <c r="AF33" s="269">
        <v>602</v>
      </c>
      <c r="AG33" s="269">
        <v>144</v>
      </c>
      <c r="AH33" s="269">
        <v>81</v>
      </c>
      <c r="AI33" s="269">
        <v>555</v>
      </c>
      <c r="AJ33" s="269">
        <v>2321</v>
      </c>
      <c r="AK33" s="269">
        <v>275</v>
      </c>
      <c r="AL33" s="269">
        <v>245</v>
      </c>
      <c r="AM33" s="269">
        <v>852</v>
      </c>
      <c r="AN33" s="269">
        <v>0</v>
      </c>
      <c r="AO33" s="269">
        <v>451</v>
      </c>
      <c r="AP33" s="270">
        <v>14129</v>
      </c>
      <c r="AQ33" s="269">
        <v>0</v>
      </c>
      <c r="AR33" s="269">
        <v>131066</v>
      </c>
      <c r="AS33" s="269">
        <v>20</v>
      </c>
      <c r="AT33" s="269">
        <v>0</v>
      </c>
      <c r="AU33" s="269">
        <v>946</v>
      </c>
      <c r="AV33" s="269">
        <v>0</v>
      </c>
      <c r="AW33" s="270">
        <v>132032</v>
      </c>
      <c r="AX33" s="269">
        <v>146161</v>
      </c>
      <c r="AY33" s="270">
        <v>2916</v>
      </c>
      <c r="AZ33" s="270">
        <v>134948</v>
      </c>
      <c r="BA33" s="269">
        <v>149077</v>
      </c>
      <c r="BB33" s="270">
        <v>-13841</v>
      </c>
      <c r="BC33" s="269">
        <v>121107</v>
      </c>
      <c r="BD33" s="270">
        <v>135236</v>
      </c>
      <c r="BE33" s="271"/>
      <c r="BG33" s="281" t="s">
        <v>475</v>
      </c>
      <c r="BH33" s="283" t="s">
        <v>38</v>
      </c>
      <c r="BI33" s="273">
        <f t="shared" si="0"/>
        <v>146161</v>
      </c>
      <c r="BJ33" s="274">
        <f t="shared" si="1"/>
        <v>13841</v>
      </c>
      <c r="BK33" s="275">
        <f t="shared" si="2"/>
        <v>9.4696943781172813E-2</v>
      </c>
      <c r="BL33" s="276">
        <f t="shared" si="3"/>
        <v>0.90530305621882723</v>
      </c>
      <c r="BM33" s="277"/>
      <c r="BN33" s="281" t="s">
        <v>475</v>
      </c>
      <c r="BO33" s="283" t="s">
        <v>38</v>
      </c>
      <c r="BP33" s="278">
        <f t="shared" si="4"/>
        <v>2916</v>
      </c>
      <c r="BQ33" s="279">
        <f t="shared" si="5"/>
        <v>13841</v>
      </c>
      <c r="BR33" s="280">
        <f t="shared" si="6"/>
        <v>-10925</v>
      </c>
      <c r="BS33" s="277"/>
    </row>
    <row r="34" spans="1:71" x14ac:dyDescent="0.2">
      <c r="A34" s="281" t="s">
        <v>476</v>
      </c>
      <c r="B34" s="282" t="s">
        <v>477</v>
      </c>
      <c r="C34" s="269">
        <v>50</v>
      </c>
      <c r="D34" s="269">
        <v>5</v>
      </c>
      <c r="E34" s="269">
        <v>110</v>
      </c>
      <c r="F34" s="269">
        <v>1</v>
      </c>
      <c r="G34" s="269">
        <v>1029</v>
      </c>
      <c r="H34" s="269">
        <v>7</v>
      </c>
      <c r="I34" s="269">
        <v>516</v>
      </c>
      <c r="J34" s="269">
        <v>270</v>
      </c>
      <c r="K34" s="269">
        <v>19</v>
      </c>
      <c r="L34" s="269">
        <v>262</v>
      </c>
      <c r="M34" s="269">
        <v>242</v>
      </c>
      <c r="N34" s="269">
        <v>189</v>
      </c>
      <c r="O34" s="269">
        <v>408</v>
      </c>
      <c r="P34" s="269">
        <v>2735</v>
      </c>
      <c r="Q34" s="269">
        <v>489</v>
      </c>
      <c r="R34" s="269">
        <v>2857</v>
      </c>
      <c r="S34" s="269">
        <v>266</v>
      </c>
      <c r="T34" s="269">
        <v>34</v>
      </c>
      <c r="U34" s="269">
        <v>434</v>
      </c>
      <c r="V34" s="269">
        <v>168</v>
      </c>
      <c r="W34" s="269">
        <v>4115</v>
      </c>
      <c r="X34" s="269">
        <v>5083</v>
      </c>
      <c r="Y34" s="269">
        <v>1191</v>
      </c>
      <c r="Z34" s="269">
        <v>104</v>
      </c>
      <c r="AA34" s="269">
        <v>98</v>
      </c>
      <c r="AB34" s="269">
        <v>220</v>
      </c>
      <c r="AC34" s="269">
        <v>2383</v>
      </c>
      <c r="AD34" s="269">
        <v>1604</v>
      </c>
      <c r="AE34" s="269">
        <v>63</v>
      </c>
      <c r="AF34" s="269">
        <v>4213</v>
      </c>
      <c r="AG34" s="269">
        <v>181</v>
      </c>
      <c r="AH34" s="269">
        <v>1176</v>
      </c>
      <c r="AI34" s="269">
        <v>1481</v>
      </c>
      <c r="AJ34" s="269">
        <v>1433</v>
      </c>
      <c r="AK34" s="269">
        <v>480</v>
      </c>
      <c r="AL34" s="269">
        <v>478</v>
      </c>
      <c r="AM34" s="269">
        <v>1909</v>
      </c>
      <c r="AN34" s="269">
        <v>123</v>
      </c>
      <c r="AO34" s="269">
        <v>1414</v>
      </c>
      <c r="AP34" s="270">
        <v>37840</v>
      </c>
      <c r="AQ34" s="269">
        <v>631</v>
      </c>
      <c r="AR34" s="269">
        <v>34688</v>
      </c>
      <c r="AS34" s="269">
        <v>105</v>
      </c>
      <c r="AT34" s="269">
        <v>504</v>
      </c>
      <c r="AU34" s="269">
        <v>160</v>
      </c>
      <c r="AV34" s="269">
        <v>28</v>
      </c>
      <c r="AW34" s="270">
        <v>36116</v>
      </c>
      <c r="AX34" s="269">
        <v>73956</v>
      </c>
      <c r="AY34" s="270">
        <v>47157</v>
      </c>
      <c r="AZ34" s="270">
        <v>83273</v>
      </c>
      <c r="BA34" s="269">
        <v>121113</v>
      </c>
      <c r="BB34" s="270">
        <v>-45081</v>
      </c>
      <c r="BC34" s="269">
        <v>38192</v>
      </c>
      <c r="BD34" s="270">
        <v>76032</v>
      </c>
      <c r="BE34" s="271"/>
      <c r="BG34" s="281" t="s">
        <v>476</v>
      </c>
      <c r="BH34" s="283" t="s">
        <v>477</v>
      </c>
      <c r="BI34" s="273">
        <f t="shared" si="0"/>
        <v>73956</v>
      </c>
      <c r="BJ34" s="274">
        <f t="shared" si="1"/>
        <v>45081</v>
      </c>
      <c r="BK34" s="275">
        <f t="shared" si="2"/>
        <v>0.60956514684406948</v>
      </c>
      <c r="BL34" s="276">
        <f t="shared" si="3"/>
        <v>0.39043485315593052</v>
      </c>
      <c r="BM34" s="277"/>
      <c r="BN34" s="281" t="s">
        <v>476</v>
      </c>
      <c r="BO34" s="283" t="s">
        <v>477</v>
      </c>
      <c r="BP34" s="278">
        <f t="shared" si="4"/>
        <v>47157</v>
      </c>
      <c r="BQ34" s="279">
        <f t="shared" si="5"/>
        <v>45081</v>
      </c>
      <c r="BR34" s="280">
        <f t="shared" si="6"/>
        <v>2076</v>
      </c>
      <c r="BS34" s="277"/>
    </row>
    <row r="35" spans="1:71" x14ac:dyDescent="0.2">
      <c r="A35" s="281" t="s">
        <v>478</v>
      </c>
      <c r="B35" s="282" t="s">
        <v>194</v>
      </c>
      <c r="C35" s="269">
        <v>5</v>
      </c>
      <c r="D35" s="269">
        <v>0</v>
      </c>
      <c r="E35" s="269">
        <v>25</v>
      </c>
      <c r="F35" s="269">
        <v>0</v>
      </c>
      <c r="G35" s="269">
        <v>157</v>
      </c>
      <c r="H35" s="269">
        <v>3</v>
      </c>
      <c r="I35" s="269">
        <v>63</v>
      </c>
      <c r="J35" s="269">
        <v>140</v>
      </c>
      <c r="K35" s="269">
        <v>0</v>
      </c>
      <c r="L35" s="269">
        <v>100</v>
      </c>
      <c r="M35" s="269">
        <v>27</v>
      </c>
      <c r="N35" s="269">
        <v>19</v>
      </c>
      <c r="O35" s="269">
        <v>39</v>
      </c>
      <c r="P35" s="269">
        <v>796</v>
      </c>
      <c r="Q35" s="269">
        <v>205</v>
      </c>
      <c r="R35" s="269">
        <v>2026</v>
      </c>
      <c r="S35" s="269">
        <v>103</v>
      </c>
      <c r="T35" s="269">
        <v>14</v>
      </c>
      <c r="U35" s="269">
        <v>285</v>
      </c>
      <c r="V35" s="269">
        <v>158</v>
      </c>
      <c r="W35" s="269">
        <v>608</v>
      </c>
      <c r="X35" s="269">
        <v>181</v>
      </c>
      <c r="Y35" s="269">
        <v>382</v>
      </c>
      <c r="Z35" s="269">
        <v>17</v>
      </c>
      <c r="AA35" s="269">
        <v>307</v>
      </c>
      <c r="AB35" s="269">
        <v>48</v>
      </c>
      <c r="AC35" s="269">
        <v>4390</v>
      </c>
      <c r="AD35" s="269">
        <v>3282</v>
      </c>
      <c r="AE35" s="269">
        <v>275</v>
      </c>
      <c r="AF35" s="269">
        <v>650</v>
      </c>
      <c r="AG35" s="269">
        <v>1663</v>
      </c>
      <c r="AH35" s="269">
        <v>1540</v>
      </c>
      <c r="AI35" s="269">
        <v>2474</v>
      </c>
      <c r="AJ35" s="269">
        <v>1312</v>
      </c>
      <c r="AK35" s="269">
        <v>1272</v>
      </c>
      <c r="AL35" s="269">
        <v>1467</v>
      </c>
      <c r="AM35" s="269">
        <v>1716</v>
      </c>
      <c r="AN35" s="269">
        <v>0</v>
      </c>
      <c r="AO35" s="269">
        <v>1079</v>
      </c>
      <c r="AP35" s="270">
        <v>26828</v>
      </c>
      <c r="AQ35" s="269">
        <v>270</v>
      </c>
      <c r="AR35" s="269">
        <v>31485</v>
      </c>
      <c r="AS35" s="269">
        <v>9</v>
      </c>
      <c r="AT35" s="269">
        <v>8899</v>
      </c>
      <c r="AU35" s="269">
        <v>1765</v>
      </c>
      <c r="AV35" s="269">
        <v>-50</v>
      </c>
      <c r="AW35" s="270">
        <v>42378</v>
      </c>
      <c r="AX35" s="269">
        <v>69206</v>
      </c>
      <c r="AY35" s="270">
        <v>1706</v>
      </c>
      <c r="AZ35" s="270">
        <v>44084</v>
      </c>
      <c r="BA35" s="269">
        <v>70912</v>
      </c>
      <c r="BB35" s="270">
        <v>-62293</v>
      </c>
      <c r="BC35" s="269">
        <v>-18209</v>
      </c>
      <c r="BD35" s="270">
        <v>8619</v>
      </c>
      <c r="BE35" s="271"/>
      <c r="BG35" s="281" t="s">
        <v>478</v>
      </c>
      <c r="BH35" s="283" t="s">
        <v>194</v>
      </c>
      <c r="BI35" s="273">
        <f t="shared" si="0"/>
        <v>69206</v>
      </c>
      <c r="BJ35" s="274">
        <f t="shared" si="1"/>
        <v>62293</v>
      </c>
      <c r="BK35" s="275">
        <f t="shared" si="2"/>
        <v>0.90010981706788429</v>
      </c>
      <c r="BL35" s="276">
        <f t="shared" si="3"/>
        <v>9.9890182932115712E-2</v>
      </c>
      <c r="BM35" s="277"/>
      <c r="BN35" s="281" t="s">
        <v>478</v>
      </c>
      <c r="BO35" s="283" t="s">
        <v>194</v>
      </c>
      <c r="BP35" s="278">
        <f t="shared" si="4"/>
        <v>1706</v>
      </c>
      <c r="BQ35" s="279">
        <f t="shared" si="5"/>
        <v>62293</v>
      </c>
      <c r="BR35" s="280">
        <f t="shared" si="6"/>
        <v>-60587</v>
      </c>
      <c r="BS35" s="277"/>
    </row>
    <row r="36" spans="1:71" x14ac:dyDescent="0.2">
      <c r="A36" s="281" t="s">
        <v>479</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3528</v>
      </c>
      <c r="AP36" s="270">
        <v>3528</v>
      </c>
      <c r="AQ36" s="269">
        <v>0</v>
      </c>
      <c r="AR36" s="269">
        <v>2759</v>
      </c>
      <c r="AS36" s="269">
        <v>44012</v>
      </c>
      <c r="AT36" s="269">
        <v>0</v>
      </c>
      <c r="AU36" s="269">
        <v>0</v>
      </c>
      <c r="AV36" s="269">
        <v>0</v>
      </c>
      <c r="AW36" s="270">
        <v>46771</v>
      </c>
      <c r="AX36" s="269">
        <v>50299</v>
      </c>
      <c r="AY36" s="270">
        <v>0</v>
      </c>
      <c r="AZ36" s="270">
        <v>46771</v>
      </c>
      <c r="BA36" s="269">
        <v>50299</v>
      </c>
      <c r="BB36" s="270">
        <v>0</v>
      </c>
      <c r="BC36" s="269">
        <v>46771</v>
      </c>
      <c r="BD36" s="270">
        <v>50299</v>
      </c>
      <c r="BE36" s="271"/>
      <c r="BG36" s="281" t="s">
        <v>479</v>
      </c>
      <c r="BH36" s="283" t="s">
        <v>39</v>
      </c>
      <c r="BI36" s="273">
        <f t="shared" si="0"/>
        <v>50299</v>
      </c>
      <c r="BJ36" s="274">
        <f t="shared" si="1"/>
        <v>0</v>
      </c>
      <c r="BK36" s="275">
        <f t="shared" si="2"/>
        <v>0</v>
      </c>
      <c r="BL36" s="276">
        <f t="shared" si="3"/>
        <v>1</v>
      </c>
      <c r="BM36" s="277"/>
      <c r="BN36" s="281" t="s">
        <v>479</v>
      </c>
      <c r="BO36" s="283" t="s">
        <v>39</v>
      </c>
      <c r="BP36" s="278">
        <f t="shared" si="4"/>
        <v>0</v>
      </c>
      <c r="BQ36" s="279">
        <f t="shared" si="5"/>
        <v>0</v>
      </c>
      <c r="BR36" s="280">
        <f t="shared" si="6"/>
        <v>0</v>
      </c>
      <c r="BS36" s="277"/>
    </row>
    <row r="37" spans="1:71" x14ac:dyDescent="0.2">
      <c r="A37" s="281" t="s">
        <v>480</v>
      </c>
      <c r="B37" s="282" t="s">
        <v>40</v>
      </c>
      <c r="C37" s="269">
        <v>0</v>
      </c>
      <c r="D37" s="269">
        <v>0</v>
      </c>
      <c r="E37" s="269">
        <v>0</v>
      </c>
      <c r="F37" s="269">
        <v>0</v>
      </c>
      <c r="G37" s="269">
        <v>4</v>
      </c>
      <c r="H37" s="269">
        <v>0</v>
      </c>
      <c r="I37" s="269">
        <v>1</v>
      </c>
      <c r="J37" s="269">
        <v>2</v>
      </c>
      <c r="K37" s="269">
        <v>0</v>
      </c>
      <c r="L37" s="269">
        <v>2</v>
      </c>
      <c r="M37" s="269">
        <v>2</v>
      </c>
      <c r="N37" s="269">
        <v>1</v>
      </c>
      <c r="O37" s="269">
        <v>0</v>
      </c>
      <c r="P37" s="269">
        <v>34</v>
      </c>
      <c r="Q37" s="269">
        <v>3</v>
      </c>
      <c r="R37" s="269">
        <v>16</v>
      </c>
      <c r="S37" s="269">
        <v>1</v>
      </c>
      <c r="T37" s="269">
        <v>2</v>
      </c>
      <c r="U37" s="269">
        <v>20</v>
      </c>
      <c r="V37" s="269">
        <v>11</v>
      </c>
      <c r="W37" s="269">
        <v>21</v>
      </c>
      <c r="X37" s="269">
        <v>3</v>
      </c>
      <c r="Y37" s="269">
        <v>7</v>
      </c>
      <c r="Z37" s="269">
        <v>0</v>
      </c>
      <c r="AA37" s="269">
        <v>1</v>
      </c>
      <c r="AB37" s="269">
        <v>0</v>
      </c>
      <c r="AC37" s="269">
        <v>5</v>
      </c>
      <c r="AD37" s="269">
        <v>12</v>
      </c>
      <c r="AE37" s="269">
        <v>0</v>
      </c>
      <c r="AF37" s="269">
        <v>353</v>
      </c>
      <c r="AG37" s="269">
        <v>30</v>
      </c>
      <c r="AH37" s="269">
        <v>6</v>
      </c>
      <c r="AI37" s="269">
        <v>0</v>
      </c>
      <c r="AJ37" s="269">
        <v>11</v>
      </c>
      <c r="AK37" s="269">
        <v>0</v>
      </c>
      <c r="AL37" s="269">
        <v>10</v>
      </c>
      <c r="AM37" s="269">
        <v>13</v>
      </c>
      <c r="AN37" s="269">
        <v>0</v>
      </c>
      <c r="AO37" s="269">
        <v>2</v>
      </c>
      <c r="AP37" s="270">
        <v>573</v>
      </c>
      <c r="AQ37" s="269">
        <v>0</v>
      </c>
      <c r="AR37" s="269">
        <v>23479</v>
      </c>
      <c r="AS37" s="269">
        <v>20889</v>
      </c>
      <c r="AT37" s="269">
        <v>24352</v>
      </c>
      <c r="AU37" s="269">
        <v>5185</v>
      </c>
      <c r="AV37" s="269">
        <v>0</v>
      </c>
      <c r="AW37" s="270">
        <v>73905</v>
      </c>
      <c r="AX37" s="269">
        <v>74478</v>
      </c>
      <c r="AY37" s="270">
        <v>7157</v>
      </c>
      <c r="AZ37" s="270">
        <v>81062</v>
      </c>
      <c r="BA37" s="269">
        <v>81635</v>
      </c>
      <c r="BB37" s="270">
        <v>-8273</v>
      </c>
      <c r="BC37" s="269">
        <v>72789</v>
      </c>
      <c r="BD37" s="270">
        <v>73362</v>
      </c>
      <c r="BE37" s="271"/>
      <c r="BG37" s="281" t="s">
        <v>480</v>
      </c>
      <c r="BH37" s="283" t="s">
        <v>40</v>
      </c>
      <c r="BI37" s="273">
        <f t="shared" si="0"/>
        <v>74478</v>
      </c>
      <c r="BJ37" s="274">
        <f t="shared" si="1"/>
        <v>8273</v>
      </c>
      <c r="BK37" s="275">
        <f t="shared" si="2"/>
        <v>0.11107978194903192</v>
      </c>
      <c r="BL37" s="276">
        <f t="shared" si="3"/>
        <v>0.8889202180509681</v>
      </c>
      <c r="BM37" s="277"/>
      <c r="BN37" s="281" t="s">
        <v>480</v>
      </c>
      <c r="BO37" s="283" t="s">
        <v>40</v>
      </c>
      <c r="BP37" s="278">
        <f t="shared" si="4"/>
        <v>7157</v>
      </c>
      <c r="BQ37" s="279">
        <f t="shared" si="5"/>
        <v>8273</v>
      </c>
      <c r="BR37" s="280">
        <f t="shared" si="6"/>
        <v>-1116</v>
      </c>
      <c r="BS37" s="277"/>
    </row>
    <row r="38" spans="1:71" x14ac:dyDescent="0.2">
      <c r="A38" s="281" t="s">
        <v>481</v>
      </c>
      <c r="B38" s="282" t="s">
        <v>482</v>
      </c>
      <c r="C38" s="269">
        <v>1</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2</v>
      </c>
      <c r="AB38" s="269">
        <v>0</v>
      </c>
      <c r="AC38" s="269">
        <v>2</v>
      </c>
      <c r="AD38" s="269">
        <v>9</v>
      </c>
      <c r="AE38" s="269">
        <v>0</v>
      </c>
      <c r="AF38" s="269">
        <v>53</v>
      </c>
      <c r="AG38" s="269">
        <v>7</v>
      </c>
      <c r="AH38" s="269">
        <v>2</v>
      </c>
      <c r="AI38" s="269">
        <v>2</v>
      </c>
      <c r="AJ38" s="269">
        <v>2477</v>
      </c>
      <c r="AK38" s="269">
        <v>0</v>
      </c>
      <c r="AL38" s="269">
        <v>2</v>
      </c>
      <c r="AM38" s="269">
        <v>5</v>
      </c>
      <c r="AN38" s="269">
        <v>0</v>
      </c>
      <c r="AO38" s="269">
        <v>35</v>
      </c>
      <c r="AP38" s="270">
        <v>2597</v>
      </c>
      <c r="AQ38" s="269">
        <v>824</v>
      </c>
      <c r="AR38" s="269">
        <v>39074</v>
      </c>
      <c r="AS38" s="269">
        <v>62203</v>
      </c>
      <c r="AT38" s="269">
        <v>0</v>
      </c>
      <c r="AU38" s="269">
        <v>0</v>
      </c>
      <c r="AV38" s="269">
        <v>0</v>
      </c>
      <c r="AW38" s="270">
        <v>102101</v>
      </c>
      <c r="AX38" s="269">
        <v>104698</v>
      </c>
      <c r="AY38" s="270">
        <v>38051</v>
      </c>
      <c r="AZ38" s="270">
        <v>140152</v>
      </c>
      <c r="BA38" s="269">
        <v>142749</v>
      </c>
      <c r="BB38" s="270">
        <v>-25426</v>
      </c>
      <c r="BC38" s="269">
        <v>114726</v>
      </c>
      <c r="BD38" s="270">
        <v>117323</v>
      </c>
      <c r="BE38" s="271"/>
      <c r="BG38" s="281" t="s">
        <v>481</v>
      </c>
      <c r="BH38" s="283" t="s">
        <v>482</v>
      </c>
      <c r="BI38" s="273">
        <f t="shared" si="0"/>
        <v>104698</v>
      </c>
      <c r="BJ38" s="274">
        <f t="shared" si="1"/>
        <v>25426</v>
      </c>
      <c r="BK38" s="275">
        <f t="shared" si="2"/>
        <v>0.24285086630117098</v>
      </c>
      <c r="BL38" s="276">
        <f t="shared" si="3"/>
        <v>0.75714913369882897</v>
      </c>
      <c r="BM38" s="277"/>
      <c r="BN38" s="281" t="s">
        <v>481</v>
      </c>
      <c r="BO38" s="283" t="s">
        <v>482</v>
      </c>
      <c r="BP38" s="278">
        <f t="shared" si="4"/>
        <v>38051</v>
      </c>
      <c r="BQ38" s="279">
        <f t="shared" si="5"/>
        <v>25426</v>
      </c>
      <c r="BR38" s="280">
        <f t="shared" si="6"/>
        <v>12625</v>
      </c>
      <c r="BS38" s="277"/>
    </row>
    <row r="39" spans="1:71" x14ac:dyDescent="0.2">
      <c r="A39" s="281" t="s">
        <v>483</v>
      </c>
      <c r="B39" s="282" t="s">
        <v>484</v>
      </c>
      <c r="C39" s="269">
        <v>0</v>
      </c>
      <c r="D39" s="269">
        <v>0</v>
      </c>
      <c r="E39" s="269">
        <v>41</v>
      </c>
      <c r="F39" s="269">
        <v>0</v>
      </c>
      <c r="G39" s="269">
        <v>43</v>
      </c>
      <c r="H39" s="269">
        <v>0</v>
      </c>
      <c r="I39" s="269">
        <v>8</v>
      </c>
      <c r="J39" s="269">
        <v>17</v>
      </c>
      <c r="K39" s="269">
        <v>0</v>
      </c>
      <c r="L39" s="269">
        <v>8</v>
      </c>
      <c r="M39" s="269">
        <v>1</v>
      </c>
      <c r="N39" s="269">
        <v>6</v>
      </c>
      <c r="O39" s="269">
        <v>4</v>
      </c>
      <c r="P39" s="269">
        <v>100</v>
      </c>
      <c r="Q39" s="269">
        <v>68</v>
      </c>
      <c r="R39" s="269">
        <v>349</v>
      </c>
      <c r="S39" s="269">
        <v>23</v>
      </c>
      <c r="T39" s="269">
        <v>1</v>
      </c>
      <c r="U39" s="269">
        <v>12</v>
      </c>
      <c r="V39" s="269">
        <v>6</v>
      </c>
      <c r="W39" s="269">
        <v>42</v>
      </c>
      <c r="X39" s="269">
        <v>27</v>
      </c>
      <c r="Y39" s="269">
        <v>32</v>
      </c>
      <c r="Z39" s="269">
        <v>4</v>
      </c>
      <c r="AA39" s="269">
        <v>72</v>
      </c>
      <c r="AB39" s="269">
        <v>8</v>
      </c>
      <c r="AC39" s="269">
        <v>36</v>
      </c>
      <c r="AD39" s="269">
        <v>146</v>
      </c>
      <c r="AE39" s="269">
        <v>23</v>
      </c>
      <c r="AF39" s="269">
        <v>96</v>
      </c>
      <c r="AG39" s="269">
        <v>11</v>
      </c>
      <c r="AH39" s="269">
        <v>0</v>
      </c>
      <c r="AI39" s="269">
        <v>170</v>
      </c>
      <c r="AJ39" s="269">
        <v>125</v>
      </c>
      <c r="AK39" s="269">
        <v>0</v>
      </c>
      <c r="AL39" s="269">
        <v>90</v>
      </c>
      <c r="AM39" s="269">
        <v>256</v>
      </c>
      <c r="AN39" s="269">
        <v>0</v>
      </c>
      <c r="AO39" s="269">
        <v>69</v>
      </c>
      <c r="AP39" s="270">
        <v>1894</v>
      </c>
      <c r="AQ39" s="269">
        <v>0</v>
      </c>
      <c r="AR39" s="269">
        <v>8951</v>
      </c>
      <c r="AS39" s="269">
        <v>0</v>
      </c>
      <c r="AT39" s="269">
        <v>0</v>
      </c>
      <c r="AU39" s="269">
        <v>0</v>
      </c>
      <c r="AV39" s="269">
        <v>0</v>
      </c>
      <c r="AW39" s="270">
        <v>8951</v>
      </c>
      <c r="AX39" s="269">
        <v>10845</v>
      </c>
      <c r="AY39" s="270">
        <v>6945</v>
      </c>
      <c r="AZ39" s="270">
        <v>15896</v>
      </c>
      <c r="BA39" s="269">
        <v>17790</v>
      </c>
      <c r="BB39" s="270">
        <v>0</v>
      </c>
      <c r="BC39" s="269">
        <v>15896</v>
      </c>
      <c r="BD39" s="270">
        <v>17790</v>
      </c>
      <c r="BE39" s="271"/>
      <c r="BG39" s="281" t="s">
        <v>483</v>
      </c>
      <c r="BH39" s="283" t="s">
        <v>484</v>
      </c>
      <c r="BI39" s="273">
        <f t="shared" si="0"/>
        <v>10845</v>
      </c>
      <c r="BJ39" s="274">
        <f t="shared" si="1"/>
        <v>0</v>
      </c>
      <c r="BK39" s="275">
        <f t="shared" si="2"/>
        <v>0</v>
      </c>
      <c r="BL39" s="276">
        <f t="shared" si="3"/>
        <v>1</v>
      </c>
      <c r="BM39" s="277"/>
      <c r="BN39" s="281" t="s">
        <v>483</v>
      </c>
      <c r="BO39" s="283" t="s">
        <v>484</v>
      </c>
      <c r="BP39" s="278">
        <f t="shared" si="4"/>
        <v>6945</v>
      </c>
      <c r="BQ39" s="279">
        <f t="shared" si="5"/>
        <v>0</v>
      </c>
      <c r="BR39" s="280">
        <f t="shared" si="6"/>
        <v>6945</v>
      </c>
      <c r="BS39" s="277"/>
    </row>
    <row r="40" spans="1:71" x14ac:dyDescent="0.2">
      <c r="A40" s="281" t="s">
        <v>485</v>
      </c>
      <c r="B40" s="282" t="s">
        <v>41</v>
      </c>
      <c r="C40" s="269">
        <v>34</v>
      </c>
      <c r="D40" s="269">
        <v>3</v>
      </c>
      <c r="E40" s="269">
        <v>53</v>
      </c>
      <c r="F40" s="269">
        <v>3</v>
      </c>
      <c r="G40" s="269">
        <v>1256</v>
      </c>
      <c r="H40" s="269">
        <v>13</v>
      </c>
      <c r="I40" s="269">
        <v>244</v>
      </c>
      <c r="J40" s="269">
        <v>559</v>
      </c>
      <c r="K40" s="269">
        <v>5</v>
      </c>
      <c r="L40" s="269">
        <v>607</v>
      </c>
      <c r="M40" s="269">
        <v>285</v>
      </c>
      <c r="N40" s="269">
        <v>110</v>
      </c>
      <c r="O40" s="269">
        <v>193</v>
      </c>
      <c r="P40" s="269">
        <v>3452</v>
      </c>
      <c r="Q40" s="269">
        <v>1128</v>
      </c>
      <c r="R40" s="269">
        <v>6481</v>
      </c>
      <c r="S40" s="269">
        <v>456</v>
      </c>
      <c r="T40" s="269">
        <v>90</v>
      </c>
      <c r="U40" s="269">
        <v>857</v>
      </c>
      <c r="V40" s="269">
        <v>288</v>
      </c>
      <c r="W40" s="269">
        <v>6617</v>
      </c>
      <c r="X40" s="269">
        <v>1172</v>
      </c>
      <c r="Y40" s="269">
        <v>4301</v>
      </c>
      <c r="Z40" s="269">
        <v>135</v>
      </c>
      <c r="AA40" s="269">
        <v>1034</v>
      </c>
      <c r="AB40" s="269">
        <v>312</v>
      </c>
      <c r="AC40" s="269">
        <v>9795</v>
      </c>
      <c r="AD40" s="269">
        <v>6514</v>
      </c>
      <c r="AE40" s="269">
        <v>2740</v>
      </c>
      <c r="AF40" s="269">
        <v>3502</v>
      </c>
      <c r="AG40" s="269">
        <v>1220</v>
      </c>
      <c r="AH40" s="269">
        <v>4637</v>
      </c>
      <c r="AI40" s="269">
        <v>5652</v>
      </c>
      <c r="AJ40" s="269">
        <v>5405</v>
      </c>
      <c r="AK40" s="269">
        <v>1407</v>
      </c>
      <c r="AL40" s="269">
        <v>6594</v>
      </c>
      <c r="AM40" s="269">
        <v>2849</v>
      </c>
      <c r="AN40" s="269">
        <v>0</v>
      </c>
      <c r="AO40" s="269">
        <v>571</v>
      </c>
      <c r="AP40" s="270">
        <v>80574</v>
      </c>
      <c r="AQ40" s="269">
        <v>884</v>
      </c>
      <c r="AR40" s="269">
        <v>24743</v>
      </c>
      <c r="AS40" s="269">
        <v>0</v>
      </c>
      <c r="AT40" s="269">
        <v>1483</v>
      </c>
      <c r="AU40" s="269">
        <v>494</v>
      </c>
      <c r="AV40" s="269">
        <v>0</v>
      </c>
      <c r="AW40" s="270">
        <v>27604</v>
      </c>
      <c r="AX40" s="269">
        <v>108178</v>
      </c>
      <c r="AY40" s="270">
        <v>10771</v>
      </c>
      <c r="AZ40" s="270">
        <v>38375</v>
      </c>
      <c r="BA40" s="269">
        <v>118949</v>
      </c>
      <c r="BB40" s="270">
        <v>-67543</v>
      </c>
      <c r="BC40" s="269">
        <v>-29168</v>
      </c>
      <c r="BD40" s="270">
        <v>51406</v>
      </c>
      <c r="BE40" s="271"/>
      <c r="BG40" s="281" t="s">
        <v>485</v>
      </c>
      <c r="BH40" s="283" t="s">
        <v>41</v>
      </c>
      <c r="BI40" s="273">
        <f t="shared" si="0"/>
        <v>108178</v>
      </c>
      <c r="BJ40" s="274">
        <f t="shared" si="1"/>
        <v>67543</v>
      </c>
      <c r="BK40" s="275">
        <f t="shared" si="2"/>
        <v>0.62436909537983698</v>
      </c>
      <c r="BL40" s="276">
        <f t="shared" si="3"/>
        <v>0.37563090462016302</v>
      </c>
      <c r="BM40" s="277"/>
      <c r="BN40" s="281" t="s">
        <v>485</v>
      </c>
      <c r="BO40" s="283" t="s">
        <v>41</v>
      </c>
      <c r="BP40" s="278">
        <f t="shared" si="4"/>
        <v>10771</v>
      </c>
      <c r="BQ40" s="279">
        <f t="shared" si="5"/>
        <v>67543</v>
      </c>
      <c r="BR40" s="280">
        <f t="shared" si="6"/>
        <v>-56772</v>
      </c>
      <c r="BS40" s="277"/>
    </row>
    <row r="41" spans="1:71" x14ac:dyDescent="0.2">
      <c r="A41" s="286">
        <v>37</v>
      </c>
      <c r="B41" s="282" t="s">
        <v>42</v>
      </c>
      <c r="C41" s="269">
        <v>0</v>
      </c>
      <c r="D41" s="269">
        <v>0</v>
      </c>
      <c r="E41" s="269">
        <v>5</v>
      </c>
      <c r="F41" s="269">
        <v>0</v>
      </c>
      <c r="G41" s="269">
        <v>7</v>
      </c>
      <c r="H41" s="269">
        <v>0</v>
      </c>
      <c r="I41" s="269">
        <v>2</v>
      </c>
      <c r="J41" s="269">
        <v>1</v>
      </c>
      <c r="K41" s="269">
        <v>0</v>
      </c>
      <c r="L41" s="269">
        <v>2</v>
      </c>
      <c r="M41" s="269">
        <v>0</v>
      </c>
      <c r="N41" s="269">
        <v>0</v>
      </c>
      <c r="O41" s="269">
        <v>1</v>
      </c>
      <c r="P41" s="269">
        <v>12</v>
      </c>
      <c r="Q41" s="269">
        <v>3</v>
      </c>
      <c r="R41" s="269">
        <v>26</v>
      </c>
      <c r="S41" s="269">
        <v>1</v>
      </c>
      <c r="T41" s="269">
        <v>0</v>
      </c>
      <c r="U41" s="269">
        <v>2</v>
      </c>
      <c r="V41" s="269">
        <v>0</v>
      </c>
      <c r="W41" s="269">
        <v>24</v>
      </c>
      <c r="X41" s="269">
        <v>30</v>
      </c>
      <c r="Y41" s="269">
        <v>11</v>
      </c>
      <c r="Z41" s="269">
        <v>0</v>
      </c>
      <c r="AA41" s="269">
        <v>2</v>
      </c>
      <c r="AB41" s="269">
        <v>0</v>
      </c>
      <c r="AC41" s="269">
        <v>100</v>
      </c>
      <c r="AD41" s="269">
        <v>10</v>
      </c>
      <c r="AE41" s="269">
        <v>62</v>
      </c>
      <c r="AF41" s="269">
        <v>169</v>
      </c>
      <c r="AG41" s="269">
        <v>140</v>
      </c>
      <c r="AH41" s="269">
        <v>25</v>
      </c>
      <c r="AI41" s="269">
        <v>227</v>
      </c>
      <c r="AJ41" s="269">
        <v>1498</v>
      </c>
      <c r="AK41" s="269">
        <v>49</v>
      </c>
      <c r="AL41" s="269">
        <v>49</v>
      </c>
      <c r="AM41" s="269">
        <v>1311</v>
      </c>
      <c r="AN41" s="269">
        <v>0</v>
      </c>
      <c r="AO41" s="269">
        <v>24</v>
      </c>
      <c r="AP41" s="270">
        <v>3793</v>
      </c>
      <c r="AQ41" s="269">
        <v>15593</v>
      </c>
      <c r="AR41" s="269">
        <v>82162</v>
      </c>
      <c r="AS41" s="269">
        <v>0</v>
      </c>
      <c r="AT41" s="269">
        <v>0</v>
      </c>
      <c r="AU41" s="269">
        <v>0</v>
      </c>
      <c r="AV41" s="269">
        <v>0</v>
      </c>
      <c r="AW41" s="270">
        <v>97755</v>
      </c>
      <c r="AX41" s="269">
        <v>101548</v>
      </c>
      <c r="AY41" s="270">
        <v>39651</v>
      </c>
      <c r="AZ41" s="270">
        <v>137406</v>
      </c>
      <c r="BA41" s="269">
        <v>141199</v>
      </c>
      <c r="BB41" s="270">
        <v>-56355</v>
      </c>
      <c r="BC41" s="269">
        <v>81051</v>
      </c>
      <c r="BD41" s="270">
        <v>84844</v>
      </c>
      <c r="BE41" s="271"/>
      <c r="BG41" s="286">
        <v>37</v>
      </c>
      <c r="BH41" s="283" t="s">
        <v>42</v>
      </c>
      <c r="BI41" s="273">
        <f t="shared" si="0"/>
        <v>101548</v>
      </c>
      <c r="BJ41" s="274">
        <f t="shared" si="1"/>
        <v>56355</v>
      </c>
      <c r="BK41" s="275">
        <f t="shared" si="2"/>
        <v>0.55495923110253276</v>
      </c>
      <c r="BL41" s="276">
        <f t="shared" si="3"/>
        <v>0.44504076889746724</v>
      </c>
      <c r="BM41" s="277"/>
      <c r="BN41" s="286">
        <v>37</v>
      </c>
      <c r="BO41" s="283" t="s">
        <v>42</v>
      </c>
      <c r="BP41" s="278">
        <f t="shared" si="4"/>
        <v>39651</v>
      </c>
      <c r="BQ41" s="279">
        <f t="shared" si="5"/>
        <v>56355</v>
      </c>
      <c r="BR41" s="280">
        <f t="shared" si="6"/>
        <v>-16704</v>
      </c>
      <c r="BS41" s="277"/>
    </row>
    <row r="42" spans="1:71" x14ac:dyDescent="0.2">
      <c r="A42" s="287">
        <v>38</v>
      </c>
      <c r="B42" s="268" t="s">
        <v>283</v>
      </c>
      <c r="C42" s="269">
        <v>1</v>
      </c>
      <c r="D42" s="269">
        <v>0</v>
      </c>
      <c r="E42" s="269">
        <v>7</v>
      </c>
      <c r="F42" s="269">
        <v>0</v>
      </c>
      <c r="G42" s="269">
        <v>30</v>
      </c>
      <c r="H42" s="269">
        <v>1</v>
      </c>
      <c r="I42" s="269">
        <v>10</v>
      </c>
      <c r="J42" s="269">
        <v>7</v>
      </c>
      <c r="K42" s="269">
        <v>0</v>
      </c>
      <c r="L42" s="269">
        <v>4</v>
      </c>
      <c r="M42" s="269">
        <v>7</v>
      </c>
      <c r="N42" s="269">
        <v>2</v>
      </c>
      <c r="O42" s="269">
        <v>4</v>
      </c>
      <c r="P42" s="269">
        <v>59</v>
      </c>
      <c r="Q42" s="269">
        <v>20</v>
      </c>
      <c r="R42" s="269">
        <v>193</v>
      </c>
      <c r="S42" s="269">
        <v>22</v>
      </c>
      <c r="T42" s="269">
        <v>3</v>
      </c>
      <c r="U42" s="269">
        <v>23</v>
      </c>
      <c r="V42" s="269">
        <v>8</v>
      </c>
      <c r="W42" s="269">
        <v>228</v>
      </c>
      <c r="X42" s="269">
        <v>52</v>
      </c>
      <c r="Y42" s="269">
        <v>42</v>
      </c>
      <c r="Z42" s="269">
        <v>0</v>
      </c>
      <c r="AA42" s="269">
        <v>8</v>
      </c>
      <c r="AB42" s="269">
        <v>17</v>
      </c>
      <c r="AC42" s="269">
        <v>263</v>
      </c>
      <c r="AD42" s="269">
        <v>220</v>
      </c>
      <c r="AE42" s="269">
        <v>36</v>
      </c>
      <c r="AF42" s="269">
        <v>142</v>
      </c>
      <c r="AG42" s="269">
        <v>19</v>
      </c>
      <c r="AH42" s="269">
        <v>152</v>
      </c>
      <c r="AI42" s="269">
        <v>335</v>
      </c>
      <c r="AJ42" s="269">
        <v>197</v>
      </c>
      <c r="AK42" s="269">
        <v>93</v>
      </c>
      <c r="AL42" s="269">
        <v>82</v>
      </c>
      <c r="AM42" s="269">
        <v>161</v>
      </c>
      <c r="AN42" s="269">
        <v>0</v>
      </c>
      <c r="AO42" s="269">
        <v>4</v>
      </c>
      <c r="AP42" s="270">
        <v>2452</v>
      </c>
      <c r="AQ42" s="269">
        <v>0</v>
      </c>
      <c r="AR42" s="269">
        <v>0</v>
      </c>
      <c r="AS42" s="269">
        <v>0</v>
      </c>
      <c r="AT42" s="269">
        <v>0</v>
      </c>
      <c r="AU42" s="269">
        <v>0</v>
      </c>
      <c r="AV42" s="269">
        <v>0</v>
      </c>
      <c r="AW42" s="270">
        <v>0</v>
      </c>
      <c r="AX42" s="269">
        <v>2452</v>
      </c>
      <c r="AY42" s="270">
        <v>0</v>
      </c>
      <c r="AZ42" s="270">
        <v>0</v>
      </c>
      <c r="BA42" s="269">
        <v>2452</v>
      </c>
      <c r="BB42" s="270">
        <v>0</v>
      </c>
      <c r="BC42" s="269">
        <v>0</v>
      </c>
      <c r="BD42" s="270">
        <v>2452</v>
      </c>
      <c r="BE42" s="271"/>
      <c r="BG42" s="287">
        <v>38</v>
      </c>
      <c r="BH42" s="272" t="s">
        <v>283</v>
      </c>
      <c r="BI42" s="273">
        <f t="shared" si="0"/>
        <v>2452</v>
      </c>
      <c r="BJ42" s="274">
        <f t="shared" si="1"/>
        <v>0</v>
      </c>
      <c r="BK42" s="275">
        <f t="shared" si="2"/>
        <v>0</v>
      </c>
      <c r="BL42" s="276">
        <f t="shared" si="3"/>
        <v>1</v>
      </c>
      <c r="BM42" s="277"/>
      <c r="BN42" s="287">
        <v>38</v>
      </c>
      <c r="BO42" s="272" t="s">
        <v>283</v>
      </c>
      <c r="BP42" s="278">
        <f t="shared" si="4"/>
        <v>0</v>
      </c>
      <c r="BQ42" s="279">
        <f t="shared" si="5"/>
        <v>0</v>
      </c>
      <c r="BR42" s="280">
        <f t="shared" si="6"/>
        <v>0</v>
      </c>
      <c r="BS42" s="277"/>
    </row>
    <row r="43" spans="1:71" x14ac:dyDescent="0.2">
      <c r="A43" s="287">
        <v>39</v>
      </c>
      <c r="B43" s="268" t="s">
        <v>284</v>
      </c>
      <c r="C43" s="269">
        <v>7</v>
      </c>
      <c r="D43" s="269">
        <v>2</v>
      </c>
      <c r="E43" s="269">
        <v>53</v>
      </c>
      <c r="F43" s="269">
        <v>1</v>
      </c>
      <c r="G43" s="269">
        <v>331</v>
      </c>
      <c r="H43" s="269">
        <v>1</v>
      </c>
      <c r="I43" s="269">
        <v>45</v>
      </c>
      <c r="J43" s="269">
        <v>23</v>
      </c>
      <c r="K43" s="269">
        <v>1</v>
      </c>
      <c r="L43" s="269">
        <v>66</v>
      </c>
      <c r="M43" s="269">
        <v>50</v>
      </c>
      <c r="N43" s="269">
        <v>40</v>
      </c>
      <c r="O43" s="269">
        <v>78</v>
      </c>
      <c r="P43" s="269">
        <v>560</v>
      </c>
      <c r="Q43" s="269">
        <v>257</v>
      </c>
      <c r="R43" s="269">
        <v>1437</v>
      </c>
      <c r="S43" s="269">
        <v>55</v>
      </c>
      <c r="T43" s="269">
        <v>3</v>
      </c>
      <c r="U43" s="269">
        <v>77</v>
      </c>
      <c r="V43" s="269">
        <v>18</v>
      </c>
      <c r="W43" s="269">
        <v>563</v>
      </c>
      <c r="X43" s="269">
        <v>121</v>
      </c>
      <c r="Y43" s="269">
        <v>701</v>
      </c>
      <c r="Z43" s="269">
        <v>6</v>
      </c>
      <c r="AA43" s="269">
        <v>77</v>
      </c>
      <c r="AB43" s="269">
        <v>128</v>
      </c>
      <c r="AC43" s="269">
        <v>1052</v>
      </c>
      <c r="AD43" s="269">
        <v>484</v>
      </c>
      <c r="AE43" s="269">
        <v>211</v>
      </c>
      <c r="AF43" s="269">
        <v>784</v>
      </c>
      <c r="AG43" s="269">
        <v>48</v>
      </c>
      <c r="AH43" s="269">
        <v>193</v>
      </c>
      <c r="AI43" s="269">
        <v>1061</v>
      </c>
      <c r="AJ43" s="269">
        <v>498</v>
      </c>
      <c r="AK43" s="269">
        <v>177</v>
      </c>
      <c r="AL43" s="269">
        <v>235</v>
      </c>
      <c r="AM43" s="269">
        <v>361</v>
      </c>
      <c r="AN43" s="269">
        <v>4</v>
      </c>
      <c r="AO43" s="269">
        <v>5</v>
      </c>
      <c r="AP43" s="270">
        <v>9814</v>
      </c>
      <c r="AQ43" s="269">
        <v>1</v>
      </c>
      <c r="AR43" s="269">
        <v>16087</v>
      </c>
      <c r="AS43" s="269">
        <v>0</v>
      </c>
      <c r="AT43" s="269">
        <v>0</v>
      </c>
      <c r="AU43" s="269">
        <v>0</v>
      </c>
      <c r="AV43" s="269">
        <v>0</v>
      </c>
      <c r="AW43" s="270">
        <v>16088</v>
      </c>
      <c r="AX43" s="269">
        <v>25902</v>
      </c>
      <c r="AY43" s="270">
        <v>42</v>
      </c>
      <c r="AZ43" s="270">
        <v>16130</v>
      </c>
      <c r="BA43" s="269">
        <v>25944</v>
      </c>
      <c r="BB43" s="270">
        <v>-7339</v>
      </c>
      <c r="BC43" s="269">
        <v>8791</v>
      </c>
      <c r="BD43" s="270">
        <v>18605</v>
      </c>
      <c r="BE43" s="271"/>
      <c r="BG43" s="287">
        <v>39</v>
      </c>
      <c r="BH43" s="272" t="s">
        <v>284</v>
      </c>
      <c r="BI43" s="273">
        <f t="shared" si="0"/>
        <v>25902</v>
      </c>
      <c r="BJ43" s="274">
        <f t="shared" si="1"/>
        <v>7339</v>
      </c>
      <c r="BK43" s="275">
        <f t="shared" si="2"/>
        <v>0.28333719403907032</v>
      </c>
      <c r="BL43" s="276">
        <f t="shared" si="3"/>
        <v>0.71666280596092968</v>
      </c>
      <c r="BM43" s="277"/>
      <c r="BN43" s="287">
        <v>39</v>
      </c>
      <c r="BO43" s="272" t="s">
        <v>284</v>
      </c>
      <c r="BP43" s="278">
        <f t="shared" si="4"/>
        <v>42</v>
      </c>
      <c r="BQ43" s="279">
        <f t="shared" si="5"/>
        <v>7339</v>
      </c>
      <c r="BR43" s="280">
        <f t="shared" si="6"/>
        <v>-7297</v>
      </c>
      <c r="BS43" s="277"/>
    </row>
    <row r="44" spans="1:71" x14ac:dyDescent="0.2">
      <c r="A44" s="288">
        <v>40</v>
      </c>
      <c r="B44" s="289" t="s">
        <v>43</v>
      </c>
      <c r="C44" s="290">
        <v>936</v>
      </c>
      <c r="D44" s="290">
        <v>54</v>
      </c>
      <c r="E44" s="290">
        <v>2394</v>
      </c>
      <c r="F44" s="290">
        <v>15</v>
      </c>
      <c r="G44" s="290">
        <v>24302</v>
      </c>
      <c r="H44" s="290">
        <v>257</v>
      </c>
      <c r="I44" s="290">
        <v>10025</v>
      </c>
      <c r="J44" s="290">
        <v>8542</v>
      </c>
      <c r="K44" s="290">
        <v>699</v>
      </c>
      <c r="L44" s="290">
        <v>10011</v>
      </c>
      <c r="M44" s="290">
        <v>2797</v>
      </c>
      <c r="N44" s="290">
        <v>8271</v>
      </c>
      <c r="O44" s="290">
        <v>11348</v>
      </c>
      <c r="P44" s="290">
        <v>75066</v>
      </c>
      <c r="Q44" s="290">
        <v>17507</v>
      </c>
      <c r="R44" s="290">
        <v>114043</v>
      </c>
      <c r="S44" s="290">
        <v>9678</v>
      </c>
      <c r="T44" s="290">
        <v>1338</v>
      </c>
      <c r="U44" s="290">
        <v>15256</v>
      </c>
      <c r="V44" s="290">
        <v>5561</v>
      </c>
      <c r="W44" s="290">
        <v>220187</v>
      </c>
      <c r="X44" s="290">
        <v>22589</v>
      </c>
      <c r="Y44" s="290">
        <v>24215</v>
      </c>
      <c r="Z44" s="290">
        <v>1659</v>
      </c>
      <c r="AA44" s="290">
        <v>3854</v>
      </c>
      <c r="AB44" s="290">
        <v>1660</v>
      </c>
      <c r="AC44" s="290">
        <v>31492</v>
      </c>
      <c r="AD44" s="290">
        <v>18310</v>
      </c>
      <c r="AE44" s="290">
        <v>19216</v>
      </c>
      <c r="AF44" s="290">
        <v>23608</v>
      </c>
      <c r="AG44" s="290">
        <v>4294</v>
      </c>
      <c r="AH44" s="290">
        <v>14373</v>
      </c>
      <c r="AI44" s="290">
        <v>21307</v>
      </c>
      <c r="AJ44" s="290">
        <v>52280</v>
      </c>
      <c r="AK44" s="290">
        <v>7224</v>
      </c>
      <c r="AL44" s="290">
        <v>20488</v>
      </c>
      <c r="AM44" s="290">
        <v>40115</v>
      </c>
      <c r="AN44" s="290">
        <v>2452</v>
      </c>
      <c r="AO44" s="290">
        <v>12713</v>
      </c>
      <c r="AP44" s="291">
        <v>860136</v>
      </c>
      <c r="AQ44" s="290">
        <v>23268</v>
      </c>
      <c r="AR44" s="290">
        <v>718618</v>
      </c>
      <c r="AS44" s="290">
        <v>128177</v>
      </c>
      <c r="AT44" s="290">
        <v>103354</v>
      </c>
      <c r="AU44" s="290">
        <v>21481</v>
      </c>
      <c r="AV44" s="290">
        <v>2483</v>
      </c>
      <c r="AW44" s="291">
        <v>997381</v>
      </c>
      <c r="AX44" s="290">
        <v>1857517</v>
      </c>
      <c r="AY44" s="291">
        <v>966534</v>
      </c>
      <c r="AZ44" s="291">
        <v>1963915</v>
      </c>
      <c r="BA44" s="290">
        <v>2824051</v>
      </c>
      <c r="BB44" s="291">
        <v>-1086982</v>
      </c>
      <c r="BC44" s="290">
        <v>876933</v>
      </c>
      <c r="BD44" s="291">
        <v>1737069</v>
      </c>
      <c r="BE44" s="271"/>
      <c r="BG44" s="288">
        <v>40</v>
      </c>
      <c r="BH44" s="292" t="s">
        <v>43</v>
      </c>
      <c r="BI44" s="293">
        <f t="shared" si="0"/>
        <v>1857517</v>
      </c>
      <c r="BJ44" s="294">
        <f t="shared" si="1"/>
        <v>1086982</v>
      </c>
      <c r="BK44" s="295">
        <f t="shared" si="2"/>
        <v>0.58518010871502113</v>
      </c>
      <c r="BL44" s="296">
        <f t="shared" si="3"/>
        <v>0.41481989128497887</v>
      </c>
      <c r="BM44" s="277"/>
      <c r="BN44" s="288">
        <v>40</v>
      </c>
      <c r="BO44" s="292" t="s">
        <v>43</v>
      </c>
      <c r="BP44" s="297">
        <f t="shared" si="4"/>
        <v>966534</v>
      </c>
      <c r="BQ44" s="298">
        <f t="shared" si="5"/>
        <v>1086982</v>
      </c>
      <c r="BR44" s="299">
        <f t="shared" si="6"/>
        <v>-120448</v>
      </c>
    </row>
    <row r="45" spans="1:71" x14ac:dyDescent="0.2">
      <c r="A45" s="300">
        <v>41</v>
      </c>
      <c r="B45" s="301" t="s">
        <v>52</v>
      </c>
      <c r="C45" s="302">
        <v>6</v>
      </c>
      <c r="D45" s="302">
        <v>2</v>
      </c>
      <c r="E45" s="302">
        <v>148</v>
      </c>
      <c r="F45" s="302">
        <v>4</v>
      </c>
      <c r="G45" s="302">
        <v>505</v>
      </c>
      <c r="H45" s="302">
        <v>5</v>
      </c>
      <c r="I45" s="302">
        <v>308</v>
      </c>
      <c r="J45" s="302">
        <v>160</v>
      </c>
      <c r="K45" s="302">
        <v>10</v>
      </c>
      <c r="L45" s="302">
        <v>288</v>
      </c>
      <c r="M45" s="302">
        <v>92</v>
      </c>
      <c r="N45" s="302">
        <v>107</v>
      </c>
      <c r="O45" s="302">
        <v>93</v>
      </c>
      <c r="P45" s="302">
        <v>1991</v>
      </c>
      <c r="Q45" s="302">
        <v>475</v>
      </c>
      <c r="R45" s="302">
        <v>2549</v>
      </c>
      <c r="S45" s="302">
        <v>258</v>
      </c>
      <c r="T45" s="302">
        <v>24</v>
      </c>
      <c r="U45" s="302">
        <v>351</v>
      </c>
      <c r="V45" s="302">
        <v>152</v>
      </c>
      <c r="W45" s="302">
        <v>2002</v>
      </c>
      <c r="X45" s="302">
        <v>728</v>
      </c>
      <c r="Y45" s="302">
        <v>962</v>
      </c>
      <c r="Z45" s="302">
        <v>21</v>
      </c>
      <c r="AA45" s="302">
        <v>107</v>
      </c>
      <c r="AB45" s="302">
        <v>134</v>
      </c>
      <c r="AC45" s="302">
        <v>2679</v>
      </c>
      <c r="AD45" s="302">
        <v>1730</v>
      </c>
      <c r="AE45" s="302">
        <v>402</v>
      </c>
      <c r="AF45" s="302">
        <v>1361</v>
      </c>
      <c r="AG45" s="302">
        <v>168</v>
      </c>
      <c r="AH45" s="302">
        <v>531</v>
      </c>
      <c r="AI45" s="302">
        <v>755</v>
      </c>
      <c r="AJ45" s="302">
        <v>947</v>
      </c>
      <c r="AK45" s="302">
        <v>654</v>
      </c>
      <c r="AL45" s="302">
        <v>770</v>
      </c>
      <c r="AM45" s="302">
        <v>1731</v>
      </c>
      <c r="AN45" s="302">
        <v>0</v>
      </c>
      <c r="AO45" s="302">
        <v>58</v>
      </c>
      <c r="AP45" s="303">
        <v>23268</v>
      </c>
      <c r="AQ45" s="269"/>
      <c r="AR45" s="269"/>
      <c r="AS45" s="269"/>
      <c r="AT45" s="269"/>
      <c r="AU45" s="269"/>
      <c r="AV45" s="269"/>
      <c r="AW45" s="269"/>
      <c r="AX45" s="269"/>
      <c r="AY45" s="269"/>
      <c r="AZ45" s="269"/>
      <c r="BA45" s="269"/>
      <c r="BB45" s="269"/>
      <c r="BC45" s="269"/>
      <c r="BD45" s="269"/>
      <c r="BE45" s="271"/>
      <c r="BG45" s="56" t="s">
        <v>486</v>
      </c>
      <c r="BI45" s="274"/>
      <c r="BJ45" s="274"/>
      <c r="BN45" s="56" t="s">
        <v>486</v>
      </c>
    </row>
    <row r="46" spans="1:71" x14ac:dyDescent="0.2">
      <c r="A46" s="286">
        <v>42</v>
      </c>
      <c r="B46" s="282" t="s">
        <v>53</v>
      </c>
      <c r="C46" s="269">
        <v>208</v>
      </c>
      <c r="D46" s="269">
        <v>39</v>
      </c>
      <c r="E46" s="269">
        <v>944</v>
      </c>
      <c r="F46" s="269">
        <v>16</v>
      </c>
      <c r="G46" s="269">
        <v>5357</v>
      </c>
      <c r="H46" s="269">
        <v>103</v>
      </c>
      <c r="I46" s="269">
        <v>2363</v>
      </c>
      <c r="J46" s="269">
        <v>1197</v>
      </c>
      <c r="K46" s="269">
        <v>33</v>
      </c>
      <c r="L46" s="269">
        <v>3972</v>
      </c>
      <c r="M46" s="269">
        <v>1153</v>
      </c>
      <c r="N46" s="269">
        <v>635</v>
      </c>
      <c r="O46" s="269">
        <v>1473</v>
      </c>
      <c r="P46" s="269">
        <v>38275</v>
      </c>
      <c r="Q46" s="269">
        <v>5964</v>
      </c>
      <c r="R46" s="269">
        <v>45030</v>
      </c>
      <c r="S46" s="269">
        <v>3406</v>
      </c>
      <c r="T46" s="269">
        <v>414</v>
      </c>
      <c r="U46" s="269">
        <v>4609</v>
      </c>
      <c r="V46" s="269">
        <v>1441</v>
      </c>
      <c r="W46" s="269">
        <v>35264</v>
      </c>
      <c r="X46" s="269">
        <v>9678</v>
      </c>
      <c r="Y46" s="269">
        <v>15504</v>
      </c>
      <c r="Z46" s="269">
        <v>169</v>
      </c>
      <c r="AA46" s="269">
        <v>1075</v>
      </c>
      <c r="AB46" s="269">
        <v>2568</v>
      </c>
      <c r="AC46" s="269">
        <v>48318</v>
      </c>
      <c r="AD46" s="269">
        <v>17644</v>
      </c>
      <c r="AE46" s="269">
        <v>5957</v>
      </c>
      <c r="AF46" s="269">
        <v>24178</v>
      </c>
      <c r="AG46" s="269">
        <v>1524</v>
      </c>
      <c r="AH46" s="269">
        <v>17753</v>
      </c>
      <c r="AI46" s="269">
        <v>36890</v>
      </c>
      <c r="AJ46" s="269">
        <v>51775</v>
      </c>
      <c r="AK46" s="269">
        <v>8632</v>
      </c>
      <c r="AL46" s="269">
        <v>18196</v>
      </c>
      <c r="AM46" s="269">
        <v>22795</v>
      </c>
      <c r="AN46" s="269">
        <v>0</v>
      </c>
      <c r="AO46" s="269">
        <v>173</v>
      </c>
      <c r="AP46" s="270">
        <v>434725</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349</v>
      </c>
      <c r="D47" s="269">
        <v>60</v>
      </c>
      <c r="E47" s="269">
        <v>781</v>
      </c>
      <c r="F47" s="269">
        <v>3</v>
      </c>
      <c r="G47" s="269">
        <v>4243</v>
      </c>
      <c r="H47" s="269">
        <v>-8</v>
      </c>
      <c r="I47" s="269">
        <v>956</v>
      </c>
      <c r="J47" s="269">
        <v>759</v>
      </c>
      <c r="K47" s="269">
        <v>27</v>
      </c>
      <c r="L47" s="269">
        <v>248</v>
      </c>
      <c r="M47" s="269">
        <v>517</v>
      </c>
      <c r="N47" s="269">
        <v>1210</v>
      </c>
      <c r="O47" s="269">
        <v>1260</v>
      </c>
      <c r="P47" s="269">
        <v>4005</v>
      </c>
      <c r="Q47" s="269">
        <v>3266</v>
      </c>
      <c r="R47" s="269">
        <v>23441</v>
      </c>
      <c r="S47" s="269">
        <v>408</v>
      </c>
      <c r="T47" s="269">
        <v>-88</v>
      </c>
      <c r="U47" s="269">
        <v>-507</v>
      </c>
      <c r="V47" s="269">
        <v>-410</v>
      </c>
      <c r="W47" s="269">
        <v>3535</v>
      </c>
      <c r="X47" s="269">
        <v>-24</v>
      </c>
      <c r="Y47" s="269">
        <v>1202</v>
      </c>
      <c r="Z47" s="269">
        <v>101</v>
      </c>
      <c r="AA47" s="269">
        <v>996</v>
      </c>
      <c r="AB47" s="269">
        <v>188</v>
      </c>
      <c r="AC47" s="269">
        <v>15561</v>
      </c>
      <c r="AD47" s="269">
        <v>14094</v>
      </c>
      <c r="AE47" s="269">
        <v>56736</v>
      </c>
      <c r="AF47" s="269">
        <v>3845</v>
      </c>
      <c r="AG47" s="269">
        <v>1355</v>
      </c>
      <c r="AH47" s="269">
        <v>0</v>
      </c>
      <c r="AI47" s="269">
        <v>1667</v>
      </c>
      <c r="AJ47" s="269">
        <v>4486</v>
      </c>
      <c r="AK47" s="269">
        <v>-102</v>
      </c>
      <c r="AL47" s="269">
        <v>4481</v>
      </c>
      <c r="AM47" s="269">
        <v>7965</v>
      </c>
      <c r="AN47" s="269">
        <v>0</v>
      </c>
      <c r="AO47" s="269">
        <v>4822</v>
      </c>
      <c r="AP47" s="270">
        <v>161428</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277</v>
      </c>
      <c r="D48" s="269">
        <v>9</v>
      </c>
      <c r="E48" s="269">
        <v>738</v>
      </c>
      <c r="F48" s="269">
        <v>5</v>
      </c>
      <c r="G48" s="269">
        <v>2662</v>
      </c>
      <c r="H48" s="269">
        <v>48</v>
      </c>
      <c r="I48" s="269">
        <v>762</v>
      </c>
      <c r="J48" s="269">
        <v>1602</v>
      </c>
      <c r="K48" s="269">
        <v>93</v>
      </c>
      <c r="L48" s="269">
        <v>1893</v>
      </c>
      <c r="M48" s="269">
        <v>621</v>
      </c>
      <c r="N48" s="269">
        <v>607</v>
      </c>
      <c r="O48" s="269">
        <v>441</v>
      </c>
      <c r="P48" s="269">
        <v>11175</v>
      </c>
      <c r="Q48" s="269">
        <v>3225</v>
      </c>
      <c r="R48" s="269">
        <v>21514</v>
      </c>
      <c r="S48" s="269">
        <v>2346</v>
      </c>
      <c r="T48" s="269">
        <v>394</v>
      </c>
      <c r="U48" s="269">
        <v>3663</v>
      </c>
      <c r="V48" s="269">
        <v>1584</v>
      </c>
      <c r="W48" s="269">
        <v>19267</v>
      </c>
      <c r="X48" s="269">
        <v>3581</v>
      </c>
      <c r="Y48" s="269">
        <v>1650</v>
      </c>
      <c r="Z48" s="269">
        <v>394</v>
      </c>
      <c r="AA48" s="269">
        <v>1652</v>
      </c>
      <c r="AB48" s="269">
        <v>411</v>
      </c>
      <c r="AC48" s="269">
        <v>10803</v>
      </c>
      <c r="AD48" s="269">
        <v>4151</v>
      </c>
      <c r="AE48" s="269">
        <v>46471</v>
      </c>
      <c r="AF48" s="269">
        <v>18970</v>
      </c>
      <c r="AG48" s="269">
        <v>1019</v>
      </c>
      <c r="AH48" s="269">
        <v>17562</v>
      </c>
      <c r="AI48" s="269">
        <v>12034</v>
      </c>
      <c r="AJ48" s="269">
        <v>7683</v>
      </c>
      <c r="AK48" s="269">
        <v>1083</v>
      </c>
      <c r="AL48" s="269">
        <v>4985</v>
      </c>
      <c r="AM48" s="269">
        <v>7474</v>
      </c>
      <c r="AN48" s="269">
        <v>0</v>
      </c>
      <c r="AO48" s="269">
        <v>669</v>
      </c>
      <c r="AP48" s="270">
        <v>213518</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69</v>
      </c>
      <c r="D49" s="269">
        <v>3</v>
      </c>
      <c r="E49" s="269">
        <v>273</v>
      </c>
      <c r="F49" s="269">
        <v>4</v>
      </c>
      <c r="G49" s="269">
        <v>6379</v>
      </c>
      <c r="H49" s="269">
        <v>18</v>
      </c>
      <c r="I49" s="269">
        <v>354</v>
      </c>
      <c r="J49" s="269">
        <v>245</v>
      </c>
      <c r="K49" s="269">
        <v>135</v>
      </c>
      <c r="L49" s="269">
        <v>552</v>
      </c>
      <c r="M49" s="269">
        <v>165</v>
      </c>
      <c r="N49" s="269">
        <v>193</v>
      </c>
      <c r="O49" s="269">
        <v>107</v>
      </c>
      <c r="P49" s="269">
        <v>3706</v>
      </c>
      <c r="Q49" s="269">
        <v>199</v>
      </c>
      <c r="R49" s="269">
        <v>2038</v>
      </c>
      <c r="S49" s="269">
        <v>256</v>
      </c>
      <c r="T49" s="269">
        <v>16</v>
      </c>
      <c r="U49" s="269">
        <v>93</v>
      </c>
      <c r="V49" s="269">
        <v>101</v>
      </c>
      <c r="W49" s="269">
        <v>2248</v>
      </c>
      <c r="X49" s="269">
        <v>818</v>
      </c>
      <c r="Y49" s="269">
        <v>1659</v>
      </c>
      <c r="Z49" s="269">
        <v>60</v>
      </c>
      <c r="AA49" s="269">
        <v>350</v>
      </c>
      <c r="AB49" s="269">
        <v>99</v>
      </c>
      <c r="AC49" s="269">
        <v>4946</v>
      </c>
      <c r="AD49" s="269">
        <v>1158</v>
      </c>
      <c r="AE49" s="269">
        <v>6483</v>
      </c>
      <c r="AF49" s="269">
        <v>4512</v>
      </c>
      <c r="AG49" s="269">
        <v>259</v>
      </c>
      <c r="AH49" s="269">
        <v>80</v>
      </c>
      <c r="AI49" s="269">
        <v>953</v>
      </c>
      <c r="AJ49" s="269">
        <v>1768</v>
      </c>
      <c r="AK49" s="269">
        <v>609</v>
      </c>
      <c r="AL49" s="269">
        <v>2488</v>
      </c>
      <c r="AM49" s="269">
        <v>4764</v>
      </c>
      <c r="AN49" s="269">
        <v>0</v>
      </c>
      <c r="AO49" s="269">
        <v>239</v>
      </c>
      <c r="AP49" s="270">
        <v>48399</v>
      </c>
      <c r="AQ49" s="269"/>
      <c r="AR49" s="269"/>
      <c r="AS49" s="269"/>
      <c r="AT49" s="269"/>
      <c r="AU49" s="269"/>
      <c r="AV49" s="269"/>
      <c r="AW49" s="269"/>
      <c r="AX49" s="269"/>
      <c r="AY49" s="269"/>
      <c r="AZ49" s="269"/>
      <c r="BA49" s="269"/>
      <c r="BB49" s="269"/>
      <c r="BC49" s="269"/>
      <c r="BD49" s="269"/>
      <c r="BE49" s="271"/>
    </row>
    <row r="50" spans="1:57" x14ac:dyDescent="0.2">
      <c r="A50" s="286">
        <v>46</v>
      </c>
      <c r="B50" s="282" t="s">
        <v>205</v>
      </c>
      <c r="C50" s="269">
        <v>-120</v>
      </c>
      <c r="D50" s="269">
        <v>-6</v>
      </c>
      <c r="E50" s="269">
        <v>-5</v>
      </c>
      <c r="F50" s="269">
        <v>0</v>
      </c>
      <c r="G50" s="269">
        <v>-86</v>
      </c>
      <c r="H50" s="269">
        <v>0</v>
      </c>
      <c r="I50" s="269">
        <v>0</v>
      </c>
      <c r="J50" s="269">
        <v>0</v>
      </c>
      <c r="K50" s="269">
        <v>-2</v>
      </c>
      <c r="L50" s="269">
        <v>0</v>
      </c>
      <c r="M50" s="269">
        <v>0</v>
      </c>
      <c r="N50" s="269">
        <v>0</v>
      </c>
      <c r="O50" s="269">
        <v>0</v>
      </c>
      <c r="P50" s="269">
        <v>-1</v>
      </c>
      <c r="Q50" s="269">
        <v>0</v>
      </c>
      <c r="R50" s="269">
        <v>-1</v>
      </c>
      <c r="S50" s="269">
        <v>0</v>
      </c>
      <c r="T50" s="269">
        <v>0</v>
      </c>
      <c r="U50" s="269">
        <v>0</v>
      </c>
      <c r="V50" s="269">
        <v>0</v>
      </c>
      <c r="W50" s="269">
        <v>-2</v>
      </c>
      <c r="X50" s="269">
        <v>0</v>
      </c>
      <c r="Y50" s="269">
        <v>-191</v>
      </c>
      <c r="Z50" s="269">
        <v>-1</v>
      </c>
      <c r="AA50" s="269">
        <v>-373</v>
      </c>
      <c r="AB50" s="269">
        <v>0</v>
      </c>
      <c r="AC50" s="269">
        <v>-58</v>
      </c>
      <c r="AD50" s="269">
        <v>-847</v>
      </c>
      <c r="AE50" s="269">
        <v>-29</v>
      </c>
      <c r="AF50" s="269">
        <v>-442</v>
      </c>
      <c r="AG50" s="269">
        <v>0</v>
      </c>
      <c r="AH50" s="269">
        <v>0</v>
      </c>
      <c r="AI50" s="269">
        <v>-244</v>
      </c>
      <c r="AJ50" s="269">
        <v>-1616</v>
      </c>
      <c r="AK50" s="269">
        <v>-310</v>
      </c>
      <c r="AL50" s="269">
        <v>-2</v>
      </c>
      <c r="AM50" s="269">
        <v>0</v>
      </c>
      <c r="AN50" s="269">
        <v>0</v>
      </c>
      <c r="AO50" s="269">
        <v>-69</v>
      </c>
      <c r="AP50" s="270">
        <v>-4405</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789</v>
      </c>
      <c r="D51" s="290">
        <v>107</v>
      </c>
      <c r="E51" s="290">
        <v>2879</v>
      </c>
      <c r="F51" s="290">
        <v>32</v>
      </c>
      <c r="G51" s="290">
        <v>19060</v>
      </c>
      <c r="H51" s="290">
        <v>166</v>
      </c>
      <c r="I51" s="290">
        <v>4743</v>
      </c>
      <c r="J51" s="290">
        <v>3963</v>
      </c>
      <c r="K51" s="290">
        <v>296</v>
      </c>
      <c r="L51" s="290">
        <v>6953</v>
      </c>
      <c r="M51" s="290">
        <v>2548</v>
      </c>
      <c r="N51" s="290">
        <v>2752</v>
      </c>
      <c r="O51" s="290">
        <v>3374</v>
      </c>
      <c r="P51" s="290">
        <v>59151</v>
      </c>
      <c r="Q51" s="290">
        <v>13129</v>
      </c>
      <c r="R51" s="290">
        <v>94571</v>
      </c>
      <c r="S51" s="290">
        <v>6674</v>
      </c>
      <c r="T51" s="290">
        <v>760</v>
      </c>
      <c r="U51" s="290">
        <v>8209</v>
      </c>
      <c r="V51" s="290">
        <v>2868</v>
      </c>
      <c r="W51" s="290">
        <v>62314</v>
      </c>
      <c r="X51" s="290">
        <v>14781</v>
      </c>
      <c r="Y51" s="290">
        <v>20786</v>
      </c>
      <c r="Z51" s="290">
        <v>744</v>
      </c>
      <c r="AA51" s="290">
        <v>3807</v>
      </c>
      <c r="AB51" s="290">
        <v>3400</v>
      </c>
      <c r="AC51" s="290">
        <v>82249</v>
      </c>
      <c r="AD51" s="290">
        <v>37930</v>
      </c>
      <c r="AE51" s="290">
        <v>116020</v>
      </c>
      <c r="AF51" s="290">
        <v>52424</v>
      </c>
      <c r="AG51" s="290">
        <v>4325</v>
      </c>
      <c r="AH51" s="290">
        <v>35926</v>
      </c>
      <c r="AI51" s="290">
        <v>52055</v>
      </c>
      <c r="AJ51" s="290">
        <v>65043</v>
      </c>
      <c r="AK51" s="290">
        <v>10566</v>
      </c>
      <c r="AL51" s="290">
        <v>30918</v>
      </c>
      <c r="AM51" s="290">
        <v>44729</v>
      </c>
      <c r="AN51" s="290">
        <v>0</v>
      </c>
      <c r="AO51" s="290">
        <v>5892</v>
      </c>
      <c r="AP51" s="291">
        <v>876933</v>
      </c>
      <c r="AQ51" s="269"/>
      <c r="AR51" s="269"/>
      <c r="AS51" s="269"/>
      <c r="AT51" s="269"/>
      <c r="AU51" s="269"/>
      <c r="AV51" s="269"/>
      <c r="AW51" s="269"/>
      <c r="AX51" s="269"/>
      <c r="AY51" s="269"/>
      <c r="AZ51" s="269"/>
      <c r="BA51" s="269"/>
      <c r="BB51" s="269"/>
      <c r="BC51" s="269"/>
      <c r="BD51" s="269"/>
      <c r="BE51" s="271"/>
    </row>
    <row r="52" spans="1:57" x14ac:dyDescent="0.2">
      <c r="A52" s="304">
        <v>48</v>
      </c>
      <c r="B52" s="305" t="s">
        <v>440</v>
      </c>
      <c r="C52" s="306">
        <v>1725</v>
      </c>
      <c r="D52" s="306">
        <v>161</v>
      </c>
      <c r="E52" s="306">
        <v>5273</v>
      </c>
      <c r="F52" s="306">
        <v>47</v>
      </c>
      <c r="G52" s="306">
        <v>43362</v>
      </c>
      <c r="H52" s="306">
        <v>423</v>
      </c>
      <c r="I52" s="306">
        <v>14768</v>
      </c>
      <c r="J52" s="306">
        <v>12505</v>
      </c>
      <c r="K52" s="306">
        <v>995</v>
      </c>
      <c r="L52" s="306">
        <v>16964</v>
      </c>
      <c r="M52" s="306">
        <v>5345</v>
      </c>
      <c r="N52" s="306">
        <v>11023</v>
      </c>
      <c r="O52" s="306">
        <v>14722</v>
      </c>
      <c r="P52" s="306">
        <v>134217</v>
      </c>
      <c r="Q52" s="306">
        <v>30636</v>
      </c>
      <c r="R52" s="306">
        <v>208614</v>
      </c>
      <c r="S52" s="306">
        <v>16352</v>
      </c>
      <c r="T52" s="306">
        <v>2098</v>
      </c>
      <c r="U52" s="306">
        <v>23465</v>
      </c>
      <c r="V52" s="306">
        <v>8429</v>
      </c>
      <c r="W52" s="306">
        <v>282501</v>
      </c>
      <c r="X52" s="306">
        <v>37370</v>
      </c>
      <c r="Y52" s="306">
        <v>45001</v>
      </c>
      <c r="Z52" s="306">
        <v>2403</v>
      </c>
      <c r="AA52" s="306">
        <v>7661</v>
      </c>
      <c r="AB52" s="306">
        <v>5060</v>
      </c>
      <c r="AC52" s="306">
        <v>113741</v>
      </c>
      <c r="AD52" s="306">
        <v>56240</v>
      </c>
      <c r="AE52" s="306">
        <v>135236</v>
      </c>
      <c r="AF52" s="306">
        <v>76032</v>
      </c>
      <c r="AG52" s="306">
        <v>8619</v>
      </c>
      <c r="AH52" s="306">
        <v>50299</v>
      </c>
      <c r="AI52" s="306">
        <v>73362</v>
      </c>
      <c r="AJ52" s="306">
        <v>117323</v>
      </c>
      <c r="AK52" s="306">
        <v>17790</v>
      </c>
      <c r="AL52" s="306">
        <v>51406</v>
      </c>
      <c r="AM52" s="306">
        <v>84844</v>
      </c>
      <c r="AN52" s="306">
        <v>2452</v>
      </c>
      <c r="AO52" s="306">
        <v>18605</v>
      </c>
      <c r="AP52" s="307">
        <v>1737069</v>
      </c>
      <c r="AQ52" s="269"/>
      <c r="AR52" s="269"/>
      <c r="AS52" s="269"/>
      <c r="AT52" s="269"/>
      <c r="AU52" s="269"/>
      <c r="AV52" s="269"/>
      <c r="AW52" s="269"/>
      <c r="AX52" s="269"/>
      <c r="AY52" s="269"/>
      <c r="AZ52" s="269"/>
      <c r="BA52" s="269"/>
      <c r="BB52" s="269"/>
      <c r="BC52" s="269"/>
      <c r="BD52" s="269"/>
      <c r="BE52" s="271"/>
    </row>
    <row r="53" spans="1:57" x14ac:dyDescent="0.2">
      <c r="A53" s="56" t="s">
        <v>486</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398</v>
      </c>
      <c r="B1" s="308"/>
      <c r="C1" s="308"/>
      <c r="D1" s="308"/>
      <c r="E1" s="308" t="s">
        <v>612</v>
      </c>
      <c r="F1" s="308"/>
      <c r="G1" s="309" t="s">
        <v>178</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349</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312" t="s">
        <v>43</v>
      </c>
      <c r="AQ4" s="258" t="s">
        <v>52</v>
      </c>
      <c r="AR4" s="258" t="s">
        <v>44</v>
      </c>
      <c r="AS4" s="258" t="s">
        <v>45</v>
      </c>
      <c r="AT4" s="258" t="s">
        <v>434</v>
      </c>
      <c r="AU4" s="258" t="s">
        <v>435</v>
      </c>
      <c r="AV4" s="258" t="s">
        <v>46</v>
      </c>
      <c r="AW4" s="257" t="s">
        <v>436</v>
      </c>
      <c r="AX4" s="258" t="s">
        <v>437</v>
      </c>
      <c r="AY4" s="259" t="s">
        <v>438</v>
      </c>
      <c r="AZ4" s="257" t="s">
        <v>47</v>
      </c>
      <c r="BA4" s="258" t="s">
        <v>48</v>
      </c>
      <c r="BB4" s="259" t="s">
        <v>439</v>
      </c>
      <c r="BC4" s="258" t="s">
        <v>49</v>
      </c>
      <c r="BD4" s="257" t="s">
        <v>440</v>
      </c>
    </row>
    <row r="5" spans="1:56" x14ac:dyDescent="0.2">
      <c r="A5" s="267" t="s">
        <v>443</v>
      </c>
      <c r="B5" s="272" t="s">
        <v>444</v>
      </c>
      <c r="C5" s="313">
        <v>0.14162348877374784</v>
      </c>
      <c r="D5" s="313">
        <v>0</v>
      </c>
      <c r="E5" s="313">
        <v>0</v>
      </c>
      <c r="F5" s="313">
        <v>0</v>
      </c>
      <c r="G5" s="313">
        <v>0.20203644158628081</v>
      </c>
      <c r="H5" s="313">
        <v>8.6071987480438178E-3</v>
      </c>
      <c r="I5" s="313">
        <v>4.238742102819773E-4</v>
      </c>
      <c r="J5" s="313">
        <v>1.3014021136339856E-3</v>
      </c>
      <c r="K5" s="313">
        <v>0</v>
      </c>
      <c r="L5" s="313">
        <v>8.6781123932826718E-4</v>
      </c>
      <c r="M5" s="313">
        <v>1.4984640743238181E-4</v>
      </c>
      <c r="N5" s="313">
        <v>0</v>
      </c>
      <c r="O5" s="313">
        <v>1.2393416617093E-5</v>
      </c>
      <c r="P5" s="313">
        <v>0</v>
      </c>
      <c r="Q5" s="313">
        <v>0</v>
      </c>
      <c r="R5" s="313">
        <v>0</v>
      </c>
      <c r="S5" s="313">
        <v>0</v>
      </c>
      <c r="T5" s="313">
        <v>0</v>
      </c>
      <c r="U5" s="313">
        <v>0</v>
      </c>
      <c r="V5" s="313">
        <v>0</v>
      </c>
      <c r="W5" s="313">
        <v>0</v>
      </c>
      <c r="X5" s="313">
        <v>1.6588463908242096E-3</v>
      </c>
      <c r="Y5" s="313">
        <v>1.0681270877029442E-3</v>
      </c>
      <c r="Z5" s="313">
        <v>0</v>
      </c>
      <c r="AA5" s="313">
        <v>0</v>
      </c>
      <c r="AB5" s="313">
        <v>0</v>
      </c>
      <c r="AC5" s="313">
        <v>1.2452369685951237E-4</v>
      </c>
      <c r="AD5" s="313">
        <v>0</v>
      </c>
      <c r="AE5" s="313">
        <v>3.3935576701190458E-6</v>
      </c>
      <c r="AF5" s="313">
        <v>2.9045787779856164E-5</v>
      </c>
      <c r="AG5" s="313">
        <v>0</v>
      </c>
      <c r="AH5" s="313">
        <v>3.664614482556435E-5</v>
      </c>
      <c r="AI5" s="313">
        <v>2.1548515503177425E-3</v>
      </c>
      <c r="AJ5" s="313">
        <v>1.6576661913317444E-3</v>
      </c>
      <c r="AK5" s="313">
        <v>2.1470068199040161E-3</v>
      </c>
      <c r="AL5" s="313">
        <v>6.6410322820579231E-6</v>
      </c>
      <c r="AM5" s="313">
        <v>1.9710741576260942E-2</v>
      </c>
      <c r="AN5" s="313">
        <v>0</v>
      </c>
      <c r="AO5" s="313">
        <v>0</v>
      </c>
      <c r="AP5" s="314">
        <v>2.693415064549085E-3</v>
      </c>
      <c r="AQ5" s="313">
        <v>3.3080634045485873E-3</v>
      </c>
      <c r="AR5" s="313">
        <v>1.0919276675383911E-2</v>
      </c>
      <c r="AS5" s="313">
        <v>0</v>
      </c>
      <c r="AT5" s="313">
        <v>0</v>
      </c>
      <c r="AU5" s="313">
        <v>2.4294120822760893E-3</v>
      </c>
      <c r="AV5" s="313">
        <v>0</v>
      </c>
      <c r="AW5" s="314">
        <v>7.3002417593738909E-3</v>
      </c>
      <c r="AX5" s="313">
        <v>6.4067117466276476E-3</v>
      </c>
      <c r="AY5" s="314">
        <v>1.9920331821448084E-4</v>
      </c>
      <c r="AZ5" s="314">
        <v>3.9756095308743815E-3</v>
      </c>
      <c r="BA5" s="313">
        <v>4.4350643845473747E-3</v>
      </c>
      <c r="BB5" s="314">
        <v>1.2161862260140233E-2</v>
      </c>
      <c r="BC5" s="313">
        <v>-4.9959453103982625E-3</v>
      </c>
      <c r="BD5" s="314">
        <v>1.8737081849981021E-4</v>
      </c>
    </row>
    <row r="6" spans="1:56" x14ac:dyDescent="0.2">
      <c r="A6" s="267" t="s">
        <v>445</v>
      </c>
      <c r="B6" s="272" t="s">
        <v>446</v>
      </c>
      <c r="C6" s="313">
        <v>0</v>
      </c>
      <c r="D6" s="313">
        <v>0.14705882352941177</v>
      </c>
      <c r="E6" s="313">
        <v>0</v>
      </c>
      <c r="F6" s="313">
        <v>0</v>
      </c>
      <c r="G6" s="313">
        <v>4.8231511254019291E-4</v>
      </c>
      <c r="H6" s="313">
        <v>0</v>
      </c>
      <c r="I6" s="313">
        <v>2.9671194719738409E-3</v>
      </c>
      <c r="J6" s="313">
        <v>2.1581040075337448E-4</v>
      </c>
      <c r="K6" s="313">
        <v>0</v>
      </c>
      <c r="L6" s="313">
        <v>0</v>
      </c>
      <c r="M6" s="313">
        <v>0</v>
      </c>
      <c r="N6" s="313">
        <v>0</v>
      </c>
      <c r="O6" s="313">
        <v>0</v>
      </c>
      <c r="P6" s="313">
        <v>0</v>
      </c>
      <c r="Q6" s="313">
        <v>0</v>
      </c>
      <c r="R6" s="313">
        <v>0</v>
      </c>
      <c r="S6" s="313">
        <v>0</v>
      </c>
      <c r="T6" s="313">
        <v>0</v>
      </c>
      <c r="U6" s="313">
        <v>0</v>
      </c>
      <c r="V6" s="313">
        <v>0</v>
      </c>
      <c r="W6" s="313">
        <v>0</v>
      </c>
      <c r="X6" s="313">
        <v>1.8958244466562397E-4</v>
      </c>
      <c r="Y6" s="313">
        <v>4.3696108133302263E-5</v>
      </c>
      <c r="Z6" s="313">
        <v>0</v>
      </c>
      <c r="AA6" s="313">
        <v>0</v>
      </c>
      <c r="AB6" s="313">
        <v>0</v>
      </c>
      <c r="AC6" s="313">
        <v>0</v>
      </c>
      <c r="AD6" s="313">
        <v>0</v>
      </c>
      <c r="AE6" s="313">
        <v>0</v>
      </c>
      <c r="AF6" s="313">
        <v>0</v>
      </c>
      <c r="AG6" s="313">
        <v>0</v>
      </c>
      <c r="AH6" s="313">
        <v>0</v>
      </c>
      <c r="AI6" s="313">
        <v>3.9179119096686227E-5</v>
      </c>
      <c r="AJ6" s="313">
        <v>2.5740158250492924E-5</v>
      </c>
      <c r="AK6" s="313">
        <v>0</v>
      </c>
      <c r="AL6" s="313">
        <v>0</v>
      </c>
      <c r="AM6" s="313">
        <v>1.2087340007300275E-3</v>
      </c>
      <c r="AN6" s="313">
        <v>0</v>
      </c>
      <c r="AO6" s="313">
        <v>0</v>
      </c>
      <c r="AP6" s="314">
        <v>1.3559304482110618E-4</v>
      </c>
      <c r="AQ6" s="313">
        <v>1.837813002526993E-4</v>
      </c>
      <c r="AR6" s="313">
        <v>5.6393540150961169E-4</v>
      </c>
      <c r="AS6" s="313">
        <v>0</v>
      </c>
      <c r="AT6" s="313">
        <v>0</v>
      </c>
      <c r="AU6" s="313">
        <v>0</v>
      </c>
      <c r="AV6" s="313">
        <v>3.706199460916442E-3</v>
      </c>
      <c r="AW6" s="314">
        <v>3.7968434108850177E-4</v>
      </c>
      <c r="AX6" s="313">
        <v>3.2896518569090186E-4</v>
      </c>
      <c r="AY6" s="314">
        <v>1.9723100813314933E-6</v>
      </c>
      <c r="AZ6" s="314">
        <v>2.0284350269791094E-4</v>
      </c>
      <c r="BA6" s="313">
        <v>2.2510473216922028E-4</v>
      </c>
      <c r="BB6" s="314">
        <v>6.1456845109324307E-4</v>
      </c>
      <c r="BC6" s="313">
        <v>-2.4837796287491363E-4</v>
      </c>
      <c r="BD6" s="314">
        <v>1.1002776906724606E-5</v>
      </c>
    </row>
    <row r="7" spans="1:56" x14ac:dyDescent="0.2">
      <c r="A7" s="267" t="s">
        <v>447</v>
      </c>
      <c r="B7" s="272" t="s">
        <v>250</v>
      </c>
      <c r="C7" s="313">
        <v>0</v>
      </c>
      <c r="D7" s="313">
        <v>0</v>
      </c>
      <c r="E7" s="313">
        <v>3.8461538461538464E-2</v>
      </c>
      <c r="F7" s="313">
        <v>0</v>
      </c>
      <c r="G7" s="313">
        <v>3.7620578778135051E-2</v>
      </c>
      <c r="H7" s="313">
        <v>0</v>
      </c>
      <c r="I7" s="313">
        <v>0</v>
      </c>
      <c r="J7" s="313">
        <v>3.9238254682431726E-5</v>
      </c>
      <c r="K7" s="313">
        <v>0</v>
      </c>
      <c r="L7" s="313">
        <v>0</v>
      </c>
      <c r="M7" s="313">
        <v>0</v>
      </c>
      <c r="N7" s="313">
        <v>0</v>
      </c>
      <c r="O7" s="313">
        <v>0</v>
      </c>
      <c r="P7" s="313">
        <v>0</v>
      </c>
      <c r="Q7" s="313">
        <v>0</v>
      </c>
      <c r="R7" s="313">
        <v>0</v>
      </c>
      <c r="S7" s="313">
        <v>0</v>
      </c>
      <c r="T7" s="313">
        <v>0</v>
      </c>
      <c r="U7" s="313">
        <v>0</v>
      </c>
      <c r="V7" s="313">
        <v>0</v>
      </c>
      <c r="W7" s="313">
        <v>0</v>
      </c>
      <c r="X7" s="313">
        <v>5.8296601734679366E-3</v>
      </c>
      <c r="Y7" s="313">
        <v>0</v>
      </c>
      <c r="Z7" s="313">
        <v>0</v>
      </c>
      <c r="AA7" s="313">
        <v>0</v>
      </c>
      <c r="AB7" s="313">
        <v>0</v>
      </c>
      <c r="AC7" s="313">
        <v>0</v>
      </c>
      <c r="AD7" s="313">
        <v>0</v>
      </c>
      <c r="AE7" s="313">
        <v>0</v>
      </c>
      <c r="AF7" s="313">
        <v>5.8091575559712331E-6</v>
      </c>
      <c r="AG7" s="313">
        <v>0</v>
      </c>
      <c r="AH7" s="313">
        <v>1.2215381608521451E-5</v>
      </c>
      <c r="AI7" s="313">
        <v>5.485076673536072E-5</v>
      </c>
      <c r="AJ7" s="313">
        <v>3.7065827880709812E-4</v>
      </c>
      <c r="AK7" s="313">
        <v>0</v>
      </c>
      <c r="AL7" s="313">
        <v>0</v>
      </c>
      <c r="AM7" s="313">
        <v>4.3502456362907423E-3</v>
      </c>
      <c r="AN7" s="313">
        <v>0</v>
      </c>
      <c r="AO7" s="313">
        <v>0</v>
      </c>
      <c r="AP7" s="314">
        <v>5.3072218020671627E-4</v>
      </c>
      <c r="AQ7" s="313">
        <v>1.056742476453021E-3</v>
      </c>
      <c r="AR7" s="313">
        <v>1.0712116731972216E-3</v>
      </c>
      <c r="AS7" s="313">
        <v>0</v>
      </c>
      <c r="AT7" s="313">
        <v>0</v>
      </c>
      <c r="AU7" s="313">
        <v>0</v>
      </c>
      <c r="AV7" s="313">
        <v>0</v>
      </c>
      <c r="AW7" s="314">
        <v>7.2695660427920454E-4</v>
      </c>
      <c r="AX7" s="313">
        <v>8.862169095449784E-4</v>
      </c>
      <c r="AY7" s="314">
        <v>3.2871834688858222E-6</v>
      </c>
      <c r="AZ7" s="314">
        <v>3.8814211972999346E-4</v>
      </c>
      <c r="BA7" s="313">
        <v>6.0577813360195552E-4</v>
      </c>
      <c r="BB7" s="314">
        <v>1.6924179089014117E-3</v>
      </c>
      <c r="BC7" s="313">
        <v>-1.0412520313769107E-3</v>
      </c>
      <c r="BD7" s="314">
        <v>8.4138882227894041E-6</v>
      </c>
    </row>
    <row r="8" spans="1:56" x14ac:dyDescent="0.2">
      <c r="A8" s="267" t="s">
        <v>448</v>
      </c>
      <c r="B8" s="272" t="s">
        <v>27</v>
      </c>
      <c r="C8" s="313">
        <v>0</v>
      </c>
      <c r="D8" s="313">
        <v>0</v>
      </c>
      <c r="E8" s="313">
        <v>0</v>
      </c>
      <c r="F8" s="313">
        <v>1.3245033112582781E-3</v>
      </c>
      <c r="G8" s="313">
        <v>3.2154340836012862E-4</v>
      </c>
      <c r="H8" s="313">
        <v>7.8247261345852897E-4</v>
      </c>
      <c r="I8" s="313">
        <v>6.943463254142866E-3</v>
      </c>
      <c r="J8" s="313">
        <v>5.3494820550381919E-3</v>
      </c>
      <c r="K8" s="313">
        <v>0.5879054258866323</v>
      </c>
      <c r="L8" s="313">
        <v>4.6908715639365793E-5</v>
      </c>
      <c r="M8" s="313">
        <v>6.8704577807747053E-2</v>
      </c>
      <c r="N8" s="313">
        <v>5.1520330696768549E-2</v>
      </c>
      <c r="O8" s="313">
        <v>0.14848552448939123</v>
      </c>
      <c r="P8" s="313">
        <v>2.60548128124542E-4</v>
      </c>
      <c r="Q8" s="313">
        <v>5.9931677887208585E-5</v>
      </c>
      <c r="R8" s="313">
        <v>5.5459272097053729E-5</v>
      </c>
      <c r="S8" s="313">
        <v>7.8957757599684169E-5</v>
      </c>
      <c r="T8" s="313">
        <v>1.8296029761541744E-4</v>
      </c>
      <c r="U8" s="313">
        <v>5.3656704405215434E-5</v>
      </c>
      <c r="V8" s="313">
        <v>3.1612556507444756E-5</v>
      </c>
      <c r="W8" s="313">
        <v>1.1068374885857384E-4</v>
      </c>
      <c r="X8" s="313">
        <v>5.2135172283046592E-4</v>
      </c>
      <c r="Y8" s="313">
        <v>6.6515186825137889E-3</v>
      </c>
      <c r="Z8" s="313">
        <v>0.30461662910960885</v>
      </c>
      <c r="AA8" s="313">
        <v>0</v>
      </c>
      <c r="AB8" s="313">
        <v>0</v>
      </c>
      <c r="AC8" s="313">
        <v>4.9809478743804947E-6</v>
      </c>
      <c r="AD8" s="313">
        <v>0</v>
      </c>
      <c r="AE8" s="313">
        <v>0</v>
      </c>
      <c r="AF8" s="313">
        <v>1.1618315111942466E-5</v>
      </c>
      <c r="AG8" s="313">
        <v>0</v>
      </c>
      <c r="AH8" s="313">
        <v>1.2215381608521451E-5</v>
      </c>
      <c r="AI8" s="313">
        <v>4.7014942916023473E-5</v>
      </c>
      <c r="AJ8" s="313">
        <v>1.0296063300197169E-5</v>
      </c>
      <c r="AK8" s="313">
        <v>1.2629451881788332E-4</v>
      </c>
      <c r="AL8" s="313">
        <v>6.6410322820579231E-6</v>
      </c>
      <c r="AM8" s="313">
        <v>1.7951495060346942E-5</v>
      </c>
      <c r="AN8" s="313">
        <v>0</v>
      </c>
      <c r="AO8" s="313">
        <v>1.5159554309103311E-4</v>
      </c>
      <c r="AP8" s="314">
        <v>1.4572207179700265E-2</v>
      </c>
      <c r="AQ8" s="313">
        <v>-3.675626005053986E-4</v>
      </c>
      <c r="AR8" s="313">
        <v>-2.0361874779781897E-5</v>
      </c>
      <c r="AS8" s="313">
        <v>0</v>
      </c>
      <c r="AT8" s="313">
        <v>0</v>
      </c>
      <c r="AU8" s="313">
        <v>-5.398693516169087E-5</v>
      </c>
      <c r="AV8" s="313">
        <v>-8.4231805929919131E-3</v>
      </c>
      <c r="AW8" s="314">
        <v>-3.8778736056295152E-5</v>
      </c>
      <c r="AX8" s="313">
        <v>1.3759313157413973E-2</v>
      </c>
      <c r="AY8" s="314">
        <v>1.5646993311896513E-4</v>
      </c>
      <c r="AZ8" s="314">
        <v>5.2634656997485236E-5</v>
      </c>
      <c r="BA8" s="313">
        <v>9.4387374756780395E-3</v>
      </c>
      <c r="BB8" s="314">
        <v>2.6163897870967703E-2</v>
      </c>
      <c r="BC8" s="313">
        <v>-2.8563465730615068E-2</v>
      </c>
      <c r="BD8" s="314">
        <v>2.4432636954638465E-4</v>
      </c>
    </row>
    <row r="9" spans="1:56" x14ac:dyDescent="0.2">
      <c r="A9" s="267" t="s">
        <v>449</v>
      </c>
      <c r="B9" s="272" t="s">
        <v>191</v>
      </c>
      <c r="C9" s="313">
        <v>0.13298791018998274</v>
      </c>
      <c r="D9" s="313">
        <v>0</v>
      </c>
      <c r="E9" s="313">
        <v>0.11538461538461539</v>
      </c>
      <c r="F9" s="313">
        <v>0</v>
      </c>
      <c r="G9" s="313">
        <v>0.20852090032154341</v>
      </c>
      <c r="H9" s="313">
        <v>2.3474178403755869E-3</v>
      </c>
      <c r="I9" s="313">
        <v>2.2202934824294049E-3</v>
      </c>
      <c r="J9" s="313">
        <v>7.4487286805482895E-3</v>
      </c>
      <c r="K9" s="313">
        <v>0</v>
      </c>
      <c r="L9" s="313">
        <v>2.3454357819682896E-5</v>
      </c>
      <c r="M9" s="313">
        <v>4.8700082415524087E-4</v>
      </c>
      <c r="N9" s="313">
        <v>0</v>
      </c>
      <c r="O9" s="313">
        <v>0</v>
      </c>
      <c r="P9" s="313">
        <v>0</v>
      </c>
      <c r="Q9" s="313">
        <v>0</v>
      </c>
      <c r="R9" s="313">
        <v>0</v>
      </c>
      <c r="S9" s="313">
        <v>0</v>
      </c>
      <c r="T9" s="313">
        <v>0</v>
      </c>
      <c r="U9" s="313">
        <v>0</v>
      </c>
      <c r="V9" s="313">
        <v>0</v>
      </c>
      <c r="W9" s="313">
        <v>0</v>
      </c>
      <c r="X9" s="313">
        <v>1.3744727238257737E-3</v>
      </c>
      <c r="Y9" s="313">
        <v>2.4275615629612366E-5</v>
      </c>
      <c r="Z9" s="313">
        <v>0</v>
      </c>
      <c r="AA9" s="313">
        <v>0</v>
      </c>
      <c r="AB9" s="313">
        <v>0</v>
      </c>
      <c r="AC9" s="313">
        <v>1.4942843623141485E-4</v>
      </c>
      <c r="AD9" s="313">
        <v>0</v>
      </c>
      <c r="AE9" s="313">
        <v>0</v>
      </c>
      <c r="AF9" s="313">
        <v>1.2199230867539589E-4</v>
      </c>
      <c r="AG9" s="313">
        <v>0</v>
      </c>
      <c r="AH9" s="313">
        <v>3.2981530343007914E-4</v>
      </c>
      <c r="AI9" s="313">
        <v>5.8925395121416091E-3</v>
      </c>
      <c r="AJ9" s="313">
        <v>6.1313056952674149E-3</v>
      </c>
      <c r="AK9" s="313">
        <v>1.5155342258145997E-3</v>
      </c>
      <c r="AL9" s="313">
        <v>6.6410322820579231E-6</v>
      </c>
      <c r="AM9" s="313">
        <v>0.15265353016150363</v>
      </c>
      <c r="AN9" s="313">
        <v>0</v>
      </c>
      <c r="AO9" s="313">
        <v>2.3497309179110132E-3</v>
      </c>
      <c r="AP9" s="314">
        <v>1.0629653325152446E-2</v>
      </c>
      <c r="AQ9" s="313">
        <v>5.9614059269469333E-2</v>
      </c>
      <c r="AR9" s="313">
        <v>9.1393832299599312E-2</v>
      </c>
      <c r="AS9" s="313">
        <v>0</v>
      </c>
      <c r="AT9" s="313">
        <v>0</v>
      </c>
      <c r="AU9" s="313">
        <v>0</v>
      </c>
      <c r="AV9" s="313">
        <v>7.4123989218328841E-3</v>
      </c>
      <c r="AW9" s="314">
        <v>6.1265772672103792E-2</v>
      </c>
      <c r="AX9" s="313">
        <v>4.2443853293155719E-2</v>
      </c>
      <c r="AY9" s="314">
        <v>1.0511097860109305E-2</v>
      </c>
      <c r="AZ9" s="314">
        <v>3.7502962623237435E-2</v>
      </c>
      <c r="BA9" s="313">
        <v>3.2301276164248771E-2</v>
      </c>
      <c r="BB9" s="314">
        <v>8.0074619441437331E-2</v>
      </c>
      <c r="BC9" s="313">
        <v>-9.1525666475490899E-3</v>
      </c>
      <c r="BD9" s="314">
        <v>6.0385828552788571E-3</v>
      </c>
    </row>
    <row r="10" spans="1:56" x14ac:dyDescent="0.2">
      <c r="A10" s="281" t="s">
        <v>450</v>
      </c>
      <c r="B10" s="283" t="s">
        <v>28</v>
      </c>
      <c r="C10" s="313">
        <v>3.4542314335060447E-3</v>
      </c>
      <c r="D10" s="313">
        <v>0</v>
      </c>
      <c r="E10" s="313">
        <v>3.8461538461538464E-2</v>
      </c>
      <c r="F10" s="313">
        <v>5.2980132450331126E-3</v>
      </c>
      <c r="G10" s="313">
        <v>1.1789924973204715E-3</v>
      </c>
      <c r="H10" s="313">
        <v>0.24569640062597808</v>
      </c>
      <c r="I10" s="313">
        <v>7.0847546575701914E-3</v>
      </c>
      <c r="J10" s="313">
        <v>1.0136549126294862E-3</v>
      </c>
      <c r="K10" s="313">
        <v>0</v>
      </c>
      <c r="L10" s="313">
        <v>1.4541701848203397E-3</v>
      </c>
      <c r="M10" s="313">
        <v>3.3715441672285905E-3</v>
      </c>
      <c r="N10" s="313">
        <v>3.3917617287385559E-4</v>
      </c>
      <c r="O10" s="313">
        <v>9.0471941304778902E-4</v>
      </c>
      <c r="P10" s="313">
        <v>1.30274064062271E-3</v>
      </c>
      <c r="Q10" s="313">
        <v>1.1387018798569631E-3</v>
      </c>
      <c r="R10" s="313">
        <v>1.3864818024263432E-3</v>
      </c>
      <c r="S10" s="313">
        <v>1.1054086063955783E-3</v>
      </c>
      <c r="T10" s="313">
        <v>3.7811794840519608E-3</v>
      </c>
      <c r="U10" s="313">
        <v>2.5601913244774222E-3</v>
      </c>
      <c r="V10" s="313">
        <v>1.7281530890736467E-3</v>
      </c>
      <c r="W10" s="313">
        <v>1.7524926902607524E-3</v>
      </c>
      <c r="X10" s="313">
        <v>4.1234181714773213E-3</v>
      </c>
      <c r="Y10" s="313">
        <v>3.3257593412568945E-3</v>
      </c>
      <c r="Z10" s="313">
        <v>1.1556017796267407E-4</v>
      </c>
      <c r="AA10" s="313">
        <v>9.0874306485555772E-4</v>
      </c>
      <c r="AB10" s="313">
        <v>2.0267157991708889E-3</v>
      </c>
      <c r="AC10" s="313">
        <v>4.452967399696162E-3</v>
      </c>
      <c r="AD10" s="313">
        <v>1.6125930199872769E-3</v>
      </c>
      <c r="AE10" s="313">
        <v>2.7148461360952366E-5</v>
      </c>
      <c r="AF10" s="313">
        <v>1.4639077041047508E-3</v>
      </c>
      <c r="AG10" s="313">
        <v>1.298650190862225E-3</v>
      </c>
      <c r="AH10" s="313">
        <v>3.3225837975178344E-3</v>
      </c>
      <c r="AI10" s="313">
        <v>5.9552261026963075E-4</v>
      </c>
      <c r="AJ10" s="313">
        <v>2.6666803947510667E-3</v>
      </c>
      <c r="AK10" s="313">
        <v>2.7027027027027029E-2</v>
      </c>
      <c r="AL10" s="313">
        <v>2.0454379428738404E-3</v>
      </c>
      <c r="AM10" s="313">
        <v>3.5663636853222594E-3</v>
      </c>
      <c r="AN10" s="313">
        <v>3.7593984962406013E-3</v>
      </c>
      <c r="AO10" s="313">
        <v>5.0784506935496092E-3</v>
      </c>
      <c r="AP10" s="314">
        <v>2.067874836293242E-3</v>
      </c>
      <c r="AQ10" s="313">
        <v>7.3053066850447971E-3</v>
      </c>
      <c r="AR10" s="313">
        <v>1.4139108787299856E-2</v>
      </c>
      <c r="AS10" s="313">
        <v>0</v>
      </c>
      <c r="AT10" s="313">
        <v>4.7230281357533233E-5</v>
      </c>
      <c r="AU10" s="313">
        <v>2.5913728877611617E-3</v>
      </c>
      <c r="AV10" s="313">
        <v>5.2897574123989217E-2</v>
      </c>
      <c r="AW10" s="314">
        <v>9.6101810966973834E-3</v>
      </c>
      <c r="AX10" s="313">
        <v>7.0364888183968351E-3</v>
      </c>
      <c r="AY10" s="314">
        <v>8.4020409464721617E-4</v>
      </c>
      <c r="AZ10" s="314">
        <v>5.504169218883222E-3</v>
      </c>
      <c r="BA10" s="313">
        <v>5.0684063629047446E-3</v>
      </c>
      <c r="BB10" s="314">
        <v>1.3535811268618804E-2</v>
      </c>
      <c r="BC10" s="313">
        <v>-3.2979432369261261E-3</v>
      </c>
      <c r="BD10" s="314">
        <v>4.1357496725864844E-4</v>
      </c>
    </row>
    <row r="11" spans="1:56" x14ac:dyDescent="0.2">
      <c r="A11" s="281" t="s">
        <v>451</v>
      </c>
      <c r="B11" s="283" t="s">
        <v>285</v>
      </c>
      <c r="C11" s="313">
        <v>2.7633851468048358E-2</v>
      </c>
      <c r="D11" s="313">
        <v>0</v>
      </c>
      <c r="E11" s="313">
        <v>0</v>
      </c>
      <c r="F11" s="313">
        <v>1.3245033112582781E-3</v>
      </c>
      <c r="G11" s="313">
        <v>1.6452304394426583E-2</v>
      </c>
      <c r="H11" s="313">
        <v>6.2597809076682318E-3</v>
      </c>
      <c r="I11" s="313">
        <v>0.35496437438185013</v>
      </c>
      <c r="J11" s="313">
        <v>1.4289264413518887E-2</v>
      </c>
      <c r="K11" s="313">
        <v>0</v>
      </c>
      <c r="L11" s="313">
        <v>7.2239422084623322E-3</v>
      </c>
      <c r="M11" s="313">
        <v>2.0753727429384881E-2</v>
      </c>
      <c r="N11" s="313">
        <v>3.3387654517270162E-4</v>
      </c>
      <c r="O11" s="313">
        <v>2.3919294070989488E-3</v>
      </c>
      <c r="P11" s="313">
        <v>3.6313895357358043E-3</v>
      </c>
      <c r="Q11" s="313">
        <v>1.6780869808418403E-3</v>
      </c>
      <c r="R11" s="313">
        <v>1.1646447140381282E-3</v>
      </c>
      <c r="S11" s="313">
        <v>5.2901697591788395E-3</v>
      </c>
      <c r="T11" s="313">
        <v>6.2816368847959997E-3</v>
      </c>
      <c r="U11" s="313">
        <v>7.3969599644332701E-3</v>
      </c>
      <c r="V11" s="313">
        <v>5.9958482175786892E-3</v>
      </c>
      <c r="W11" s="313">
        <v>1.4296650894232454E-3</v>
      </c>
      <c r="X11" s="313">
        <v>9.0478221716669041E-2</v>
      </c>
      <c r="Y11" s="313">
        <v>5.0041754058882934E-2</v>
      </c>
      <c r="Z11" s="313">
        <v>2.9467845380481885E-3</v>
      </c>
      <c r="AA11" s="313">
        <v>2.8697149416491295E-3</v>
      </c>
      <c r="AB11" s="313">
        <v>3.5006909258406263E-3</v>
      </c>
      <c r="AC11" s="313">
        <v>8.482554230069982E-3</v>
      </c>
      <c r="AD11" s="313">
        <v>4.6306570206974098E-3</v>
      </c>
      <c r="AE11" s="313">
        <v>4.9206586216726171E-4</v>
      </c>
      <c r="AF11" s="313">
        <v>3.9560362956164094E-3</v>
      </c>
      <c r="AG11" s="313">
        <v>2.3257644327259849E-2</v>
      </c>
      <c r="AH11" s="313">
        <v>1.2703996872862309E-3</v>
      </c>
      <c r="AI11" s="313">
        <v>7.3813460378156859E-3</v>
      </c>
      <c r="AJ11" s="313">
        <v>3.7735071995222626E-3</v>
      </c>
      <c r="AK11" s="313">
        <v>1.9323061379136145E-2</v>
      </c>
      <c r="AL11" s="313">
        <v>3.4466957543880621E-3</v>
      </c>
      <c r="AM11" s="313">
        <v>5.9957993501558787E-3</v>
      </c>
      <c r="AN11" s="313">
        <v>0.67939849624060156</v>
      </c>
      <c r="AO11" s="313">
        <v>0.10452512696126734</v>
      </c>
      <c r="AP11" s="314">
        <v>1.5754034863916685E-2</v>
      </c>
      <c r="AQ11" s="313">
        <v>5.1458764070755805E-3</v>
      </c>
      <c r="AR11" s="313">
        <v>1.121673710694942E-3</v>
      </c>
      <c r="AS11" s="313">
        <v>5.0074611170644264E-6</v>
      </c>
      <c r="AT11" s="313">
        <v>6.9495985426084607E-4</v>
      </c>
      <c r="AU11" s="313">
        <v>4.1749896525040938E-3</v>
      </c>
      <c r="AV11" s="313">
        <v>-0.21731805929919137</v>
      </c>
      <c r="AW11" s="314">
        <v>7.4374143033342191E-4</v>
      </c>
      <c r="AX11" s="313">
        <v>1.5290607845039344E-2</v>
      </c>
      <c r="AY11" s="314">
        <v>2.664722407217603E-2</v>
      </c>
      <c r="AZ11" s="314">
        <v>1.2871482173472748E-2</v>
      </c>
      <c r="BA11" s="313">
        <v>1.8897730200911195E-2</v>
      </c>
      <c r="BB11" s="314">
        <v>2.4109449696336077E-2</v>
      </c>
      <c r="BC11" s="313">
        <v>5.5546344424753412E-4</v>
      </c>
      <c r="BD11" s="314">
        <v>1.603266400852521E-2</v>
      </c>
    </row>
    <row r="12" spans="1:56" x14ac:dyDescent="0.2">
      <c r="A12" s="281" t="s">
        <v>452</v>
      </c>
      <c r="B12" s="283" t="s">
        <v>29</v>
      </c>
      <c r="C12" s="313">
        <v>6.7357512953367879E-2</v>
      </c>
      <c r="D12" s="313">
        <v>0</v>
      </c>
      <c r="E12" s="313">
        <v>0</v>
      </c>
      <c r="F12" s="313">
        <v>1.8543046357615896E-2</v>
      </c>
      <c r="G12" s="313">
        <v>1.045016077170418E-2</v>
      </c>
      <c r="H12" s="313">
        <v>0.11424100156494522</v>
      </c>
      <c r="I12" s="313">
        <v>3.7522959853056939E-2</v>
      </c>
      <c r="J12" s="313">
        <v>0.36069111645913987</v>
      </c>
      <c r="K12" s="313">
        <v>1.8187329493785996E-3</v>
      </c>
      <c r="L12" s="313">
        <v>0.21054977014729337</v>
      </c>
      <c r="M12" s="313">
        <v>3.4914212931744959E-2</v>
      </c>
      <c r="N12" s="313">
        <v>3.8369304556354917E-3</v>
      </c>
      <c r="O12" s="313">
        <v>8.7373587150505645E-3</v>
      </c>
      <c r="P12" s="313">
        <v>9.1191844843589703E-3</v>
      </c>
      <c r="Q12" s="313">
        <v>4.5148530675030467E-3</v>
      </c>
      <c r="R12" s="313">
        <v>4.1317157712305024E-3</v>
      </c>
      <c r="S12" s="313">
        <v>1.7133833399131465E-2</v>
      </c>
      <c r="T12" s="313">
        <v>1.7991095932182715E-2</v>
      </c>
      <c r="U12" s="313">
        <v>1.374378157122161E-2</v>
      </c>
      <c r="V12" s="313">
        <v>1.041106860978514E-2</v>
      </c>
      <c r="W12" s="313">
        <v>1.0090668437606648E-2</v>
      </c>
      <c r="X12" s="313">
        <v>3.6731598653964644E-2</v>
      </c>
      <c r="Y12" s="313">
        <v>5.7484657810922086E-3</v>
      </c>
      <c r="Z12" s="313">
        <v>4.0446062286935921E-4</v>
      </c>
      <c r="AA12" s="313">
        <v>8.9917734838339397E-3</v>
      </c>
      <c r="AB12" s="313">
        <v>1.4739751266697375E-2</v>
      </c>
      <c r="AC12" s="313">
        <v>9.9618957487609893E-6</v>
      </c>
      <c r="AD12" s="313">
        <v>1.4794431376030062E-5</v>
      </c>
      <c r="AE12" s="313">
        <v>3.3935576701190457E-5</v>
      </c>
      <c r="AF12" s="313">
        <v>4.9377839225755484E-4</v>
      </c>
      <c r="AG12" s="313">
        <v>2.4398882373775138E-3</v>
      </c>
      <c r="AH12" s="313">
        <v>9.1615362063910875E-4</v>
      </c>
      <c r="AI12" s="313">
        <v>9.5518692357721025E-3</v>
      </c>
      <c r="AJ12" s="313">
        <v>0.18203439914748595</v>
      </c>
      <c r="AK12" s="313">
        <v>2.5258903763576662E-3</v>
      </c>
      <c r="AL12" s="313">
        <v>4.5557481454917351E-3</v>
      </c>
      <c r="AM12" s="313">
        <v>6.3189262612421242E-3</v>
      </c>
      <c r="AN12" s="313">
        <v>1.1428571428571429E-2</v>
      </c>
      <c r="AO12" s="313">
        <v>7.8829682407337218E-3</v>
      </c>
      <c r="AP12" s="314">
        <v>3.7546005360941243E-2</v>
      </c>
      <c r="AQ12" s="313">
        <v>1.1118768665288306E-2</v>
      </c>
      <c r="AR12" s="313">
        <v>8.3271214860273276E-3</v>
      </c>
      <c r="AS12" s="313">
        <v>0</v>
      </c>
      <c r="AT12" s="313">
        <v>0</v>
      </c>
      <c r="AU12" s="313">
        <v>0</v>
      </c>
      <c r="AV12" s="313">
        <v>2.368598382749326</v>
      </c>
      <c r="AW12" s="314">
        <v>9.7930778219778199E-3</v>
      </c>
      <c r="AX12" s="313">
        <v>4.0682129968483603E-2</v>
      </c>
      <c r="AY12" s="314">
        <v>0.10052995971885377</v>
      </c>
      <c r="AZ12" s="314">
        <v>5.227514074384159E-2</v>
      </c>
      <c r="BA12" s="313">
        <v>5.9691176353896376E-2</v>
      </c>
      <c r="BB12" s="314">
        <v>7.8258581441798772E-2</v>
      </c>
      <c r="BC12" s="313">
        <v>2.3799124806378087E-2</v>
      </c>
      <c r="BD12" s="314">
        <v>4.9484018304737441E-2</v>
      </c>
    </row>
    <row r="13" spans="1:56" x14ac:dyDescent="0.2">
      <c r="A13" s="281" t="s">
        <v>453</v>
      </c>
      <c r="B13" s="283" t="s">
        <v>30</v>
      </c>
      <c r="C13" s="313">
        <v>6.9084628670120895E-3</v>
      </c>
      <c r="D13" s="313">
        <v>0</v>
      </c>
      <c r="E13" s="313">
        <v>7.6923076923076927E-2</v>
      </c>
      <c r="F13" s="313">
        <v>2.9139072847682121E-2</v>
      </c>
      <c r="G13" s="313">
        <v>4.5551982851018222E-3</v>
      </c>
      <c r="H13" s="313">
        <v>6.2597809076682318E-3</v>
      </c>
      <c r="I13" s="313">
        <v>4.9250146337524977E-3</v>
      </c>
      <c r="J13" s="313">
        <v>8.1308203411112279E-2</v>
      </c>
      <c r="K13" s="313">
        <v>6.2140042437102153E-2</v>
      </c>
      <c r="L13" s="313">
        <v>1.0789004597054133E-3</v>
      </c>
      <c r="M13" s="313">
        <v>2.2626807522289655E-2</v>
      </c>
      <c r="N13" s="313">
        <v>2.2944738132146217E-2</v>
      </c>
      <c r="O13" s="313">
        <v>2.7513384889946459E-3</v>
      </c>
      <c r="P13" s="313">
        <v>3.0451562474555845E-3</v>
      </c>
      <c r="Q13" s="313">
        <v>1.2785424615937831E-3</v>
      </c>
      <c r="R13" s="313">
        <v>1.0537261698440208E-3</v>
      </c>
      <c r="S13" s="313">
        <v>8.6853533359652587E-4</v>
      </c>
      <c r="T13" s="313">
        <v>1.4026956150515338E-3</v>
      </c>
      <c r="U13" s="313">
        <v>1.0578036011313898E-3</v>
      </c>
      <c r="V13" s="313">
        <v>4.4257579110422663E-4</v>
      </c>
      <c r="W13" s="313">
        <v>1.9646365422396855E-3</v>
      </c>
      <c r="X13" s="313">
        <v>1.9432200578226456E-3</v>
      </c>
      <c r="Y13" s="313">
        <v>1.2870931406820477E-2</v>
      </c>
      <c r="Z13" s="313">
        <v>5.5873346044952907E-2</v>
      </c>
      <c r="AA13" s="313">
        <v>1.1765831260761431E-2</v>
      </c>
      <c r="AB13" s="313">
        <v>1.1976047904191617E-2</v>
      </c>
      <c r="AC13" s="313">
        <v>1.6237890070480412E-3</v>
      </c>
      <c r="AD13" s="313">
        <v>3.6986078440075156E-4</v>
      </c>
      <c r="AE13" s="313">
        <v>4.3776893944535696E-4</v>
      </c>
      <c r="AF13" s="313">
        <v>3.9118866981910284E-2</v>
      </c>
      <c r="AG13" s="313">
        <v>8.2641375782141588E-4</v>
      </c>
      <c r="AH13" s="313">
        <v>1.0835043486758527E-2</v>
      </c>
      <c r="AI13" s="313">
        <v>3.9257477334879599E-3</v>
      </c>
      <c r="AJ13" s="313">
        <v>2.2651339260433773E-3</v>
      </c>
      <c r="AK13" s="313">
        <v>3.662541045718616E-3</v>
      </c>
      <c r="AL13" s="313">
        <v>2.4571819443614316E-3</v>
      </c>
      <c r="AM13" s="313">
        <v>5.1281437555724431E-3</v>
      </c>
      <c r="AN13" s="313">
        <v>0</v>
      </c>
      <c r="AO13" s="313">
        <v>1.4932160994466762E-2</v>
      </c>
      <c r="AP13" s="314">
        <v>1.231146013645385E-2</v>
      </c>
      <c r="AQ13" s="313">
        <v>1.056742476453021E-3</v>
      </c>
      <c r="AR13" s="313">
        <v>1.6486921479299057E-2</v>
      </c>
      <c r="AS13" s="313">
        <v>0</v>
      </c>
      <c r="AT13" s="313">
        <v>0</v>
      </c>
      <c r="AU13" s="313">
        <v>0</v>
      </c>
      <c r="AV13" s="313">
        <v>-2.3584905660377358E-3</v>
      </c>
      <c r="AW13" s="314">
        <v>1.0801324959441494E-2</v>
      </c>
      <c r="AX13" s="313">
        <v>1.7352837041663516E-2</v>
      </c>
      <c r="AY13" s="314">
        <v>2.3713741544542323E-3</v>
      </c>
      <c r="AZ13" s="314">
        <v>6.8545098051286469E-3</v>
      </c>
      <c r="BA13" s="313">
        <v>1.259438006616158E-2</v>
      </c>
      <c r="BB13" s="314">
        <v>3.1620253209265856E-2</v>
      </c>
      <c r="BC13" s="313">
        <v>-2.0286995897570218E-2</v>
      </c>
      <c r="BD13" s="314">
        <v>2.1351859420755573E-3</v>
      </c>
    </row>
    <row r="14" spans="1:56" x14ac:dyDescent="0.2">
      <c r="A14" s="281" t="s">
        <v>454</v>
      </c>
      <c r="B14" s="283" t="s">
        <v>455</v>
      </c>
      <c r="C14" s="313">
        <v>6.9084628670120895E-3</v>
      </c>
      <c r="D14" s="313">
        <v>0</v>
      </c>
      <c r="E14" s="313">
        <v>0</v>
      </c>
      <c r="F14" s="313">
        <v>5.2980132450331126E-3</v>
      </c>
      <c r="G14" s="313">
        <v>1.8060021436227224E-2</v>
      </c>
      <c r="H14" s="313">
        <v>1.0954616588419406E-2</v>
      </c>
      <c r="I14" s="313">
        <v>2.2707546979391639E-2</v>
      </c>
      <c r="J14" s="313">
        <v>1.8860521084022183E-2</v>
      </c>
      <c r="K14" s="313">
        <v>1.515610791148833E-4</v>
      </c>
      <c r="L14" s="313">
        <v>0.25980392156862747</v>
      </c>
      <c r="M14" s="313">
        <v>7.904397992058141E-3</v>
      </c>
      <c r="N14" s="313">
        <v>7.1279992580521219E-4</v>
      </c>
      <c r="O14" s="313">
        <v>5.5522506444576642E-3</v>
      </c>
      <c r="P14" s="313">
        <v>5.0155514663974337E-3</v>
      </c>
      <c r="Q14" s="313">
        <v>1.3584513654433946E-2</v>
      </c>
      <c r="R14" s="313">
        <v>2.1227036395147315E-2</v>
      </c>
      <c r="S14" s="313">
        <v>4.09001184366364E-2</v>
      </c>
      <c r="T14" s="313">
        <v>2.0430566567054949E-2</v>
      </c>
      <c r="U14" s="313">
        <v>4.0342176469235547E-2</v>
      </c>
      <c r="V14" s="313">
        <v>4.1907712410035936E-2</v>
      </c>
      <c r="W14" s="313">
        <v>3.809365689882583E-2</v>
      </c>
      <c r="X14" s="313">
        <v>5.9860656903170766E-2</v>
      </c>
      <c r="Y14" s="313">
        <v>1.4346888837100908E-2</v>
      </c>
      <c r="Z14" s="313">
        <v>0</v>
      </c>
      <c r="AA14" s="313">
        <v>3.8980294624067345E-2</v>
      </c>
      <c r="AB14" s="313">
        <v>1.4187010594196223E-2</v>
      </c>
      <c r="AC14" s="313">
        <v>5.3993474958284561E-3</v>
      </c>
      <c r="AD14" s="313">
        <v>3.0180640007101329E-3</v>
      </c>
      <c r="AE14" s="313">
        <v>6.6174374567321394E-4</v>
      </c>
      <c r="AF14" s="313">
        <v>2.0099685143660467E-3</v>
      </c>
      <c r="AG14" s="313">
        <v>4.2107748612805482E-3</v>
      </c>
      <c r="AH14" s="313">
        <v>1.9178149125378676E-3</v>
      </c>
      <c r="AI14" s="313">
        <v>4.5682852866736146E-3</v>
      </c>
      <c r="AJ14" s="313">
        <v>2.3835386539956447E-3</v>
      </c>
      <c r="AK14" s="313">
        <v>8.461732760798181E-3</v>
      </c>
      <c r="AL14" s="313">
        <v>1.4855989214963575E-2</v>
      </c>
      <c r="AM14" s="313">
        <v>2.8423200512215992E-3</v>
      </c>
      <c r="AN14" s="313">
        <v>3.1127819548872181E-2</v>
      </c>
      <c r="AO14" s="313">
        <v>1.432577882210263E-2</v>
      </c>
      <c r="AP14" s="314">
        <v>1.4438555801392109E-2</v>
      </c>
      <c r="AQ14" s="313">
        <v>1.677004364805881E-3</v>
      </c>
      <c r="AR14" s="313">
        <v>2.8913862187290294E-3</v>
      </c>
      <c r="AS14" s="313">
        <v>3.0044766702386555E-5</v>
      </c>
      <c r="AT14" s="313">
        <v>0</v>
      </c>
      <c r="AU14" s="313">
        <v>0</v>
      </c>
      <c r="AV14" s="313">
        <v>5.0876010781671158E-2</v>
      </c>
      <c r="AW14" s="314">
        <v>2.0234397201911616E-3</v>
      </c>
      <c r="AX14" s="313">
        <v>1.4723257655019872E-2</v>
      </c>
      <c r="AY14" s="314">
        <v>2.3217376840740562E-2</v>
      </c>
      <c r="AZ14" s="314">
        <v>1.1946220308359061E-2</v>
      </c>
      <c r="BA14" s="313">
        <v>1.7421185153445002E-2</v>
      </c>
      <c r="BB14" s="314">
        <v>2.4012908292141352E-2</v>
      </c>
      <c r="BC14" s="313">
        <v>-1.2780175180654647E-3</v>
      </c>
      <c r="BD14" s="314">
        <v>1.3797482241032655E-2</v>
      </c>
    </row>
    <row r="15" spans="1:56" x14ac:dyDescent="0.2">
      <c r="A15" s="281" t="s">
        <v>456</v>
      </c>
      <c r="B15" s="283" t="s">
        <v>31</v>
      </c>
      <c r="C15" s="313">
        <v>3.4542314335060447E-3</v>
      </c>
      <c r="D15" s="313">
        <v>0</v>
      </c>
      <c r="E15" s="313">
        <v>0</v>
      </c>
      <c r="F15" s="313">
        <v>0</v>
      </c>
      <c r="G15" s="313">
        <v>1.5541264737406217E-3</v>
      </c>
      <c r="H15" s="313">
        <v>7.8247261345852897E-4</v>
      </c>
      <c r="I15" s="313">
        <v>1.1908846860303171E-3</v>
      </c>
      <c r="J15" s="313">
        <v>6.8470754420843364E-3</v>
      </c>
      <c r="K15" s="313">
        <v>3.031221582297666E-4</v>
      </c>
      <c r="L15" s="313">
        <v>3.7761516089689466E-3</v>
      </c>
      <c r="M15" s="313">
        <v>8.6985839514497634E-2</v>
      </c>
      <c r="N15" s="313">
        <v>5.0372961299468711E-3</v>
      </c>
      <c r="O15" s="313">
        <v>9.2330953797342859E-3</v>
      </c>
      <c r="P15" s="313">
        <v>3.6965265677669397E-3</v>
      </c>
      <c r="Q15" s="313">
        <v>6.6524162454801522E-3</v>
      </c>
      <c r="R15" s="313">
        <v>4.533795493934142E-3</v>
      </c>
      <c r="S15" s="313">
        <v>1.9107777339123569E-2</v>
      </c>
      <c r="T15" s="313">
        <v>3.604317863023724E-2</v>
      </c>
      <c r="U15" s="313">
        <v>9.2366184011835138E-3</v>
      </c>
      <c r="V15" s="313">
        <v>2.8345925668342132E-3</v>
      </c>
      <c r="W15" s="313">
        <v>5.8662386895044138E-3</v>
      </c>
      <c r="X15" s="313">
        <v>5.4030996729702825E-3</v>
      </c>
      <c r="Y15" s="313">
        <v>5.7008855744581685E-2</v>
      </c>
      <c r="Z15" s="313">
        <v>5.7780088981337034E-5</v>
      </c>
      <c r="AA15" s="313">
        <v>4.5915439066386071E-3</v>
      </c>
      <c r="AB15" s="313">
        <v>4.6061722708429296E-4</v>
      </c>
      <c r="AC15" s="313">
        <v>2.1418075859836128E-4</v>
      </c>
      <c r="AD15" s="313">
        <v>0</v>
      </c>
      <c r="AE15" s="313">
        <v>6.4477595732261874E-5</v>
      </c>
      <c r="AF15" s="313">
        <v>2.3236630223884932E-5</v>
      </c>
      <c r="AG15" s="313">
        <v>3.9353036086734093E-5</v>
      </c>
      <c r="AH15" s="313">
        <v>1.8323072412782174E-4</v>
      </c>
      <c r="AI15" s="313">
        <v>2.0216425453890093E-3</v>
      </c>
      <c r="AJ15" s="313">
        <v>7.3616852596409762E-4</v>
      </c>
      <c r="AK15" s="313">
        <v>3.7888355645364992E-4</v>
      </c>
      <c r="AL15" s="313">
        <v>1.1356165202319047E-3</v>
      </c>
      <c r="AM15" s="313">
        <v>1.4780064266352315E-3</v>
      </c>
      <c r="AN15" s="313">
        <v>4.8120300751879697E-3</v>
      </c>
      <c r="AO15" s="313">
        <v>4.775259607367543E-3</v>
      </c>
      <c r="AP15" s="314">
        <v>7.4611771871012506E-3</v>
      </c>
      <c r="AQ15" s="313">
        <v>7.8107052607397196E-4</v>
      </c>
      <c r="AR15" s="313">
        <v>4.4087885392745155E-4</v>
      </c>
      <c r="AS15" s="313">
        <v>0</v>
      </c>
      <c r="AT15" s="313">
        <v>0</v>
      </c>
      <c r="AU15" s="313">
        <v>0</v>
      </c>
      <c r="AV15" s="313">
        <v>-0.19878706199460916</v>
      </c>
      <c r="AW15" s="314">
        <v>-3.3569652108434603E-5</v>
      </c>
      <c r="AX15" s="313">
        <v>7.0377128749017316E-3</v>
      </c>
      <c r="AY15" s="314">
        <v>1.4662153144618321E-2</v>
      </c>
      <c r="AZ15" s="314">
        <v>6.8468146798366172E-3</v>
      </c>
      <c r="BA15" s="313">
        <v>9.4594103592446008E-3</v>
      </c>
      <c r="BB15" s="314">
        <v>1.0952740039311189E-2</v>
      </c>
      <c r="BC15" s="313">
        <v>2.3470104647764565E-3</v>
      </c>
      <c r="BD15" s="314">
        <v>8.6384743161207825E-3</v>
      </c>
    </row>
    <row r="16" spans="1:56" x14ac:dyDescent="0.2">
      <c r="A16" s="281" t="s">
        <v>457</v>
      </c>
      <c r="B16" s="283" t="s">
        <v>32</v>
      </c>
      <c r="C16" s="313">
        <v>0</v>
      </c>
      <c r="D16" s="313">
        <v>0</v>
      </c>
      <c r="E16" s="313">
        <v>0</v>
      </c>
      <c r="F16" s="313">
        <v>3.9735099337748344E-3</v>
      </c>
      <c r="G16" s="313">
        <v>0</v>
      </c>
      <c r="H16" s="313">
        <v>0</v>
      </c>
      <c r="I16" s="313">
        <v>1.5138364652927761E-3</v>
      </c>
      <c r="J16" s="313">
        <v>3.9238254682431726E-5</v>
      </c>
      <c r="K16" s="313">
        <v>0</v>
      </c>
      <c r="L16" s="313">
        <v>1.61835068955812E-3</v>
      </c>
      <c r="M16" s="313">
        <v>8.4288604180714766E-3</v>
      </c>
      <c r="N16" s="313">
        <v>0.53725770764603786</v>
      </c>
      <c r="O16" s="313">
        <v>1.2145548284751141E-3</v>
      </c>
      <c r="P16" s="313">
        <v>0.2360077513068117</v>
      </c>
      <c r="Q16" s="313">
        <v>0.1193839023513195</v>
      </c>
      <c r="R16" s="313">
        <v>9.555632582322357E-2</v>
      </c>
      <c r="S16" s="313">
        <v>2.3292538491906829E-2</v>
      </c>
      <c r="T16" s="313">
        <v>5.9157162895651641E-3</v>
      </c>
      <c r="U16" s="313">
        <v>4.5937804214350869E-2</v>
      </c>
      <c r="V16" s="313">
        <v>9.2203289813380541E-3</v>
      </c>
      <c r="W16" s="313">
        <v>5.505594141140227E-2</v>
      </c>
      <c r="X16" s="313">
        <v>3.9338357268116969E-3</v>
      </c>
      <c r="Y16" s="313">
        <v>2.4819389419715683E-2</v>
      </c>
      <c r="Z16" s="313">
        <v>0</v>
      </c>
      <c r="AA16" s="313">
        <v>4.7828582360818826E-5</v>
      </c>
      <c r="AB16" s="313">
        <v>0</v>
      </c>
      <c r="AC16" s="313">
        <v>0</v>
      </c>
      <c r="AD16" s="313">
        <v>0</v>
      </c>
      <c r="AE16" s="313">
        <v>0</v>
      </c>
      <c r="AF16" s="313">
        <v>1.917021993470507E-4</v>
      </c>
      <c r="AG16" s="313">
        <v>0</v>
      </c>
      <c r="AH16" s="313">
        <v>3.664614482556435E-5</v>
      </c>
      <c r="AI16" s="313">
        <v>0</v>
      </c>
      <c r="AJ16" s="313">
        <v>0</v>
      </c>
      <c r="AK16" s="313">
        <v>0</v>
      </c>
      <c r="AL16" s="313">
        <v>1.992309684617377E-4</v>
      </c>
      <c r="AM16" s="313">
        <v>1.7951495060346942E-5</v>
      </c>
      <c r="AN16" s="313">
        <v>0</v>
      </c>
      <c r="AO16" s="313">
        <v>3.7898885772758282E-3</v>
      </c>
      <c r="AP16" s="314">
        <v>8.0622524172939053E-2</v>
      </c>
      <c r="AQ16" s="313">
        <v>0</v>
      </c>
      <c r="AR16" s="313">
        <v>-1.1331825964400361E-4</v>
      </c>
      <c r="AS16" s="313">
        <v>0</v>
      </c>
      <c r="AT16" s="313">
        <v>-1.5282369610687538E-3</v>
      </c>
      <c r="AU16" s="313">
        <v>-1.4936385394734475E-3</v>
      </c>
      <c r="AV16" s="313">
        <v>-0.86725067385444743</v>
      </c>
      <c r="AW16" s="314">
        <v>-1.8741126470191596E-3</v>
      </c>
      <c r="AX16" s="313">
        <v>7.5247649582000004E-2</v>
      </c>
      <c r="AY16" s="314">
        <v>0.19208327882087414</v>
      </c>
      <c r="AZ16" s="314">
        <v>8.8934717635072533E-2</v>
      </c>
      <c r="BA16" s="313">
        <v>0.11235733100126501</v>
      </c>
      <c r="BB16" s="314">
        <v>9.4587618093978351E-2</v>
      </c>
      <c r="BC16" s="313">
        <v>8.2739537965378043E-2</v>
      </c>
      <c r="BD16" s="314">
        <v>0.12212596949836074</v>
      </c>
    </row>
    <row r="17" spans="1:56" x14ac:dyDescent="0.2">
      <c r="A17" s="281" t="s">
        <v>458</v>
      </c>
      <c r="B17" s="283" t="s">
        <v>33</v>
      </c>
      <c r="C17" s="313">
        <v>0</v>
      </c>
      <c r="D17" s="313">
        <v>0</v>
      </c>
      <c r="E17" s="313">
        <v>0</v>
      </c>
      <c r="F17" s="313">
        <v>1.3245033112582781E-3</v>
      </c>
      <c r="G17" s="313">
        <v>1.5541264737406217E-3</v>
      </c>
      <c r="H17" s="313">
        <v>0</v>
      </c>
      <c r="I17" s="313">
        <v>6.8627253093272512E-4</v>
      </c>
      <c r="J17" s="313">
        <v>5.1532907816260335E-3</v>
      </c>
      <c r="K17" s="313">
        <v>0</v>
      </c>
      <c r="L17" s="313">
        <v>2.6034337179848014E-3</v>
      </c>
      <c r="M17" s="313">
        <v>1.0339402112834345E-2</v>
      </c>
      <c r="N17" s="313">
        <v>8.7019886852948581E-3</v>
      </c>
      <c r="O17" s="313">
        <v>0.41796797541146141</v>
      </c>
      <c r="P17" s="313">
        <v>6.8312462342653354E-2</v>
      </c>
      <c r="Q17" s="313">
        <v>3.9135385660347202E-2</v>
      </c>
      <c r="R17" s="313">
        <v>2.0173310225303293E-2</v>
      </c>
      <c r="S17" s="313">
        <v>3.8215554678247138E-2</v>
      </c>
      <c r="T17" s="313">
        <v>4.7691650911752148E-2</v>
      </c>
      <c r="U17" s="313">
        <v>6.6771936010547372E-2</v>
      </c>
      <c r="V17" s="313">
        <v>4.1897174891200116E-2</v>
      </c>
      <c r="W17" s="313">
        <v>2.4811607035796969E-2</v>
      </c>
      <c r="X17" s="313">
        <v>1.4692639461585857E-2</v>
      </c>
      <c r="Y17" s="313">
        <v>9.5645925580672732E-3</v>
      </c>
      <c r="Z17" s="313">
        <v>3.4668053388802221E-4</v>
      </c>
      <c r="AA17" s="313">
        <v>2.8697149416491294E-4</v>
      </c>
      <c r="AB17" s="313">
        <v>0</v>
      </c>
      <c r="AC17" s="313">
        <v>1.4942843623141483E-5</v>
      </c>
      <c r="AD17" s="313">
        <v>0</v>
      </c>
      <c r="AE17" s="313">
        <v>0</v>
      </c>
      <c r="AF17" s="313">
        <v>5.8091575559712331E-6</v>
      </c>
      <c r="AG17" s="313">
        <v>1.5741214434693637E-4</v>
      </c>
      <c r="AH17" s="313">
        <v>2.0766148734486465E-4</v>
      </c>
      <c r="AI17" s="313">
        <v>1.1753735729005869E-4</v>
      </c>
      <c r="AJ17" s="313">
        <v>1.6885543812323357E-3</v>
      </c>
      <c r="AK17" s="313">
        <v>2.5258903763576663E-4</v>
      </c>
      <c r="AL17" s="313">
        <v>6.1097496994932889E-4</v>
      </c>
      <c r="AM17" s="313">
        <v>3.7099756458050347E-4</v>
      </c>
      <c r="AN17" s="313">
        <v>2.255639097744361E-3</v>
      </c>
      <c r="AO17" s="313">
        <v>3.1077086333661792E-3</v>
      </c>
      <c r="AP17" s="314">
        <v>2.1155103880776498E-2</v>
      </c>
      <c r="AQ17" s="313">
        <v>9.1890650126349649E-5</v>
      </c>
      <c r="AR17" s="313">
        <v>5.5154121686104877E-4</v>
      </c>
      <c r="AS17" s="313">
        <v>0</v>
      </c>
      <c r="AT17" s="313">
        <v>0</v>
      </c>
      <c r="AU17" s="313">
        <v>-1.8175601504435927E-3</v>
      </c>
      <c r="AV17" s="313">
        <v>-0.75977088948787064</v>
      </c>
      <c r="AW17" s="314">
        <v>-1.000722905094542E-3</v>
      </c>
      <c r="AX17" s="313">
        <v>1.9475657035280064E-2</v>
      </c>
      <c r="AY17" s="314">
        <v>4.2066744288025648E-2</v>
      </c>
      <c r="AZ17" s="314">
        <v>1.9163016612236482E-2</v>
      </c>
      <c r="BA17" s="313">
        <v>2.6651105623400201E-2</v>
      </c>
      <c r="BB17" s="314">
        <v>2.7632622282344754E-2</v>
      </c>
      <c r="BC17" s="313">
        <v>9.8809269594602005E-3</v>
      </c>
      <c r="BD17" s="314">
        <v>2.611153126617044E-2</v>
      </c>
    </row>
    <row r="18" spans="1:56" x14ac:dyDescent="0.2">
      <c r="A18" s="281" t="s">
        <v>459</v>
      </c>
      <c r="B18" s="283" t="s">
        <v>34</v>
      </c>
      <c r="C18" s="313">
        <v>1.7271157167530224E-3</v>
      </c>
      <c r="D18" s="313">
        <v>0</v>
      </c>
      <c r="E18" s="313">
        <v>0</v>
      </c>
      <c r="F18" s="313">
        <v>2.5165562913907286E-2</v>
      </c>
      <c r="G18" s="313">
        <v>6.6452304394426578E-3</v>
      </c>
      <c r="H18" s="313">
        <v>2.3474178403755869E-3</v>
      </c>
      <c r="I18" s="313">
        <v>3.1891488202167814E-3</v>
      </c>
      <c r="J18" s="313">
        <v>9.1752118865752845E-3</v>
      </c>
      <c r="K18" s="313">
        <v>4.546832373446499E-4</v>
      </c>
      <c r="L18" s="313">
        <v>2.3454357819682899E-3</v>
      </c>
      <c r="M18" s="313">
        <v>1.1088634149996253E-2</v>
      </c>
      <c r="N18" s="313">
        <v>8.7443857069040905E-4</v>
      </c>
      <c r="O18" s="313">
        <v>1.7474717430101131E-3</v>
      </c>
      <c r="P18" s="313">
        <v>7.3442003615105278E-2</v>
      </c>
      <c r="Q18" s="313">
        <v>3.7237549193918931E-2</v>
      </c>
      <c r="R18" s="313">
        <v>3.3691507798960137E-2</v>
      </c>
      <c r="S18" s="313">
        <v>4.0426371891038294E-2</v>
      </c>
      <c r="T18" s="313">
        <v>2.1345368055132038E-2</v>
      </c>
      <c r="U18" s="313">
        <v>2.8154439325765182E-2</v>
      </c>
      <c r="V18" s="313">
        <v>2.7629374387506719E-2</v>
      </c>
      <c r="W18" s="313">
        <v>1.032125958106201E-2</v>
      </c>
      <c r="X18" s="313">
        <v>1.2986397459595242E-2</v>
      </c>
      <c r="Y18" s="313">
        <v>0.10192359978249048</v>
      </c>
      <c r="Z18" s="313">
        <v>3.4668053388802221E-4</v>
      </c>
      <c r="AA18" s="313">
        <v>8.1308590013392005E-4</v>
      </c>
      <c r="AB18" s="313">
        <v>1.8424689083371717E-4</v>
      </c>
      <c r="AC18" s="313">
        <v>3.0782257863671459E-3</v>
      </c>
      <c r="AD18" s="313">
        <v>1.3314988238427057E-4</v>
      </c>
      <c r="AE18" s="313">
        <v>3.1220730565095225E-4</v>
      </c>
      <c r="AF18" s="313">
        <v>1.4290527587689232E-3</v>
      </c>
      <c r="AG18" s="313">
        <v>1.9676518043367045E-4</v>
      </c>
      <c r="AH18" s="313">
        <v>4.4586142871103291E-3</v>
      </c>
      <c r="AI18" s="313">
        <v>2.0373141930276839E-4</v>
      </c>
      <c r="AJ18" s="313">
        <v>2.9858583570571793E-4</v>
      </c>
      <c r="AK18" s="313">
        <v>2.6521848951755493E-3</v>
      </c>
      <c r="AL18" s="313">
        <v>1.640334973668307E-3</v>
      </c>
      <c r="AM18" s="313">
        <v>2.4055003380864903E-3</v>
      </c>
      <c r="AN18" s="313">
        <v>3.0075187969924811E-4</v>
      </c>
      <c r="AO18" s="313">
        <v>4.5478662927309933E-3</v>
      </c>
      <c r="AP18" s="314">
        <v>1.394796139578639E-2</v>
      </c>
      <c r="AQ18" s="313">
        <v>1.9986216402481049E-3</v>
      </c>
      <c r="AR18" s="313">
        <v>9.0743137605549761E-4</v>
      </c>
      <c r="AS18" s="313">
        <v>0</v>
      </c>
      <c r="AT18" s="313">
        <v>9.0074893731866945E-4</v>
      </c>
      <c r="AU18" s="313">
        <v>4.7148590041210031E-3</v>
      </c>
      <c r="AV18" s="313">
        <v>-0.12297843665768195</v>
      </c>
      <c r="AW18" s="314">
        <v>7.3853234638556137E-4</v>
      </c>
      <c r="AX18" s="313">
        <v>1.3579988879446654E-2</v>
      </c>
      <c r="AY18" s="314">
        <v>3.4910545876261211E-2</v>
      </c>
      <c r="AZ18" s="314">
        <v>1.6737513120188622E-2</v>
      </c>
      <c r="BA18" s="313">
        <v>2.0355064083850887E-2</v>
      </c>
      <c r="BB18" s="314">
        <v>2.1232633584753052E-2</v>
      </c>
      <c r="BC18" s="313">
        <v>1.181117855665953E-2</v>
      </c>
      <c r="BD18" s="314">
        <v>1.9872633148972099E-2</v>
      </c>
    </row>
    <row r="19" spans="1:56" x14ac:dyDescent="0.2">
      <c r="A19" s="281" t="s">
        <v>460</v>
      </c>
      <c r="B19" s="285" t="s">
        <v>269</v>
      </c>
      <c r="C19" s="313">
        <v>0</v>
      </c>
      <c r="D19" s="313">
        <v>0</v>
      </c>
      <c r="E19" s="313">
        <v>0</v>
      </c>
      <c r="F19" s="313">
        <v>3.9735099337748344E-3</v>
      </c>
      <c r="G19" s="313">
        <v>0</v>
      </c>
      <c r="H19" s="313">
        <v>0</v>
      </c>
      <c r="I19" s="313">
        <v>1.8166037583513311E-4</v>
      </c>
      <c r="J19" s="313">
        <v>1.9619127341215863E-5</v>
      </c>
      <c r="K19" s="313">
        <v>0</v>
      </c>
      <c r="L19" s="313">
        <v>5.1599587203302369E-4</v>
      </c>
      <c r="M19" s="313">
        <v>2.2476961114857273E-3</v>
      </c>
      <c r="N19" s="313">
        <v>1.2189143712654186E-4</v>
      </c>
      <c r="O19" s="313">
        <v>1.2393416617093E-5</v>
      </c>
      <c r="P19" s="313">
        <v>1.0747610285137357E-3</v>
      </c>
      <c r="Q19" s="313">
        <v>0.16375332121381625</v>
      </c>
      <c r="R19" s="313">
        <v>4.1025996533795496E-2</v>
      </c>
      <c r="S19" s="313">
        <v>1.5554678247137781E-2</v>
      </c>
      <c r="T19" s="313">
        <v>2.2565103372568151E-3</v>
      </c>
      <c r="U19" s="313">
        <v>1.3651798649384098E-2</v>
      </c>
      <c r="V19" s="313">
        <v>2.2444915120285779E-3</v>
      </c>
      <c r="W19" s="313">
        <v>8.0891373124141047E-3</v>
      </c>
      <c r="X19" s="313">
        <v>5.6874733399687192E-4</v>
      </c>
      <c r="Y19" s="313">
        <v>6.840868484424765E-3</v>
      </c>
      <c r="Z19" s="313">
        <v>0</v>
      </c>
      <c r="AA19" s="313">
        <v>1.0617945284101779E-2</v>
      </c>
      <c r="AB19" s="313">
        <v>0</v>
      </c>
      <c r="AC19" s="313">
        <v>4.9809478743804947E-6</v>
      </c>
      <c r="AD19" s="313">
        <v>0</v>
      </c>
      <c r="AE19" s="313">
        <v>0</v>
      </c>
      <c r="AF19" s="313">
        <v>8.1328205783597266E-5</v>
      </c>
      <c r="AG19" s="313">
        <v>0</v>
      </c>
      <c r="AH19" s="313">
        <v>3.4203068503860061E-4</v>
      </c>
      <c r="AI19" s="313">
        <v>0</v>
      </c>
      <c r="AJ19" s="313">
        <v>0</v>
      </c>
      <c r="AK19" s="313">
        <v>0</v>
      </c>
      <c r="AL19" s="313">
        <v>1.2106601850191594E-2</v>
      </c>
      <c r="AM19" s="313">
        <v>0</v>
      </c>
      <c r="AN19" s="313">
        <v>0</v>
      </c>
      <c r="AO19" s="313">
        <v>0</v>
      </c>
      <c r="AP19" s="314">
        <v>5.818527317144365E-3</v>
      </c>
      <c r="AQ19" s="313">
        <v>0</v>
      </c>
      <c r="AR19" s="313">
        <v>4.3379646269970129E-5</v>
      </c>
      <c r="AS19" s="313">
        <v>0</v>
      </c>
      <c r="AT19" s="313">
        <v>8.2754200121449295E-3</v>
      </c>
      <c r="AU19" s="313">
        <v>5.1989418560708309E-2</v>
      </c>
      <c r="AV19" s="313">
        <v>0.31603773584905659</v>
      </c>
      <c r="AW19" s="314">
        <v>3.6631435895565969E-3</v>
      </c>
      <c r="AX19" s="313">
        <v>7.4388973943815195E-3</v>
      </c>
      <c r="AY19" s="314">
        <v>3.1624677280762944E-2</v>
      </c>
      <c r="AZ19" s="314">
        <v>1.6754442395831088E-2</v>
      </c>
      <c r="BA19" s="313">
        <v>1.5120857018402208E-2</v>
      </c>
      <c r="BB19" s="314">
        <v>1.3159652992518631E-2</v>
      </c>
      <c r="BC19" s="313">
        <v>2.0694077701658712E-2</v>
      </c>
      <c r="BD19" s="314">
        <v>1.6199000106468048E-2</v>
      </c>
    </row>
    <row r="20" spans="1:56" x14ac:dyDescent="0.2">
      <c r="A20" s="281" t="s">
        <v>461</v>
      </c>
      <c r="B20" s="285" t="s">
        <v>270</v>
      </c>
      <c r="C20" s="313">
        <v>0</v>
      </c>
      <c r="D20" s="313">
        <v>0</v>
      </c>
      <c r="E20" s="313">
        <v>0</v>
      </c>
      <c r="F20" s="313">
        <v>3.9735099337748344E-3</v>
      </c>
      <c r="G20" s="313">
        <v>0</v>
      </c>
      <c r="H20" s="313">
        <v>0</v>
      </c>
      <c r="I20" s="313">
        <v>2.0184486203903681E-5</v>
      </c>
      <c r="J20" s="313">
        <v>0</v>
      </c>
      <c r="K20" s="313">
        <v>0</v>
      </c>
      <c r="L20" s="313">
        <v>3.3774275260343373E-3</v>
      </c>
      <c r="M20" s="313">
        <v>1.4235408706076273E-3</v>
      </c>
      <c r="N20" s="313">
        <v>1.4308994793115783E-4</v>
      </c>
      <c r="O20" s="313">
        <v>1.2393416617093001E-4</v>
      </c>
      <c r="P20" s="313">
        <v>5.2109625624908399E-4</v>
      </c>
      <c r="Q20" s="313">
        <v>5.0542381684879241E-3</v>
      </c>
      <c r="R20" s="313">
        <v>0.15254072790294626</v>
      </c>
      <c r="S20" s="313">
        <v>1.9739439399921043E-3</v>
      </c>
      <c r="T20" s="313">
        <v>3.1103250594620969E-3</v>
      </c>
      <c r="U20" s="313">
        <v>2.4145516982346945E-3</v>
      </c>
      <c r="V20" s="313">
        <v>9.3783917638752784E-4</v>
      </c>
      <c r="W20" s="313">
        <v>9.3158821955966311E-4</v>
      </c>
      <c r="X20" s="313">
        <v>1.4218683349921798E-4</v>
      </c>
      <c r="Y20" s="313">
        <v>7.2826846888837104E-5</v>
      </c>
      <c r="Z20" s="313">
        <v>0</v>
      </c>
      <c r="AA20" s="313">
        <v>2.8697149416491294E-4</v>
      </c>
      <c r="AB20" s="313">
        <v>0</v>
      </c>
      <c r="AC20" s="313">
        <v>4.9809478743804947E-6</v>
      </c>
      <c r="AD20" s="313">
        <v>0</v>
      </c>
      <c r="AE20" s="313">
        <v>0</v>
      </c>
      <c r="AF20" s="313">
        <v>2.9045787779856164E-5</v>
      </c>
      <c r="AG20" s="313">
        <v>0</v>
      </c>
      <c r="AH20" s="313">
        <v>1.2215381608521451E-5</v>
      </c>
      <c r="AI20" s="313">
        <v>0</v>
      </c>
      <c r="AJ20" s="313">
        <v>0</v>
      </c>
      <c r="AK20" s="313">
        <v>0</v>
      </c>
      <c r="AL20" s="313">
        <v>1.7851094774171697E-2</v>
      </c>
      <c r="AM20" s="313">
        <v>0</v>
      </c>
      <c r="AN20" s="313">
        <v>0</v>
      </c>
      <c r="AO20" s="313">
        <v>0</v>
      </c>
      <c r="AP20" s="314">
        <v>4.8014176754433233E-3</v>
      </c>
      <c r="AQ20" s="313">
        <v>0</v>
      </c>
      <c r="AR20" s="313">
        <v>2.5673668200594567E-5</v>
      </c>
      <c r="AS20" s="313">
        <v>0</v>
      </c>
      <c r="AT20" s="313">
        <v>4.8815869374536133E-3</v>
      </c>
      <c r="AU20" s="313">
        <v>8.8520578020119131E-2</v>
      </c>
      <c r="AV20" s="313">
        <v>4.1442048517520216E-2</v>
      </c>
      <c r="AW20" s="314">
        <v>3.7725343524616685E-3</v>
      </c>
      <c r="AX20" s="313">
        <v>6.5349316655155436E-3</v>
      </c>
      <c r="AY20" s="314">
        <v>4.7417621538677984E-2</v>
      </c>
      <c r="AZ20" s="314">
        <v>2.4206709533644628E-2</v>
      </c>
      <c r="BA20" s="313">
        <v>1.9520213694970978E-2</v>
      </c>
      <c r="BB20" s="314">
        <v>1.2570985893770313E-2</v>
      </c>
      <c r="BC20" s="313">
        <v>3.6958640875787145E-2</v>
      </c>
      <c r="BD20" s="314">
        <v>2.33404495411033E-2</v>
      </c>
    </row>
    <row r="21" spans="1:56" x14ac:dyDescent="0.2">
      <c r="A21" s="281" t="s">
        <v>462</v>
      </c>
      <c r="B21" s="285" t="s">
        <v>271</v>
      </c>
      <c r="C21" s="313">
        <v>0</v>
      </c>
      <c r="D21" s="313">
        <v>0</v>
      </c>
      <c r="E21" s="313">
        <v>0</v>
      </c>
      <c r="F21" s="313">
        <v>0</v>
      </c>
      <c r="G21" s="313">
        <v>0</v>
      </c>
      <c r="H21" s="313">
        <v>0</v>
      </c>
      <c r="I21" s="313">
        <v>0</v>
      </c>
      <c r="J21" s="313">
        <v>0</v>
      </c>
      <c r="K21" s="313">
        <v>0</v>
      </c>
      <c r="L21" s="313">
        <v>0</v>
      </c>
      <c r="M21" s="313">
        <v>0</v>
      </c>
      <c r="N21" s="313">
        <v>0</v>
      </c>
      <c r="O21" s="313">
        <v>0</v>
      </c>
      <c r="P21" s="313">
        <v>1.6284258007783875E-5</v>
      </c>
      <c r="Q21" s="313">
        <v>2.7568571828115946E-3</v>
      </c>
      <c r="R21" s="313">
        <v>5.795493934142114E-3</v>
      </c>
      <c r="S21" s="313">
        <v>8.8669561784445322E-2</v>
      </c>
      <c r="T21" s="313">
        <v>1.2197353174361163E-4</v>
      </c>
      <c r="U21" s="313">
        <v>9.581554358074184E-4</v>
      </c>
      <c r="V21" s="313">
        <v>1.2961148168052351E-3</v>
      </c>
      <c r="W21" s="313">
        <v>3.9661676674322292E-4</v>
      </c>
      <c r="X21" s="313">
        <v>1.8958244466562397E-4</v>
      </c>
      <c r="Y21" s="313">
        <v>2.0391517128874389E-4</v>
      </c>
      <c r="Z21" s="313">
        <v>0</v>
      </c>
      <c r="AA21" s="313">
        <v>9.5657164721637652E-5</v>
      </c>
      <c r="AB21" s="313">
        <v>0</v>
      </c>
      <c r="AC21" s="313">
        <v>1.1555799068562746E-3</v>
      </c>
      <c r="AD21" s="313">
        <v>1.4794431376030062E-5</v>
      </c>
      <c r="AE21" s="313">
        <v>0</v>
      </c>
      <c r="AF21" s="313">
        <v>1.7427472667913697E-5</v>
      </c>
      <c r="AG21" s="313">
        <v>3.935303608673409E-4</v>
      </c>
      <c r="AH21" s="313">
        <v>3.2370761262581842E-3</v>
      </c>
      <c r="AI21" s="313">
        <v>0</v>
      </c>
      <c r="AJ21" s="313">
        <v>1.3951165771767166E-2</v>
      </c>
      <c r="AK21" s="313">
        <v>0</v>
      </c>
      <c r="AL21" s="313">
        <v>6.2292882805703321E-3</v>
      </c>
      <c r="AM21" s="313">
        <v>6.3428615879892525E-4</v>
      </c>
      <c r="AN21" s="313">
        <v>1.2030075187969926E-2</v>
      </c>
      <c r="AO21" s="313">
        <v>5.9122261805502922E-3</v>
      </c>
      <c r="AP21" s="314">
        <v>2.0853498349098047E-3</v>
      </c>
      <c r="AQ21" s="313">
        <v>1.4243050769584195E-3</v>
      </c>
      <c r="AR21" s="313">
        <v>3.3906948002854204E-4</v>
      </c>
      <c r="AS21" s="313">
        <v>0</v>
      </c>
      <c r="AT21" s="313">
        <v>2.4094190675393024E-2</v>
      </c>
      <c r="AU21" s="313">
        <v>5.6722273209883212E-2</v>
      </c>
      <c r="AV21" s="313">
        <v>0.17958221024258761</v>
      </c>
      <c r="AW21" s="314">
        <v>6.5240882511426708E-3</v>
      </c>
      <c r="AX21" s="313">
        <v>5.4213462601860624E-3</v>
      </c>
      <c r="AY21" s="314">
        <v>3.3009896394551427E-3</v>
      </c>
      <c r="AZ21" s="314">
        <v>5.0150670553217947E-3</v>
      </c>
      <c r="BA21" s="313">
        <v>4.7478722591201873E-3</v>
      </c>
      <c r="BB21" s="314">
        <v>5.9290550185930506E-3</v>
      </c>
      <c r="BC21" s="313">
        <v>4.0134007975190589E-3</v>
      </c>
      <c r="BD21" s="314">
        <v>4.0985343977549158E-3</v>
      </c>
    </row>
    <row r="22" spans="1:56" x14ac:dyDescent="0.2">
      <c r="A22" s="281" t="s">
        <v>463</v>
      </c>
      <c r="B22" s="285" t="s">
        <v>281</v>
      </c>
      <c r="C22" s="313">
        <v>0</v>
      </c>
      <c r="D22" s="313">
        <v>0</v>
      </c>
      <c r="E22" s="313">
        <v>0</v>
      </c>
      <c r="F22" s="313">
        <v>0</v>
      </c>
      <c r="G22" s="313">
        <v>0</v>
      </c>
      <c r="H22" s="313">
        <v>0</v>
      </c>
      <c r="I22" s="313">
        <v>2.0184486203903681E-5</v>
      </c>
      <c r="J22" s="313">
        <v>6.5397091137386209E-6</v>
      </c>
      <c r="K22" s="313">
        <v>0</v>
      </c>
      <c r="L22" s="313">
        <v>0</v>
      </c>
      <c r="M22" s="313">
        <v>0</v>
      </c>
      <c r="N22" s="313">
        <v>0</v>
      </c>
      <c r="O22" s="313">
        <v>1.36327582788023E-4</v>
      </c>
      <c r="P22" s="313">
        <v>2.7683238613232589E-3</v>
      </c>
      <c r="Q22" s="313">
        <v>7.831072577261922E-3</v>
      </c>
      <c r="R22" s="313">
        <v>9.8717504332755633E-3</v>
      </c>
      <c r="S22" s="313">
        <v>0.1407027240426372</v>
      </c>
      <c r="T22" s="313">
        <v>0.28962615112520584</v>
      </c>
      <c r="U22" s="313">
        <v>0.15022344184763028</v>
      </c>
      <c r="V22" s="313">
        <v>0.3221319508108621</v>
      </c>
      <c r="W22" s="313">
        <v>1.11421640517631E-2</v>
      </c>
      <c r="X22" s="313">
        <v>8.3890231764538609E-3</v>
      </c>
      <c r="Y22" s="313">
        <v>3.2529324943680573E-4</v>
      </c>
      <c r="Z22" s="313">
        <v>0</v>
      </c>
      <c r="AA22" s="313">
        <v>0</v>
      </c>
      <c r="AB22" s="313">
        <v>0</v>
      </c>
      <c r="AC22" s="313">
        <v>2.4904739371902472E-5</v>
      </c>
      <c r="AD22" s="313">
        <v>4.4383294128090188E-5</v>
      </c>
      <c r="AE22" s="313">
        <v>0</v>
      </c>
      <c r="AF22" s="313">
        <v>5.8091575559712331E-6</v>
      </c>
      <c r="AG22" s="313">
        <v>2.4005352012907797E-3</v>
      </c>
      <c r="AH22" s="313">
        <v>2.2354148343594255E-3</v>
      </c>
      <c r="AI22" s="313">
        <v>1.8022394784475667E-3</v>
      </c>
      <c r="AJ22" s="313">
        <v>0</v>
      </c>
      <c r="AK22" s="313">
        <v>0</v>
      </c>
      <c r="AL22" s="313">
        <v>1.8056966774915494E-2</v>
      </c>
      <c r="AM22" s="313">
        <v>5.9838316867823139E-6</v>
      </c>
      <c r="AN22" s="313">
        <v>1.744360902255639E-2</v>
      </c>
      <c r="AO22" s="313">
        <v>8.6409459561888873E-3</v>
      </c>
      <c r="AP22" s="314">
        <v>2.0345752555961254E-2</v>
      </c>
      <c r="AQ22" s="313">
        <v>2.2972662531587412E-5</v>
      </c>
      <c r="AR22" s="313">
        <v>5.1170276620495381E-4</v>
      </c>
      <c r="AS22" s="313">
        <v>0</v>
      </c>
      <c r="AT22" s="313">
        <v>0</v>
      </c>
      <c r="AU22" s="313">
        <v>0</v>
      </c>
      <c r="AV22" s="313">
        <v>-0.32311320754716982</v>
      </c>
      <c r="AW22" s="314">
        <v>-2.1993910002077847E-4</v>
      </c>
      <c r="AX22" s="313">
        <v>1.9123128761869907E-2</v>
      </c>
      <c r="AY22" s="314">
        <v>9.9417576832982815E-3</v>
      </c>
      <c r="AZ22" s="314">
        <v>4.5376614822042532E-3</v>
      </c>
      <c r="BA22" s="313">
        <v>1.6206914265166694E-2</v>
      </c>
      <c r="BB22" s="314">
        <v>3.6035845116976981E-2</v>
      </c>
      <c r="BC22" s="313">
        <v>-2.9982123238048667E-2</v>
      </c>
      <c r="BD22" s="314">
        <v>5.3062509688106873E-3</v>
      </c>
    </row>
    <row r="23" spans="1:56" x14ac:dyDescent="0.2">
      <c r="A23" s="281" t="s">
        <v>464</v>
      </c>
      <c r="B23" s="283" t="s">
        <v>35</v>
      </c>
      <c r="C23" s="313">
        <v>0</v>
      </c>
      <c r="D23" s="313">
        <v>0</v>
      </c>
      <c r="E23" s="313">
        <v>0</v>
      </c>
      <c r="F23" s="313">
        <v>0</v>
      </c>
      <c r="G23" s="313">
        <v>0</v>
      </c>
      <c r="H23" s="313">
        <v>0</v>
      </c>
      <c r="I23" s="313">
        <v>2.0184486203903681E-5</v>
      </c>
      <c r="J23" s="313">
        <v>0</v>
      </c>
      <c r="K23" s="313">
        <v>0</v>
      </c>
      <c r="L23" s="313">
        <v>2.3454357819682896E-5</v>
      </c>
      <c r="M23" s="313">
        <v>3.7461601858095452E-5</v>
      </c>
      <c r="N23" s="313">
        <v>0</v>
      </c>
      <c r="O23" s="313">
        <v>2.4786833234186E-5</v>
      </c>
      <c r="P23" s="313">
        <v>8.4678141640476148E-4</v>
      </c>
      <c r="Q23" s="313">
        <v>2.44321473520187E-2</v>
      </c>
      <c r="R23" s="313">
        <v>2.3694974003466204E-2</v>
      </c>
      <c r="S23" s="313">
        <v>2.005527043031978E-2</v>
      </c>
      <c r="T23" s="313">
        <v>2.1223394523388426E-2</v>
      </c>
      <c r="U23" s="313">
        <v>0.11900290512728137</v>
      </c>
      <c r="V23" s="313">
        <v>1.9336347063720376E-2</v>
      </c>
      <c r="W23" s="313">
        <v>3.2873073410996427E-2</v>
      </c>
      <c r="X23" s="313">
        <v>1.5640551684913977E-3</v>
      </c>
      <c r="Y23" s="313">
        <v>8.4673347316087944E-3</v>
      </c>
      <c r="Z23" s="313">
        <v>0</v>
      </c>
      <c r="AA23" s="313">
        <v>1.913143294432753E-4</v>
      </c>
      <c r="AB23" s="313">
        <v>0</v>
      </c>
      <c r="AC23" s="313">
        <v>2.2414265434712226E-4</v>
      </c>
      <c r="AD23" s="313">
        <v>0</v>
      </c>
      <c r="AE23" s="313">
        <v>1.3574230680476183E-5</v>
      </c>
      <c r="AF23" s="313">
        <v>1.8589304179107946E-4</v>
      </c>
      <c r="AG23" s="313">
        <v>4.7223643304080911E-4</v>
      </c>
      <c r="AH23" s="313">
        <v>1.8567380044952604E-3</v>
      </c>
      <c r="AI23" s="313">
        <v>4.7014942916023475E-4</v>
      </c>
      <c r="AJ23" s="313">
        <v>9.7812601351873114E-5</v>
      </c>
      <c r="AK23" s="313">
        <v>0</v>
      </c>
      <c r="AL23" s="313">
        <v>1.0300241069471838E-2</v>
      </c>
      <c r="AM23" s="313">
        <v>1.4959579216955785E-4</v>
      </c>
      <c r="AN23" s="313">
        <v>0</v>
      </c>
      <c r="AO23" s="313">
        <v>9.0957325854619877E-4</v>
      </c>
      <c r="AP23" s="314">
        <v>9.1284214995555196E-3</v>
      </c>
      <c r="AQ23" s="313">
        <v>5.2607397197335171E-3</v>
      </c>
      <c r="AR23" s="313">
        <v>1.0239367117519889E-2</v>
      </c>
      <c r="AS23" s="313">
        <v>0</v>
      </c>
      <c r="AT23" s="313">
        <v>1.5801902705620402E-2</v>
      </c>
      <c r="AU23" s="313">
        <v>5.7909985783440407E-2</v>
      </c>
      <c r="AV23" s="313">
        <v>0.39487870619946092</v>
      </c>
      <c r="AW23" s="314">
        <v>1.2078708100877963E-2</v>
      </c>
      <c r="AX23" s="313">
        <v>1.5018255272699899E-2</v>
      </c>
      <c r="AY23" s="314">
        <v>7.0511400280988443E-2</v>
      </c>
      <c r="AZ23" s="314">
        <v>3.9436285901607047E-2</v>
      </c>
      <c r="BA23" s="313">
        <v>3.2644153687645679E-2</v>
      </c>
      <c r="BB23" s="314">
        <v>1.5228817844618965E-2</v>
      </c>
      <c r="BC23" s="313">
        <v>6.5965961251747515E-2</v>
      </c>
      <c r="BD23" s="314">
        <v>4.2217978602187803E-2</v>
      </c>
    </row>
    <row r="24" spans="1:56" x14ac:dyDescent="0.2">
      <c r="A24" s="281" t="s">
        <v>465</v>
      </c>
      <c r="B24" s="283" t="s">
        <v>466</v>
      </c>
      <c r="C24" s="313">
        <v>0</v>
      </c>
      <c r="D24" s="313">
        <v>0</v>
      </c>
      <c r="E24" s="313">
        <v>0</v>
      </c>
      <c r="F24" s="313">
        <v>0</v>
      </c>
      <c r="G24" s="313">
        <v>0</v>
      </c>
      <c r="H24" s="313">
        <v>0</v>
      </c>
      <c r="I24" s="313">
        <v>0</v>
      </c>
      <c r="J24" s="313">
        <v>3.2698545568693105E-5</v>
      </c>
      <c r="K24" s="313">
        <v>0</v>
      </c>
      <c r="L24" s="313">
        <v>0</v>
      </c>
      <c r="M24" s="313">
        <v>0</v>
      </c>
      <c r="N24" s="313">
        <v>0</v>
      </c>
      <c r="O24" s="313">
        <v>0</v>
      </c>
      <c r="P24" s="313">
        <v>4.8852774023351624E-5</v>
      </c>
      <c r="Q24" s="313">
        <v>7.990890384961144E-4</v>
      </c>
      <c r="R24" s="313">
        <v>1.9410745233968804E-4</v>
      </c>
      <c r="S24" s="313">
        <v>0</v>
      </c>
      <c r="T24" s="313">
        <v>6.0986765871805816E-5</v>
      </c>
      <c r="U24" s="313">
        <v>3.8326217432296735E-5</v>
      </c>
      <c r="V24" s="313">
        <v>2.675476032413408E-2</v>
      </c>
      <c r="W24" s="313">
        <v>6.4842229539647843E-3</v>
      </c>
      <c r="X24" s="313">
        <v>4.7395611166405993E-5</v>
      </c>
      <c r="Y24" s="313">
        <v>1.7478443253320904E-3</v>
      </c>
      <c r="Z24" s="313">
        <v>0</v>
      </c>
      <c r="AA24" s="313">
        <v>0</v>
      </c>
      <c r="AB24" s="313">
        <v>0</v>
      </c>
      <c r="AC24" s="313">
        <v>3.0383782033721016E-4</v>
      </c>
      <c r="AD24" s="313">
        <v>1.3314988238427057E-4</v>
      </c>
      <c r="AE24" s="313">
        <v>7.8051826412738062E-5</v>
      </c>
      <c r="AF24" s="313">
        <v>1.6846556912316577E-4</v>
      </c>
      <c r="AG24" s="313">
        <v>2.7547125260713866E-4</v>
      </c>
      <c r="AH24" s="313">
        <v>1.6979380435844815E-3</v>
      </c>
      <c r="AI24" s="313">
        <v>1.1753735729005869E-4</v>
      </c>
      <c r="AJ24" s="313">
        <v>1.5444094950295754E-5</v>
      </c>
      <c r="AK24" s="313">
        <v>0</v>
      </c>
      <c r="AL24" s="313">
        <v>1.5872067154118436E-3</v>
      </c>
      <c r="AM24" s="313">
        <v>1.3164429710921092E-4</v>
      </c>
      <c r="AN24" s="313">
        <v>0</v>
      </c>
      <c r="AO24" s="313">
        <v>0</v>
      </c>
      <c r="AP24" s="314">
        <v>1.364991558604835E-3</v>
      </c>
      <c r="AQ24" s="313">
        <v>6.4323455088444756E-4</v>
      </c>
      <c r="AR24" s="313">
        <v>1.1068892190070134E-2</v>
      </c>
      <c r="AS24" s="313">
        <v>0</v>
      </c>
      <c r="AT24" s="313">
        <v>4.651845354564469E-2</v>
      </c>
      <c r="AU24" s="313">
        <v>2.5769763717180441E-2</v>
      </c>
      <c r="AV24" s="313">
        <v>-0.22540431266846361</v>
      </c>
      <c r="AW24" s="314">
        <v>1.5675291173323006E-2</v>
      </c>
      <c r="AX24" s="313">
        <v>9.5785481649403904E-3</v>
      </c>
      <c r="AY24" s="314">
        <v>4.1811658850840108E-2</v>
      </c>
      <c r="AZ24" s="314">
        <v>2.7912066264262916E-2</v>
      </c>
      <c r="BA24" s="313">
        <v>1.9816525026091686E-2</v>
      </c>
      <c r="BB24" s="314">
        <v>0</v>
      </c>
      <c r="BC24" s="313">
        <v>5.8501719614181928E-2</v>
      </c>
      <c r="BD24" s="314">
        <v>3.0710368402095834E-2</v>
      </c>
    </row>
    <row r="25" spans="1:56" x14ac:dyDescent="0.2">
      <c r="A25" s="281" t="s">
        <v>467</v>
      </c>
      <c r="B25" s="283" t="s">
        <v>192</v>
      </c>
      <c r="C25" s="313">
        <v>0</v>
      </c>
      <c r="D25" s="313">
        <v>0</v>
      </c>
      <c r="E25" s="313">
        <v>3.8461538461538464E-2</v>
      </c>
      <c r="F25" s="313">
        <v>0</v>
      </c>
      <c r="G25" s="313">
        <v>0</v>
      </c>
      <c r="H25" s="313">
        <v>0</v>
      </c>
      <c r="I25" s="313">
        <v>0</v>
      </c>
      <c r="J25" s="313">
        <v>0</v>
      </c>
      <c r="K25" s="313">
        <v>0</v>
      </c>
      <c r="L25" s="313">
        <v>0</v>
      </c>
      <c r="M25" s="313">
        <v>0</v>
      </c>
      <c r="N25" s="313">
        <v>0</v>
      </c>
      <c r="O25" s="313">
        <v>0</v>
      </c>
      <c r="P25" s="313">
        <v>0</v>
      </c>
      <c r="Q25" s="313">
        <v>0</v>
      </c>
      <c r="R25" s="313">
        <v>5.4072790294627381E-4</v>
      </c>
      <c r="S25" s="313">
        <v>0</v>
      </c>
      <c r="T25" s="313">
        <v>0</v>
      </c>
      <c r="U25" s="313">
        <v>0</v>
      </c>
      <c r="V25" s="313">
        <v>0</v>
      </c>
      <c r="W25" s="313">
        <v>0.46686405268546444</v>
      </c>
      <c r="X25" s="313">
        <v>0</v>
      </c>
      <c r="Y25" s="313">
        <v>0</v>
      </c>
      <c r="Z25" s="313">
        <v>0</v>
      </c>
      <c r="AA25" s="313">
        <v>0</v>
      </c>
      <c r="AB25" s="313">
        <v>0</v>
      </c>
      <c r="AC25" s="313">
        <v>0</v>
      </c>
      <c r="AD25" s="313">
        <v>0</v>
      </c>
      <c r="AE25" s="313">
        <v>0</v>
      </c>
      <c r="AF25" s="313">
        <v>1.0305445504292967E-2</v>
      </c>
      <c r="AG25" s="313">
        <v>0</v>
      </c>
      <c r="AH25" s="313">
        <v>5.4847063422261309E-3</v>
      </c>
      <c r="AI25" s="313">
        <v>6.2686590554697974E-5</v>
      </c>
      <c r="AJ25" s="313">
        <v>0</v>
      </c>
      <c r="AK25" s="313">
        <v>0</v>
      </c>
      <c r="AL25" s="313">
        <v>4.389722338440287E-2</v>
      </c>
      <c r="AM25" s="313">
        <v>1.7951495060346942E-5</v>
      </c>
      <c r="AN25" s="313">
        <v>0</v>
      </c>
      <c r="AO25" s="313">
        <v>0</v>
      </c>
      <c r="AP25" s="314">
        <v>1.925485958676806E-2</v>
      </c>
      <c r="AQ25" s="313">
        <v>0</v>
      </c>
      <c r="AR25" s="313">
        <v>1.8347819774390428E-2</v>
      </c>
      <c r="AS25" s="313">
        <v>0</v>
      </c>
      <c r="AT25" s="313">
        <v>4.3762229269280077E-2</v>
      </c>
      <c r="AU25" s="313">
        <v>4.6500746819269738E-2</v>
      </c>
      <c r="AV25" s="313">
        <v>0.25741239892183287</v>
      </c>
      <c r="AW25" s="314">
        <v>2.1441168316499309E-2</v>
      </c>
      <c r="AX25" s="313">
        <v>2.9544133816305228E-2</v>
      </c>
      <c r="AY25" s="314">
        <v>6.0918084045392062E-2</v>
      </c>
      <c r="AZ25" s="314">
        <v>3.9923849040110072E-2</v>
      </c>
      <c r="BA25" s="313">
        <v>3.9509221567789729E-2</v>
      </c>
      <c r="BB25" s="314">
        <v>4.7557237573679044E-2</v>
      </c>
      <c r="BC25" s="313">
        <v>3.1558194311564029E-2</v>
      </c>
      <c r="BD25" s="314">
        <v>3.5084943055775343E-2</v>
      </c>
    </row>
    <row r="26" spans="1:56" x14ac:dyDescent="0.2">
      <c r="A26" s="281" t="s">
        <v>468</v>
      </c>
      <c r="B26" s="283" t="s">
        <v>50</v>
      </c>
      <c r="C26" s="313">
        <v>1.7271157167530224E-3</v>
      </c>
      <c r="D26" s="313">
        <v>0</v>
      </c>
      <c r="E26" s="313">
        <v>0</v>
      </c>
      <c r="F26" s="313">
        <v>5.2980132450331126E-3</v>
      </c>
      <c r="G26" s="313">
        <v>9.9142550911039649E-3</v>
      </c>
      <c r="H26" s="313">
        <v>1.6431924882629109E-2</v>
      </c>
      <c r="I26" s="313">
        <v>1.6874230466463476E-2</v>
      </c>
      <c r="J26" s="313">
        <v>3.6818562310348434E-3</v>
      </c>
      <c r="K26" s="313">
        <v>1.2124886329190664E-3</v>
      </c>
      <c r="L26" s="313">
        <v>2.2750727085092408E-3</v>
      </c>
      <c r="M26" s="313">
        <v>1.030194051097625E-2</v>
      </c>
      <c r="N26" s="313">
        <v>8.132278707420804E-3</v>
      </c>
      <c r="O26" s="313">
        <v>3.348701169938529E-2</v>
      </c>
      <c r="P26" s="313">
        <v>2.9963034734322332E-3</v>
      </c>
      <c r="Q26" s="313">
        <v>1.3384741394809917E-3</v>
      </c>
      <c r="R26" s="313">
        <v>3.1195840554592721E-3</v>
      </c>
      <c r="S26" s="313">
        <v>7.1851559415712597E-3</v>
      </c>
      <c r="T26" s="313">
        <v>5.4278221625907175E-3</v>
      </c>
      <c r="U26" s="313">
        <v>4.1315662392015879E-3</v>
      </c>
      <c r="V26" s="313">
        <v>7.7134637878165206E-3</v>
      </c>
      <c r="W26" s="313">
        <v>1.5772434212346772E-3</v>
      </c>
      <c r="X26" s="313">
        <v>5.0808095170387223E-2</v>
      </c>
      <c r="Y26" s="313">
        <v>3.3257593412568945E-3</v>
      </c>
      <c r="Z26" s="313">
        <v>8.8403536141445655E-3</v>
      </c>
      <c r="AA26" s="313">
        <v>3.4914865123397741E-3</v>
      </c>
      <c r="AB26" s="313">
        <v>3.8691847075080607E-3</v>
      </c>
      <c r="AC26" s="313">
        <v>6.375613279207033E-3</v>
      </c>
      <c r="AD26" s="313">
        <v>1.673250188629E-2</v>
      </c>
      <c r="AE26" s="313">
        <v>6.1084038062142834E-5</v>
      </c>
      <c r="AF26" s="313">
        <v>2.6257392152989971E-3</v>
      </c>
      <c r="AG26" s="313">
        <v>3.6834441777183112E-2</v>
      </c>
      <c r="AH26" s="313">
        <v>8.9294439558291801E-3</v>
      </c>
      <c r="AI26" s="313">
        <v>1.9652246138897812E-2</v>
      </c>
      <c r="AJ26" s="313">
        <v>3.2329638762619113E-3</v>
      </c>
      <c r="AK26" s="313">
        <v>5.0391513008335435E-2</v>
      </c>
      <c r="AL26" s="313">
        <v>5.9437238924418415E-3</v>
      </c>
      <c r="AM26" s="313">
        <v>5.7085754291903278E-3</v>
      </c>
      <c r="AN26" s="313">
        <v>1.5639097744360904E-2</v>
      </c>
      <c r="AO26" s="313">
        <v>3.6534525884938981E-2</v>
      </c>
      <c r="AP26" s="314">
        <v>7.2495355371895477E-3</v>
      </c>
      <c r="AQ26" s="313">
        <v>1.9940271077417873E-2</v>
      </c>
      <c r="AR26" s="313">
        <v>9.8560326923179068E-3</v>
      </c>
      <c r="AS26" s="313">
        <v>0</v>
      </c>
      <c r="AT26" s="313">
        <v>5.4550974967950885E-3</v>
      </c>
      <c r="AU26" s="313">
        <v>9.9335960697511209E-3</v>
      </c>
      <c r="AV26" s="313">
        <v>-4.3800539083557952E-3</v>
      </c>
      <c r="AW26" s="314">
        <v>8.1938890499846338E-3</v>
      </c>
      <c r="AX26" s="313">
        <v>1.118757044062668E-2</v>
      </c>
      <c r="AY26" s="314">
        <v>9.6623470884429855E-3</v>
      </c>
      <c r="AZ26" s="314">
        <v>8.8814058070493512E-3</v>
      </c>
      <c r="BA26" s="313">
        <v>1.0703124445329828E-2</v>
      </c>
      <c r="BB26" s="314">
        <v>1.7752433696953E-2</v>
      </c>
      <c r="BC26" s="313">
        <v>-8.406142483792532E-4</v>
      </c>
      <c r="BD26" s="314">
        <v>6.8278702927936016E-3</v>
      </c>
    </row>
    <row r="27" spans="1:56" x14ac:dyDescent="0.2">
      <c r="A27" s="281" t="s">
        <v>469</v>
      </c>
      <c r="B27" s="283" t="s">
        <v>36</v>
      </c>
      <c r="C27" s="313">
        <v>3.4542314335060447E-3</v>
      </c>
      <c r="D27" s="313">
        <v>0</v>
      </c>
      <c r="E27" s="313">
        <v>0</v>
      </c>
      <c r="F27" s="313">
        <v>3.9735099337748344E-3</v>
      </c>
      <c r="G27" s="313">
        <v>5.3590568060021436E-4</v>
      </c>
      <c r="H27" s="313">
        <v>2.3474178403755869E-3</v>
      </c>
      <c r="I27" s="313">
        <v>4.7635387441212684E-3</v>
      </c>
      <c r="J27" s="313">
        <v>3.2306163021868788E-3</v>
      </c>
      <c r="K27" s="313">
        <v>3.031221582297666E-4</v>
      </c>
      <c r="L27" s="313">
        <v>3.5181536729524347E-3</v>
      </c>
      <c r="M27" s="313">
        <v>5.7316250842886045E-3</v>
      </c>
      <c r="N27" s="313">
        <v>4.003868728221842E-3</v>
      </c>
      <c r="O27" s="313">
        <v>3.0983541542732502E-3</v>
      </c>
      <c r="P27" s="313">
        <v>3.8430848898369945E-3</v>
      </c>
      <c r="Q27" s="313">
        <v>1.738018658729049E-3</v>
      </c>
      <c r="R27" s="313">
        <v>1.6776429809358753E-3</v>
      </c>
      <c r="S27" s="313">
        <v>1.2633241215949467E-3</v>
      </c>
      <c r="T27" s="313">
        <v>3.2932853570775142E-3</v>
      </c>
      <c r="U27" s="313">
        <v>1.7476755149127311E-3</v>
      </c>
      <c r="V27" s="313">
        <v>1.6122403818796826E-3</v>
      </c>
      <c r="W27" s="313">
        <v>6.2720791019858508E-4</v>
      </c>
      <c r="X27" s="313">
        <v>1.5166595573249918E-3</v>
      </c>
      <c r="Y27" s="313">
        <v>6.6029674512545634E-4</v>
      </c>
      <c r="Z27" s="313">
        <v>1.3520540821632865E-2</v>
      </c>
      <c r="AA27" s="313">
        <v>3.0132006887315859E-2</v>
      </c>
      <c r="AB27" s="313">
        <v>2.9479502533394748E-3</v>
      </c>
      <c r="AC27" s="313">
        <v>3.0782257863671459E-3</v>
      </c>
      <c r="AD27" s="313">
        <v>2.6334087849333512E-3</v>
      </c>
      <c r="AE27" s="313">
        <v>9.0675860945580913E-3</v>
      </c>
      <c r="AF27" s="313">
        <v>5.4141348421651893E-3</v>
      </c>
      <c r="AG27" s="313">
        <v>4.7223643304080912E-3</v>
      </c>
      <c r="AH27" s="313">
        <v>8.2331672041434569E-3</v>
      </c>
      <c r="AI27" s="313">
        <v>5.5712707355487822E-3</v>
      </c>
      <c r="AJ27" s="313">
        <v>2.1930614829419972E-3</v>
      </c>
      <c r="AK27" s="313">
        <v>1.7681232634503663E-3</v>
      </c>
      <c r="AL27" s="313">
        <v>1.2750781981551212E-3</v>
      </c>
      <c r="AM27" s="313">
        <v>2.118276417120939E-3</v>
      </c>
      <c r="AN27" s="313">
        <v>0</v>
      </c>
      <c r="AO27" s="313">
        <v>0</v>
      </c>
      <c r="AP27" s="314">
        <v>3.796605254990973E-3</v>
      </c>
      <c r="AQ27" s="313">
        <v>0</v>
      </c>
      <c r="AR27" s="313">
        <v>0</v>
      </c>
      <c r="AS27" s="313">
        <v>0</v>
      </c>
      <c r="AT27" s="313">
        <v>0.61719182241414206</v>
      </c>
      <c r="AU27" s="313">
        <v>0.20313484136838886</v>
      </c>
      <c r="AV27" s="313">
        <v>0</v>
      </c>
      <c r="AW27" s="314">
        <v>0.11242129218851558</v>
      </c>
      <c r="AX27" s="313">
        <v>6.3029117550124344E-2</v>
      </c>
      <c r="AY27" s="314">
        <v>0</v>
      </c>
      <c r="AZ27" s="314">
        <v>5.9786814248909602E-2</v>
      </c>
      <c r="BA27" s="313">
        <v>4.3009621034721675E-2</v>
      </c>
      <c r="BB27" s="314">
        <v>0</v>
      </c>
      <c r="BC27" s="313">
        <v>0.12530894025187461</v>
      </c>
      <c r="BD27" s="314">
        <v>6.665352805659569E-2</v>
      </c>
    </row>
    <row r="28" spans="1:56" x14ac:dyDescent="0.2">
      <c r="A28" s="281" t="s">
        <v>470</v>
      </c>
      <c r="B28" s="283" t="s">
        <v>193</v>
      </c>
      <c r="C28" s="313">
        <v>8.6355785837651123E-3</v>
      </c>
      <c r="D28" s="313">
        <v>0</v>
      </c>
      <c r="E28" s="313">
        <v>0</v>
      </c>
      <c r="F28" s="313">
        <v>4.7682119205298017E-2</v>
      </c>
      <c r="G28" s="313">
        <v>1.4576634512325831E-2</v>
      </c>
      <c r="H28" s="313">
        <v>3.0516431924882629E-2</v>
      </c>
      <c r="I28" s="313">
        <v>5.7949659891407462E-2</v>
      </c>
      <c r="J28" s="313">
        <v>3.0089201632311394E-2</v>
      </c>
      <c r="K28" s="313">
        <v>7.7296150348590484E-3</v>
      </c>
      <c r="L28" s="313">
        <v>3.4407542921474812E-2</v>
      </c>
      <c r="M28" s="313">
        <v>5.7878174870757471E-2</v>
      </c>
      <c r="N28" s="313">
        <v>4.415649800601508E-2</v>
      </c>
      <c r="O28" s="313">
        <v>3.6684513186595283E-2</v>
      </c>
      <c r="P28" s="313">
        <v>2.4051849077496783E-2</v>
      </c>
      <c r="Q28" s="313">
        <v>1.3984058173682002E-2</v>
      </c>
      <c r="R28" s="313">
        <v>1.0883882149046793E-2</v>
      </c>
      <c r="S28" s="313">
        <v>9.7118041847611535E-3</v>
      </c>
      <c r="T28" s="313">
        <v>2.8907727023235959E-2</v>
      </c>
      <c r="U28" s="313">
        <v>9.267279375129351E-3</v>
      </c>
      <c r="V28" s="313">
        <v>5.5532724264744622E-3</v>
      </c>
      <c r="W28" s="313">
        <v>1.2562605495448131E-2</v>
      </c>
      <c r="X28" s="313">
        <v>1.8626475188397554E-2</v>
      </c>
      <c r="Y28" s="313">
        <v>3.1898158937310652E-3</v>
      </c>
      <c r="Z28" s="313">
        <v>0.10042179464956376</v>
      </c>
      <c r="AA28" s="313">
        <v>4.3332695618901858E-2</v>
      </c>
      <c r="AB28" s="313">
        <v>7.6738830032243202E-2</v>
      </c>
      <c r="AC28" s="313">
        <v>2.3569845341568502E-2</v>
      </c>
      <c r="AD28" s="313">
        <v>5.178050981610522E-3</v>
      </c>
      <c r="AE28" s="313">
        <v>4.7034709307849981E-3</v>
      </c>
      <c r="AF28" s="313">
        <v>1.724738878367859E-2</v>
      </c>
      <c r="AG28" s="313">
        <v>4.5649521860611549E-3</v>
      </c>
      <c r="AH28" s="313">
        <v>1.2093227792436236E-2</v>
      </c>
      <c r="AI28" s="313">
        <v>1.9213440005014928E-2</v>
      </c>
      <c r="AJ28" s="313">
        <v>1.0682165673954563E-2</v>
      </c>
      <c r="AK28" s="313">
        <v>4.4203081586259158E-3</v>
      </c>
      <c r="AL28" s="313">
        <v>5.439005439005439E-3</v>
      </c>
      <c r="AM28" s="313">
        <v>3.8338409617214284E-2</v>
      </c>
      <c r="AN28" s="313">
        <v>0</v>
      </c>
      <c r="AO28" s="313">
        <v>3.486697491093762E-3</v>
      </c>
      <c r="AP28" s="314">
        <v>2.0734409469637029E-2</v>
      </c>
      <c r="AQ28" s="313">
        <v>2.7567195037904891E-4</v>
      </c>
      <c r="AR28" s="313">
        <v>2.3010689098960483E-2</v>
      </c>
      <c r="AS28" s="313">
        <v>0</v>
      </c>
      <c r="AT28" s="313">
        <v>0</v>
      </c>
      <c r="AU28" s="313">
        <v>0</v>
      </c>
      <c r="AV28" s="313">
        <v>0</v>
      </c>
      <c r="AW28" s="314">
        <v>1.5050779886685061E-2</v>
      </c>
      <c r="AX28" s="313">
        <v>2.7564528433761559E-2</v>
      </c>
      <c r="AY28" s="314">
        <v>1.2885759198032423E-4</v>
      </c>
      <c r="AZ28" s="314">
        <v>8.0644913060474444E-3</v>
      </c>
      <c r="BA28" s="313">
        <v>1.8850328740612109E-2</v>
      </c>
      <c r="BB28" s="314">
        <v>4.2952094860170958E-2</v>
      </c>
      <c r="BC28" s="313">
        <v>-3.0169858269728147E-2</v>
      </c>
      <c r="BD28" s="314">
        <v>5.6007370566083167E-3</v>
      </c>
    </row>
    <row r="29" spans="1:56" x14ac:dyDescent="0.2">
      <c r="A29" s="281" t="s">
        <v>471</v>
      </c>
      <c r="B29" s="283" t="s">
        <v>286</v>
      </c>
      <c r="C29" s="313">
        <v>0</v>
      </c>
      <c r="D29" s="313">
        <v>0</v>
      </c>
      <c r="E29" s="313">
        <v>0</v>
      </c>
      <c r="F29" s="313">
        <v>3.9735099337748344E-3</v>
      </c>
      <c r="G29" s="313">
        <v>1.9292604501607716E-3</v>
      </c>
      <c r="H29" s="313">
        <v>1.5649452269170579E-3</v>
      </c>
      <c r="I29" s="313">
        <v>2.7854590961387078E-3</v>
      </c>
      <c r="J29" s="313">
        <v>2.498168881448153E-3</v>
      </c>
      <c r="K29" s="313">
        <v>4.546832373446499E-4</v>
      </c>
      <c r="L29" s="313">
        <v>1.0554461018857304E-3</v>
      </c>
      <c r="M29" s="313">
        <v>1.2736944631752455E-3</v>
      </c>
      <c r="N29" s="313">
        <v>9.5658280005829586E-4</v>
      </c>
      <c r="O29" s="313">
        <v>7.6839183025976599E-4</v>
      </c>
      <c r="P29" s="313">
        <v>6.5137032031135499E-4</v>
      </c>
      <c r="Q29" s="313">
        <v>6.1929400483448865E-4</v>
      </c>
      <c r="R29" s="313">
        <v>5.4072790294627381E-4</v>
      </c>
      <c r="S29" s="313">
        <v>6.3166206079747335E-4</v>
      </c>
      <c r="T29" s="313">
        <v>1.7686162102823688E-3</v>
      </c>
      <c r="U29" s="313">
        <v>5.8255850497091041E-4</v>
      </c>
      <c r="V29" s="313">
        <v>2.4236293322374314E-4</v>
      </c>
      <c r="W29" s="313">
        <v>3.5972218379036496E-4</v>
      </c>
      <c r="X29" s="313">
        <v>9.0051661216171387E-4</v>
      </c>
      <c r="Y29" s="313">
        <v>7.5254408451798339E-4</v>
      </c>
      <c r="Z29" s="313">
        <v>4.6224071185069627E-4</v>
      </c>
      <c r="AA29" s="313">
        <v>9.2356992538741148E-2</v>
      </c>
      <c r="AB29" s="313">
        <v>9.3965914325195767E-3</v>
      </c>
      <c r="AC29" s="313">
        <v>2.3510073967075934E-3</v>
      </c>
      <c r="AD29" s="313">
        <v>1.2871155297146154E-3</v>
      </c>
      <c r="AE29" s="313">
        <v>4.3776893944535696E-4</v>
      </c>
      <c r="AF29" s="313">
        <v>2.4049912281720906E-3</v>
      </c>
      <c r="AG29" s="313">
        <v>1.0231789382550863E-3</v>
      </c>
      <c r="AH29" s="313">
        <v>4.0188605492035567E-3</v>
      </c>
      <c r="AI29" s="313">
        <v>9.4735109975787306E-3</v>
      </c>
      <c r="AJ29" s="313">
        <v>4.5096757254863605E-3</v>
      </c>
      <c r="AK29" s="313">
        <v>2.2733013387218996E-3</v>
      </c>
      <c r="AL29" s="313">
        <v>8.0356490612900873E-4</v>
      </c>
      <c r="AM29" s="313">
        <v>9.3467450947539756E-3</v>
      </c>
      <c r="AN29" s="313">
        <v>0</v>
      </c>
      <c r="AO29" s="313">
        <v>1.0611688016372318E-3</v>
      </c>
      <c r="AP29" s="314">
        <v>2.8552206072950353E-3</v>
      </c>
      <c r="AQ29" s="313">
        <v>2.7567195037904891E-4</v>
      </c>
      <c r="AR29" s="313">
        <v>6.1785010473086027E-3</v>
      </c>
      <c r="AS29" s="313">
        <v>-3.2047751149212329E-4</v>
      </c>
      <c r="AT29" s="313">
        <v>0</v>
      </c>
      <c r="AU29" s="313">
        <v>0</v>
      </c>
      <c r="AV29" s="313">
        <v>0</v>
      </c>
      <c r="AW29" s="314">
        <v>4.0092582785366641E-3</v>
      </c>
      <c r="AX29" s="313">
        <v>4.8197224880294921E-3</v>
      </c>
      <c r="AY29" s="314">
        <v>3.3910584665026145E-3</v>
      </c>
      <c r="AZ29" s="314">
        <v>3.7198235661673042E-3</v>
      </c>
      <c r="BA29" s="313">
        <v>4.3659459556531152E-3</v>
      </c>
      <c r="BB29" s="314">
        <v>0</v>
      </c>
      <c r="BC29" s="313">
        <v>7.796487484008653E-3</v>
      </c>
      <c r="BD29" s="314">
        <v>6.766060575464649E-3</v>
      </c>
    </row>
    <row r="30" spans="1:56" x14ac:dyDescent="0.2">
      <c r="A30" s="281" t="s">
        <v>472</v>
      </c>
      <c r="B30" s="283" t="s">
        <v>282</v>
      </c>
      <c r="C30" s="313">
        <v>0</v>
      </c>
      <c r="D30" s="313">
        <v>0</v>
      </c>
      <c r="E30" s="313">
        <v>0</v>
      </c>
      <c r="F30" s="313">
        <v>3.9735099337748344E-3</v>
      </c>
      <c r="G30" s="313">
        <v>9.6463022508038582E-4</v>
      </c>
      <c r="H30" s="313">
        <v>0</v>
      </c>
      <c r="I30" s="313">
        <v>1.009224310195184E-3</v>
      </c>
      <c r="J30" s="313">
        <v>2.3542952809459034E-3</v>
      </c>
      <c r="K30" s="313">
        <v>0</v>
      </c>
      <c r="L30" s="313">
        <v>4.6908715639365793E-5</v>
      </c>
      <c r="M30" s="313">
        <v>2.0229265003371545E-3</v>
      </c>
      <c r="N30" s="313">
        <v>1.4044013408058084E-4</v>
      </c>
      <c r="O30" s="313">
        <v>1.6111441602220899E-4</v>
      </c>
      <c r="P30" s="313">
        <v>8.1421290038919373E-5</v>
      </c>
      <c r="Q30" s="313">
        <v>2.7968116347364006E-4</v>
      </c>
      <c r="R30" s="313">
        <v>2.7729636048526865E-5</v>
      </c>
      <c r="S30" s="313">
        <v>5.5270430319778914E-4</v>
      </c>
      <c r="T30" s="313">
        <v>7.9282795633347559E-4</v>
      </c>
      <c r="U30" s="313">
        <v>2.2995730459378041E-4</v>
      </c>
      <c r="V30" s="313">
        <v>1.7913782020885361E-4</v>
      </c>
      <c r="W30" s="313">
        <v>3.6894582952857948E-4</v>
      </c>
      <c r="X30" s="313">
        <v>2.8437366699843596E-4</v>
      </c>
      <c r="Y30" s="313">
        <v>1.9954556047541367E-3</v>
      </c>
      <c r="Z30" s="313">
        <v>1.2133818686080777E-2</v>
      </c>
      <c r="AA30" s="313">
        <v>2.0088004591543905E-3</v>
      </c>
      <c r="AB30" s="313">
        <v>0</v>
      </c>
      <c r="AC30" s="313">
        <v>1.3747416133290166E-3</v>
      </c>
      <c r="AD30" s="313">
        <v>3.3583359223588244E-3</v>
      </c>
      <c r="AE30" s="313">
        <v>1.0180673010357138E-5</v>
      </c>
      <c r="AF30" s="313">
        <v>6.6689128742549756E-3</v>
      </c>
      <c r="AG30" s="313">
        <v>3.030183778678525E-3</v>
      </c>
      <c r="AH30" s="313">
        <v>2.7509039382390306E-2</v>
      </c>
      <c r="AI30" s="313">
        <v>4.8190316488924065E-3</v>
      </c>
      <c r="AJ30" s="313">
        <v>3.7168788513711783E-3</v>
      </c>
      <c r="AK30" s="313">
        <v>0</v>
      </c>
      <c r="AL30" s="313">
        <v>3.5861574323112785E-4</v>
      </c>
      <c r="AM30" s="313">
        <v>1.8884972803484983E-2</v>
      </c>
      <c r="AN30" s="313">
        <v>0</v>
      </c>
      <c r="AO30" s="313">
        <v>1.1066474645645419E-2</v>
      </c>
      <c r="AP30" s="314">
        <v>3.2445247431417911E-3</v>
      </c>
      <c r="AQ30" s="313">
        <v>0</v>
      </c>
      <c r="AR30" s="313">
        <v>9.5612281574628043E-4</v>
      </c>
      <c r="AS30" s="313">
        <v>7.1706843196362577E-3</v>
      </c>
      <c r="AT30" s="313">
        <v>0</v>
      </c>
      <c r="AU30" s="313">
        <v>0</v>
      </c>
      <c r="AV30" s="313">
        <v>0</v>
      </c>
      <c r="AW30" s="314">
        <v>1.4539132085584091E-3</v>
      </c>
      <c r="AX30" s="313">
        <v>3.8368051145977002E-3</v>
      </c>
      <c r="AY30" s="314">
        <v>1.3806170569320454E-5</v>
      </c>
      <c r="AZ30" s="314">
        <v>7.7967009458848005E-4</v>
      </c>
      <c r="BA30" s="313">
        <v>2.6225327748731334E-3</v>
      </c>
      <c r="BB30" s="314">
        <v>1.0030887362671324E-3</v>
      </c>
      <c r="BC30" s="313">
        <v>5.3481904213845035E-4</v>
      </c>
      <c r="BD30" s="314">
        <v>3.5127983330145766E-3</v>
      </c>
    </row>
    <row r="31" spans="1:56" x14ac:dyDescent="0.2">
      <c r="A31" s="281" t="s">
        <v>473</v>
      </c>
      <c r="B31" s="283" t="s">
        <v>385</v>
      </c>
      <c r="C31" s="313">
        <v>7.426597582037997E-2</v>
      </c>
      <c r="D31" s="313">
        <v>5.8823529411764705E-2</v>
      </c>
      <c r="E31" s="313">
        <v>7.6923076923076927E-2</v>
      </c>
      <c r="F31" s="313">
        <v>2.5165562913907286E-2</v>
      </c>
      <c r="G31" s="313">
        <v>8.1296891747052513E-2</v>
      </c>
      <c r="H31" s="313">
        <v>7.6682316118935834E-2</v>
      </c>
      <c r="I31" s="313">
        <v>8.6914397594009249E-2</v>
      </c>
      <c r="J31" s="313">
        <v>4.0206131631265039E-2</v>
      </c>
      <c r="K31" s="313">
        <v>1.0609275538041831E-2</v>
      </c>
      <c r="L31" s="313">
        <v>6.0324608312224408E-2</v>
      </c>
      <c r="M31" s="313">
        <v>3.8510526710122124E-2</v>
      </c>
      <c r="N31" s="313">
        <v>2.3191170820249879E-2</v>
      </c>
      <c r="O31" s="313">
        <v>3.9398671425738649E-2</v>
      </c>
      <c r="P31" s="313">
        <v>4.629614551612956E-2</v>
      </c>
      <c r="Q31" s="313">
        <v>4.5268394030804883E-2</v>
      </c>
      <c r="R31" s="313">
        <v>4.148353552859619E-2</v>
      </c>
      <c r="S31" s="313">
        <v>4.9506514015001973E-2</v>
      </c>
      <c r="T31" s="313">
        <v>4.2995669939623102E-2</v>
      </c>
      <c r="U31" s="313">
        <v>5.2008677055626673E-2</v>
      </c>
      <c r="V31" s="313">
        <v>4.3699090612124472E-2</v>
      </c>
      <c r="W31" s="313">
        <v>4.0168977189924092E-2</v>
      </c>
      <c r="X31" s="313">
        <v>7.4079340253092568E-2</v>
      </c>
      <c r="Y31" s="313">
        <v>5.9004311349335821E-2</v>
      </c>
      <c r="Z31" s="313">
        <v>1.7565147050326458E-2</v>
      </c>
      <c r="AA31" s="313">
        <v>1.8366175626554428E-2</v>
      </c>
      <c r="AB31" s="313">
        <v>1.5292491939198526E-2</v>
      </c>
      <c r="AC31" s="313">
        <v>1.1421313475954474E-2</v>
      </c>
      <c r="AD31" s="313">
        <v>5.6958560797715739E-3</v>
      </c>
      <c r="AE31" s="313">
        <v>1.4490491251408326E-3</v>
      </c>
      <c r="AF31" s="313">
        <v>1.0258972243845197E-2</v>
      </c>
      <c r="AG31" s="313">
        <v>1.6764393372948723E-2</v>
      </c>
      <c r="AH31" s="313">
        <v>9.9311052477279397E-3</v>
      </c>
      <c r="AI31" s="313">
        <v>2.1642545389009473E-2</v>
      </c>
      <c r="AJ31" s="313">
        <v>6.2733913688101356E-2</v>
      </c>
      <c r="AK31" s="313">
        <v>4.0919424096994193E-2</v>
      </c>
      <c r="AL31" s="313">
        <v>2.609261583620558E-2</v>
      </c>
      <c r="AM31" s="313">
        <v>8.7034831884248764E-2</v>
      </c>
      <c r="AN31" s="313">
        <v>0.12345864661654135</v>
      </c>
      <c r="AO31" s="313">
        <v>6.2154172667323579E-2</v>
      </c>
      <c r="AP31" s="314">
        <v>3.5119245830837482E-2</v>
      </c>
      <c r="AQ31" s="313">
        <v>9.6829772570640932E-2</v>
      </c>
      <c r="AR31" s="313">
        <v>0.15672180898436738</v>
      </c>
      <c r="AS31" s="313">
        <v>7.0104455638901966E-5</v>
      </c>
      <c r="AT31" s="313">
        <v>2.9296268807772755E-2</v>
      </c>
      <c r="AU31" s="313">
        <v>0.10336698518958412</v>
      </c>
      <c r="AV31" s="313">
        <v>6.9070080862533689E-2</v>
      </c>
      <c r="AW31" s="314">
        <v>0.11337802727360598</v>
      </c>
      <c r="AX31" s="313">
        <v>9.3154372192129131E-2</v>
      </c>
      <c r="AY31" s="314">
        <v>5.1635735365952277E-2</v>
      </c>
      <c r="AZ31" s="314">
        <v>8.447092935567177E-2</v>
      </c>
      <c r="BA31" s="313">
        <v>7.9967098792578309E-2</v>
      </c>
      <c r="BB31" s="314">
        <v>0.1072480813867584</v>
      </c>
      <c r="BC31" s="313">
        <v>5.9508779354565673E-2</v>
      </c>
      <c r="BD31" s="314">
        <v>6.4969779578781334E-2</v>
      </c>
    </row>
    <row r="32" spans="1:56" x14ac:dyDescent="0.2">
      <c r="A32" s="281" t="s">
        <v>474</v>
      </c>
      <c r="B32" s="283" t="s">
        <v>37</v>
      </c>
      <c r="C32" s="313">
        <v>5.1813471502590676E-3</v>
      </c>
      <c r="D32" s="313">
        <v>0</v>
      </c>
      <c r="E32" s="313">
        <v>0</v>
      </c>
      <c r="F32" s="313">
        <v>5.1655629139072845E-2</v>
      </c>
      <c r="G32" s="313">
        <v>4.5016077170418004E-3</v>
      </c>
      <c r="H32" s="313">
        <v>1.7996870109546165E-2</v>
      </c>
      <c r="I32" s="313">
        <v>7.7306582160951093E-3</v>
      </c>
      <c r="J32" s="313">
        <v>5.9511352935021451E-3</v>
      </c>
      <c r="K32" s="313">
        <v>3.1827826614125492E-3</v>
      </c>
      <c r="L32" s="313">
        <v>2.8379772961816306E-3</v>
      </c>
      <c r="M32" s="313">
        <v>1.078894133513149E-2</v>
      </c>
      <c r="N32" s="313">
        <v>3.8316308279343378E-3</v>
      </c>
      <c r="O32" s="313">
        <v>7.7087051358318464E-3</v>
      </c>
      <c r="P32" s="313">
        <v>1.130127505740201E-2</v>
      </c>
      <c r="Q32" s="313">
        <v>6.1330083704576781E-3</v>
      </c>
      <c r="R32" s="313">
        <v>6.4748700173310227E-3</v>
      </c>
      <c r="S32" s="313">
        <v>1.0975128306356099E-2</v>
      </c>
      <c r="T32" s="313">
        <v>5.7327559919497471E-3</v>
      </c>
      <c r="U32" s="313">
        <v>5.7795935887903476E-3</v>
      </c>
      <c r="V32" s="313">
        <v>6.143373481280098E-3</v>
      </c>
      <c r="W32" s="313">
        <v>3.8370366270972264E-3</v>
      </c>
      <c r="X32" s="313">
        <v>1.5924925351912412E-2</v>
      </c>
      <c r="Y32" s="313">
        <v>1.2565058649887361E-2</v>
      </c>
      <c r="Z32" s="313">
        <v>1.8836309007915872E-2</v>
      </c>
      <c r="AA32" s="313">
        <v>2.3722976850966138E-2</v>
      </c>
      <c r="AB32" s="313">
        <v>2.6439428834638415E-2</v>
      </c>
      <c r="AC32" s="313">
        <v>1.7647498318930092E-2</v>
      </c>
      <c r="AD32" s="313">
        <v>4.8081901972097704E-2</v>
      </c>
      <c r="AE32" s="313">
        <v>7.692177170858841E-2</v>
      </c>
      <c r="AF32" s="313">
        <v>1.7683075600376432E-2</v>
      </c>
      <c r="AG32" s="313">
        <v>4.5649521860611549E-3</v>
      </c>
      <c r="AH32" s="313">
        <v>2.1230333235610282E-2</v>
      </c>
      <c r="AI32" s="313">
        <v>6.8171667228234039E-3</v>
      </c>
      <c r="AJ32" s="313">
        <v>7.0219151707344701E-3</v>
      </c>
      <c r="AK32" s="313">
        <v>2.7153321545844912E-2</v>
      </c>
      <c r="AL32" s="313">
        <v>8.3743417076750405E-3</v>
      </c>
      <c r="AM32" s="313">
        <v>6.6899238258226277E-3</v>
      </c>
      <c r="AN32" s="313">
        <v>0</v>
      </c>
      <c r="AO32" s="313">
        <v>2.1981353748199801E-3</v>
      </c>
      <c r="AP32" s="314">
        <v>1.6388312591480807E-2</v>
      </c>
      <c r="AQ32" s="313">
        <v>2.2972662531587412E-5</v>
      </c>
      <c r="AR32" s="313">
        <v>5.7539116932049765E-2</v>
      </c>
      <c r="AS32" s="313">
        <v>0</v>
      </c>
      <c r="AT32" s="313">
        <v>0</v>
      </c>
      <c r="AU32" s="313">
        <v>0</v>
      </c>
      <c r="AV32" s="313">
        <v>0</v>
      </c>
      <c r="AW32" s="314">
        <v>3.7618267910132883E-2</v>
      </c>
      <c r="AX32" s="313">
        <v>3.5386555514175647E-2</v>
      </c>
      <c r="AY32" s="314">
        <v>2.7770125945147427E-3</v>
      </c>
      <c r="AZ32" s="314">
        <v>2.1305955103560995E-2</v>
      </c>
      <c r="BA32" s="313">
        <v>2.5029015122945187E-2</v>
      </c>
      <c r="BB32" s="314">
        <v>3.0768451917377041E-2</v>
      </c>
      <c r="BC32" s="313">
        <v>1.0935726879721197E-2</v>
      </c>
      <c r="BD32" s="314">
        <v>2.1873844101654008E-2</v>
      </c>
    </row>
    <row r="33" spans="1:56" x14ac:dyDescent="0.2">
      <c r="A33" s="281" t="s">
        <v>475</v>
      </c>
      <c r="B33" s="283" t="s">
        <v>38</v>
      </c>
      <c r="C33" s="313">
        <v>1.7271157167530224E-3</v>
      </c>
      <c r="D33" s="313">
        <v>0</v>
      </c>
      <c r="E33" s="313">
        <v>0</v>
      </c>
      <c r="F33" s="313">
        <v>7.9470198675496689E-3</v>
      </c>
      <c r="G33" s="313">
        <v>1.5541264737406217E-3</v>
      </c>
      <c r="H33" s="313">
        <v>3.1298904538341159E-3</v>
      </c>
      <c r="I33" s="313">
        <v>1.0899622550107986E-3</v>
      </c>
      <c r="J33" s="313">
        <v>1.7395626242544733E-3</v>
      </c>
      <c r="K33" s="313">
        <v>3.031221582297666E-4</v>
      </c>
      <c r="L33" s="313">
        <v>5.6290458767238951E-4</v>
      </c>
      <c r="M33" s="313">
        <v>2.2851577133438227E-3</v>
      </c>
      <c r="N33" s="313">
        <v>9.8043112471348881E-4</v>
      </c>
      <c r="O33" s="313">
        <v>9.0471941304778902E-4</v>
      </c>
      <c r="P33" s="313">
        <v>3.2079988275334234E-3</v>
      </c>
      <c r="Q33" s="313">
        <v>1.877859240465869E-3</v>
      </c>
      <c r="R33" s="313">
        <v>1.6499133448873483E-3</v>
      </c>
      <c r="S33" s="313">
        <v>1.8949861823924202E-3</v>
      </c>
      <c r="T33" s="313">
        <v>3.6592059523083488E-4</v>
      </c>
      <c r="U33" s="313">
        <v>1.8703194106960807E-3</v>
      </c>
      <c r="V33" s="313">
        <v>1.8651408339392407E-3</v>
      </c>
      <c r="W33" s="313">
        <v>3.8739312100500846E-4</v>
      </c>
      <c r="X33" s="313">
        <v>1.5640551684913977E-3</v>
      </c>
      <c r="Y33" s="313">
        <v>3.4374271731531111E-3</v>
      </c>
      <c r="Z33" s="313">
        <v>2.1956433812908072E-3</v>
      </c>
      <c r="AA33" s="313">
        <v>2.8697149416491294E-4</v>
      </c>
      <c r="AB33" s="313">
        <v>8.2911100875172731E-4</v>
      </c>
      <c r="AC33" s="313">
        <v>2.7290613403730731E-2</v>
      </c>
      <c r="AD33" s="313">
        <v>1.436539286612519E-2</v>
      </c>
      <c r="AE33" s="313">
        <v>3.7037288411679269E-2</v>
      </c>
      <c r="AF33" s="313">
        <v>1.5876427600469381E-2</v>
      </c>
      <c r="AG33" s="313">
        <v>2.117193341466294E-2</v>
      </c>
      <c r="AH33" s="313">
        <v>1.6124303723248313E-3</v>
      </c>
      <c r="AI33" s="313">
        <v>7.2481370328869527E-3</v>
      </c>
      <c r="AJ33" s="313">
        <v>1.949559585892334E-2</v>
      </c>
      <c r="AK33" s="313">
        <v>1.5407931295781763E-2</v>
      </c>
      <c r="AL33" s="313">
        <v>5.3659540839028023E-3</v>
      </c>
      <c r="AM33" s="313">
        <v>9.9511120951189889E-3</v>
      </c>
      <c r="AN33" s="313">
        <v>0</v>
      </c>
      <c r="AO33" s="313">
        <v>2.4255286894565301E-2</v>
      </c>
      <c r="AP33" s="314">
        <v>1.0025147817453575E-2</v>
      </c>
      <c r="AQ33" s="313">
        <v>0</v>
      </c>
      <c r="AR33" s="313">
        <v>0.19452761335809809</v>
      </c>
      <c r="AS33" s="313">
        <v>1.5022383351193279E-4</v>
      </c>
      <c r="AT33" s="313">
        <v>0</v>
      </c>
      <c r="AU33" s="313">
        <v>3.8258741384584932E-2</v>
      </c>
      <c r="AV33" s="313">
        <v>0</v>
      </c>
      <c r="AW33" s="314">
        <v>0.12842533443765913</v>
      </c>
      <c r="AX33" s="313">
        <v>7.738056804178195E-2</v>
      </c>
      <c r="AY33" s="314">
        <v>2.7487428166823247E-2</v>
      </c>
      <c r="AZ33" s="314">
        <v>8.1167258165297448E-2</v>
      </c>
      <c r="BA33" s="313">
        <v>6.1533359978383266E-2</v>
      </c>
      <c r="BB33" s="314">
        <v>0</v>
      </c>
      <c r="BC33" s="313">
        <v>0.17012084071747038</v>
      </c>
      <c r="BD33" s="314">
        <v>9.536042022841118E-2</v>
      </c>
    </row>
    <row r="34" spans="1:56" x14ac:dyDescent="0.2">
      <c r="A34" s="281" t="s">
        <v>476</v>
      </c>
      <c r="B34" s="283" t="s">
        <v>477</v>
      </c>
      <c r="C34" s="313">
        <v>2.9360967184801381E-2</v>
      </c>
      <c r="D34" s="313">
        <v>5.8823529411764705E-2</v>
      </c>
      <c r="E34" s="313">
        <v>0</v>
      </c>
      <c r="F34" s="313">
        <v>2.3841059602649008E-2</v>
      </c>
      <c r="G34" s="313">
        <v>2.7384780278670955E-2</v>
      </c>
      <c r="H34" s="313">
        <v>1.7214397496087636E-2</v>
      </c>
      <c r="I34" s="313">
        <v>3.5080637022384592E-2</v>
      </c>
      <c r="J34" s="313">
        <v>2.1685675421157267E-2</v>
      </c>
      <c r="K34" s="313">
        <v>1.9096695968475297E-2</v>
      </c>
      <c r="L34" s="313">
        <v>1.723895299746693E-2</v>
      </c>
      <c r="M34" s="313">
        <v>4.5515846257585972E-2</v>
      </c>
      <c r="N34" s="313">
        <v>1.6982656968347973E-2</v>
      </c>
      <c r="O34" s="313">
        <v>2.7736466389054134E-2</v>
      </c>
      <c r="P34" s="313">
        <v>2.0387891025745411E-2</v>
      </c>
      <c r="Q34" s="313">
        <v>1.5941826317997482E-2</v>
      </c>
      <c r="R34" s="313">
        <v>1.3698440207972271E-2</v>
      </c>
      <c r="S34" s="313">
        <v>1.6186340307935254E-2</v>
      </c>
      <c r="T34" s="313">
        <v>1.7015307678233824E-2</v>
      </c>
      <c r="U34" s="313">
        <v>1.8480902045853488E-2</v>
      </c>
      <c r="V34" s="313">
        <v>1.9842147967839494E-2</v>
      </c>
      <c r="W34" s="313">
        <v>1.4564136620640674E-2</v>
      </c>
      <c r="X34" s="313">
        <v>8.4269396653869857E-2</v>
      </c>
      <c r="Y34" s="313">
        <v>2.6441000543773789E-2</v>
      </c>
      <c r="Z34" s="313">
        <v>3.2934650719362107E-2</v>
      </c>
      <c r="AA34" s="313">
        <v>1.2722402907977808E-2</v>
      </c>
      <c r="AB34" s="313">
        <v>4.3390142791340396E-2</v>
      </c>
      <c r="AC34" s="313">
        <v>2.095484770751874E-2</v>
      </c>
      <c r="AD34" s="313">
        <v>2.847928039885787E-2</v>
      </c>
      <c r="AE34" s="313">
        <v>7.3640201441583294E-4</v>
      </c>
      <c r="AF34" s="313">
        <v>4.7716420164747711E-2</v>
      </c>
      <c r="AG34" s="313">
        <v>2.1683522883790485E-2</v>
      </c>
      <c r="AH34" s="313">
        <v>2.3368025017101533E-2</v>
      </c>
      <c r="AI34" s="313">
        <v>1.9840305910561906E-2</v>
      </c>
      <c r="AJ34" s="313">
        <v>1.2154502725882759E-2</v>
      </c>
      <c r="AK34" s="313">
        <v>2.6900732508209145E-2</v>
      </c>
      <c r="AL34" s="313">
        <v>9.0782911295731808E-3</v>
      </c>
      <c r="AM34" s="313">
        <v>2.7142660531244579E-2</v>
      </c>
      <c r="AN34" s="313">
        <v>9.7894736842105257E-2</v>
      </c>
      <c r="AO34" s="313">
        <v>7.5873569317062073E-2</v>
      </c>
      <c r="AP34" s="314">
        <v>2.0698488639147427E-2</v>
      </c>
      <c r="AQ34" s="313">
        <v>2.7107741787273144E-2</v>
      </c>
      <c r="AR34" s="313">
        <v>4.8668421919292611E-2</v>
      </c>
      <c r="AS34" s="313">
        <v>7.7114901202792157E-4</v>
      </c>
      <c r="AT34" s="313">
        <v>2.9215302611159842E-3</v>
      </c>
      <c r="AU34" s="313">
        <v>6.4604365743490075E-3</v>
      </c>
      <c r="AV34" s="313">
        <v>4.9191374663072773E-2</v>
      </c>
      <c r="AW34" s="314">
        <v>3.3383861447627582E-2</v>
      </c>
      <c r="AX34" s="313">
        <v>3.7223558313898883E-2</v>
      </c>
      <c r="AY34" s="314">
        <v>5.7887958323773109E-2</v>
      </c>
      <c r="AZ34" s="314">
        <v>4.4856424352301305E-2</v>
      </c>
      <c r="BA34" s="313">
        <v>4.3787046747027804E-2</v>
      </c>
      <c r="BB34" s="314">
        <v>2.2103860890900561E-2</v>
      </c>
      <c r="BC34" s="313">
        <v>6.9791627017587093E-2</v>
      </c>
      <c r="BD34" s="314">
        <v>5.5707059478746677E-2</v>
      </c>
    </row>
    <row r="35" spans="1:56" x14ac:dyDescent="0.2">
      <c r="A35" s="281" t="s">
        <v>478</v>
      </c>
      <c r="B35" s="283" t="s">
        <v>194</v>
      </c>
      <c r="C35" s="313">
        <v>1.7271157167530224E-3</v>
      </c>
      <c r="D35" s="313">
        <v>0</v>
      </c>
      <c r="E35" s="313">
        <v>0</v>
      </c>
      <c r="F35" s="313">
        <v>7.9470198675496689E-3</v>
      </c>
      <c r="G35" s="313">
        <v>3.5369774919614149E-3</v>
      </c>
      <c r="H35" s="313">
        <v>4.6948356807511738E-3</v>
      </c>
      <c r="I35" s="313">
        <v>4.3396645338392914E-3</v>
      </c>
      <c r="J35" s="313">
        <v>1.124175996651669E-2</v>
      </c>
      <c r="K35" s="313">
        <v>6.062443164595332E-4</v>
      </c>
      <c r="L35" s="313">
        <v>3.5416080307721174E-3</v>
      </c>
      <c r="M35" s="313">
        <v>5.0573162508428865E-3</v>
      </c>
      <c r="N35" s="313">
        <v>1.7170793751738939E-3</v>
      </c>
      <c r="O35" s="313">
        <v>2.6026174895895302E-3</v>
      </c>
      <c r="P35" s="313">
        <v>5.9600384308488982E-3</v>
      </c>
      <c r="Q35" s="313">
        <v>6.7722796012545695E-3</v>
      </c>
      <c r="R35" s="313">
        <v>9.7192374350086649E-3</v>
      </c>
      <c r="S35" s="313">
        <v>6.3955783655744178E-3</v>
      </c>
      <c r="T35" s="313">
        <v>6.5255839482832225E-3</v>
      </c>
      <c r="U35" s="313">
        <v>1.2187737143470363E-2</v>
      </c>
      <c r="V35" s="313">
        <v>1.8935921347959409E-2</v>
      </c>
      <c r="W35" s="313">
        <v>2.1491094570039752E-3</v>
      </c>
      <c r="X35" s="313">
        <v>5.213517228304659E-3</v>
      </c>
      <c r="Y35" s="313">
        <v>8.5255962091198637E-3</v>
      </c>
      <c r="Z35" s="313">
        <v>6.1246894320217257E-3</v>
      </c>
      <c r="AA35" s="313">
        <v>4.0176009183087814E-2</v>
      </c>
      <c r="AB35" s="313">
        <v>9.6729617687701525E-3</v>
      </c>
      <c r="AC35" s="313">
        <v>3.8592384130700069E-2</v>
      </c>
      <c r="AD35" s="313">
        <v>5.8349237347062564E-2</v>
      </c>
      <c r="AE35" s="313">
        <v>3.2646024786545224E-3</v>
      </c>
      <c r="AF35" s="313">
        <v>1.0979307780785631E-2</v>
      </c>
      <c r="AG35" s="313">
        <v>0.18432962103026249</v>
      </c>
      <c r="AH35" s="313">
        <v>3.064839245578032E-2</v>
      </c>
      <c r="AI35" s="313">
        <v>3.2416803140598187E-2</v>
      </c>
      <c r="AJ35" s="313">
        <v>1.1207264902264619E-2</v>
      </c>
      <c r="AK35" s="313">
        <v>7.160899216973983E-2</v>
      </c>
      <c r="AL35" s="313">
        <v>2.5846897641769437E-2</v>
      </c>
      <c r="AM35" s="313">
        <v>2.0386914556867343E-2</v>
      </c>
      <c r="AN35" s="313">
        <v>0</v>
      </c>
      <c r="AO35" s="313">
        <v>5.8061093003865687E-2</v>
      </c>
      <c r="AP35" s="314">
        <v>1.5525241826473911E-2</v>
      </c>
      <c r="AQ35" s="313">
        <v>1.1647139903514818E-2</v>
      </c>
      <c r="AR35" s="313">
        <v>4.333006953137588E-2</v>
      </c>
      <c r="AS35" s="313">
        <v>6.5096994521837538E-5</v>
      </c>
      <c r="AT35" s="313">
        <v>5.1676674988192429E-2</v>
      </c>
      <c r="AU35" s="313">
        <v>7.1316741348593643E-2</v>
      </c>
      <c r="AV35" s="313">
        <v>-6.1320754716981132E-2</v>
      </c>
      <c r="AW35" s="314">
        <v>3.9683380301906927E-2</v>
      </c>
      <c r="AX35" s="313">
        <v>3.5662274241903553E-2</v>
      </c>
      <c r="AY35" s="314">
        <v>4.0695331344806481E-3</v>
      </c>
      <c r="AZ35" s="314">
        <v>2.3009348038204758E-2</v>
      </c>
      <c r="BA35" s="313">
        <v>2.5627693478352566E-2</v>
      </c>
      <c r="BB35" s="314">
        <v>5.728731604888998E-2</v>
      </c>
      <c r="BC35" s="313">
        <v>-1.4556884037167666E-2</v>
      </c>
      <c r="BD35" s="314">
        <v>8.2232812934346748E-3</v>
      </c>
    </row>
    <row r="36" spans="1:56" x14ac:dyDescent="0.2">
      <c r="A36" s="281" t="s">
        <v>479</v>
      </c>
      <c r="B36" s="283" t="s">
        <v>39</v>
      </c>
      <c r="C36" s="313">
        <v>0</v>
      </c>
      <c r="D36" s="313">
        <v>0</v>
      </c>
      <c r="E36" s="313">
        <v>0</v>
      </c>
      <c r="F36" s="313">
        <v>0</v>
      </c>
      <c r="G36" s="313">
        <v>0</v>
      </c>
      <c r="H36" s="313">
        <v>0</v>
      </c>
      <c r="I36" s="313">
        <v>0</v>
      </c>
      <c r="J36" s="313">
        <v>0</v>
      </c>
      <c r="K36" s="313">
        <v>0</v>
      </c>
      <c r="L36" s="313">
        <v>0</v>
      </c>
      <c r="M36" s="313">
        <v>0</v>
      </c>
      <c r="N36" s="313">
        <v>0</v>
      </c>
      <c r="O36" s="313">
        <v>0</v>
      </c>
      <c r="P36" s="313">
        <v>0</v>
      </c>
      <c r="Q36" s="313">
        <v>0</v>
      </c>
      <c r="R36" s="313">
        <v>0</v>
      </c>
      <c r="S36" s="313">
        <v>0</v>
      </c>
      <c r="T36" s="313">
        <v>0</v>
      </c>
      <c r="U36" s="313">
        <v>0</v>
      </c>
      <c r="V36" s="313">
        <v>0</v>
      </c>
      <c r="W36" s="313">
        <v>0</v>
      </c>
      <c r="X36" s="313">
        <v>0</v>
      </c>
      <c r="Y36" s="313">
        <v>0</v>
      </c>
      <c r="Z36" s="313">
        <v>0</v>
      </c>
      <c r="AA36" s="313">
        <v>0</v>
      </c>
      <c r="AB36" s="313">
        <v>0</v>
      </c>
      <c r="AC36" s="313">
        <v>0</v>
      </c>
      <c r="AD36" s="313">
        <v>0</v>
      </c>
      <c r="AE36" s="313">
        <v>0</v>
      </c>
      <c r="AF36" s="313">
        <v>0</v>
      </c>
      <c r="AG36" s="313">
        <v>0</v>
      </c>
      <c r="AH36" s="313">
        <v>0</v>
      </c>
      <c r="AI36" s="313">
        <v>0</v>
      </c>
      <c r="AJ36" s="313">
        <v>0</v>
      </c>
      <c r="AK36" s="313">
        <v>0</v>
      </c>
      <c r="AL36" s="313">
        <v>0</v>
      </c>
      <c r="AM36" s="313">
        <v>0</v>
      </c>
      <c r="AN36" s="313">
        <v>0</v>
      </c>
      <c r="AO36" s="313">
        <v>0.18964602440688244</v>
      </c>
      <c r="AP36" s="314">
        <v>8.0967493590073422E-4</v>
      </c>
      <c r="AQ36" s="313">
        <v>0</v>
      </c>
      <c r="AR36" s="313">
        <v>3.8129823772400278E-3</v>
      </c>
      <c r="AS36" s="313">
        <v>0.37583499414127047</v>
      </c>
      <c r="AT36" s="313">
        <v>0</v>
      </c>
      <c r="AU36" s="313">
        <v>0</v>
      </c>
      <c r="AV36" s="313">
        <v>0</v>
      </c>
      <c r="AW36" s="314">
        <v>4.5933702252234261E-2</v>
      </c>
      <c r="AX36" s="313">
        <v>2.5051540429209294E-2</v>
      </c>
      <c r="AY36" s="314">
        <v>0</v>
      </c>
      <c r="AZ36" s="314">
        <v>2.4428021337043408E-2</v>
      </c>
      <c r="BA36" s="313">
        <v>1.709459535649448E-2</v>
      </c>
      <c r="BB36" s="314">
        <v>0</v>
      </c>
      <c r="BC36" s="313">
        <v>5.1199407505659468E-2</v>
      </c>
      <c r="BD36" s="314">
        <v>2.6492097902708917E-2</v>
      </c>
    </row>
    <row r="37" spans="1:56" x14ac:dyDescent="0.2">
      <c r="A37" s="281" t="s">
        <v>480</v>
      </c>
      <c r="B37" s="283" t="s">
        <v>40</v>
      </c>
      <c r="C37" s="313">
        <v>0</v>
      </c>
      <c r="D37" s="313">
        <v>0</v>
      </c>
      <c r="E37" s="313">
        <v>0</v>
      </c>
      <c r="F37" s="313">
        <v>0</v>
      </c>
      <c r="G37" s="313">
        <v>1.0718113612004287E-4</v>
      </c>
      <c r="H37" s="313">
        <v>0</v>
      </c>
      <c r="I37" s="313">
        <v>6.0553458611711041E-5</v>
      </c>
      <c r="J37" s="313">
        <v>1.9619127341215863E-4</v>
      </c>
      <c r="K37" s="313">
        <v>0</v>
      </c>
      <c r="L37" s="313">
        <v>1.4072614691809738E-4</v>
      </c>
      <c r="M37" s="313">
        <v>3.3715441672285906E-4</v>
      </c>
      <c r="N37" s="313">
        <v>5.034646316096294E-5</v>
      </c>
      <c r="O37" s="313">
        <v>1.2393416617093E-5</v>
      </c>
      <c r="P37" s="313">
        <v>2.4426387011675815E-4</v>
      </c>
      <c r="Q37" s="313">
        <v>9.98861298120143E-5</v>
      </c>
      <c r="R37" s="313">
        <v>8.318890814558059E-5</v>
      </c>
      <c r="S37" s="313">
        <v>7.8957757599684169E-5</v>
      </c>
      <c r="T37" s="313">
        <v>9.1480148807708724E-4</v>
      </c>
      <c r="U37" s="313">
        <v>8.5084202699698753E-4</v>
      </c>
      <c r="V37" s="313">
        <v>1.2223521849545305E-3</v>
      </c>
      <c r="W37" s="313">
        <v>7.378916590571589E-5</v>
      </c>
      <c r="X37" s="313">
        <v>4.7395611166405993E-5</v>
      </c>
      <c r="Y37" s="313">
        <v>1.5536394002951915E-4</v>
      </c>
      <c r="Z37" s="313">
        <v>5.7780088981337034E-5</v>
      </c>
      <c r="AA37" s="313">
        <v>9.5657164721637652E-5</v>
      </c>
      <c r="AB37" s="313">
        <v>9.2123445416858587E-5</v>
      </c>
      <c r="AC37" s="313">
        <v>3.486663512066346E-5</v>
      </c>
      <c r="AD37" s="313">
        <v>2.2191647064045094E-4</v>
      </c>
      <c r="AE37" s="313">
        <v>0</v>
      </c>
      <c r="AF37" s="313">
        <v>1.5278084372204342E-3</v>
      </c>
      <c r="AG37" s="313">
        <v>2.8334185982448546E-3</v>
      </c>
      <c r="AH37" s="313">
        <v>1.3436919769373596E-4</v>
      </c>
      <c r="AI37" s="313">
        <v>0</v>
      </c>
      <c r="AJ37" s="313">
        <v>9.7812601351873114E-5</v>
      </c>
      <c r="AK37" s="313">
        <v>0</v>
      </c>
      <c r="AL37" s="313">
        <v>1.8594890389762183E-4</v>
      </c>
      <c r="AM37" s="313">
        <v>1.615634555431225E-4</v>
      </c>
      <c r="AN37" s="313">
        <v>0</v>
      </c>
      <c r="AO37" s="313">
        <v>7.5797771545516555E-5</v>
      </c>
      <c r="AP37" s="314">
        <v>2.6762636770180144E-4</v>
      </c>
      <c r="AQ37" s="313">
        <v>0</v>
      </c>
      <c r="AR37" s="313">
        <v>2.8557086729192376E-2</v>
      </c>
      <c r="AS37" s="313">
        <v>0.15492083203973922</v>
      </c>
      <c r="AT37" s="313">
        <v>0.1414007152014034</v>
      </c>
      <c r="AU37" s="313">
        <v>0.20961327358779175</v>
      </c>
      <c r="AV37" s="313">
        <v>0</v>
      </c>
      <c r="AW37" s="314">
        <v>6.757744605559482E-2</v>
      </c>
      <c r="AX37" s="313">
        <v>3.5982365017933955E-2</v>
      </c>
      <c r="AY37" s="314">
        <v>7.6473036220159772E-3</v>
      </c>
      <c r="AZ37" s="314">
        <v>3.9518777644737609E-2</v>
      </c>
      <c r="BA37" s="313">
        <v>2.6982498211482346E-2</v>
      </c>
      <c r="BB37" s="314">
        <v>9.401013567010625E-4</v>
      </c>
      <c r="BC37" s="313">
        <v>8.1798282256717009E-2</v>
      </c>
      <c r="BD37" s="314">
        <v>4.1298923119390811E-2</v>
      </c>
    </row>
    <row r="38" spans="1:56" x14ac:dyDescent="0.2">
      <c r="A38" s="281" t="s">
        <v>481</v>
      </c>
      <c r="B38" s="283" t="s">
        <v>482</v>
      </c>
      <c r="C38" s="313">
        <v>0</v>
      </c>
      <c r="D38" s="313">
        <v>0</v>
      </c>
      <c r="E38" s="313">
        <v>0</v>
      </c>
      <c r="F38" s="313">
        <v>0</v>
      </c>
      <c r="G38" s="313">
        <v>0</v>
      </c>
      <c r="H38" s="313">
        <v>0</v>
      </c>
      <c r="I38" s="313">
        <v>0</v>
      </c>
      <c r="J38" s="313">
        <v>1.3079418227477242E-5</v>
      </c>
      <c r="K38" s="313">
        <v>0</v>
      </c>
      <c r="L38" s="313">
        <v>0</v>
      </c>
      <c r="M38" s="313">
        <v>0</v>
      </c>
      <c r="N38" s="313">
        <v>2.6498138505769968E-6</v>
      </c>
      <c r="O38" s="313">
        <v>0</v>
      </c>
      <c r="P38" s="313">
        <v>0</v>
      </c>
      <c r="Q38" s="313">
        <v>0</v>
      </c>
      <c r="R38" s="313">
        <v>0</v>
      </c>
      <c r="S38" s="313">
        <v>0</v>
      </c>
      <c r="T38" s="313">
        <v>0</v>
      </c>
      <c r="U38" s="313">
        <v>0</v>
      </c>
      <c r="V38" s="313">
        <v>0</v>
      </c>
      <c r="W38" s="313">
        <v>0</v>
      </c>
      <c r="X38" s="313">
        <v>0</v>
      </c>
      <c r="Y38" s="313">
        <v>0</v>
      </c>
      <c r="Z38" s="313">
        <v>5.7780088981337034E-5</v>
      </c>
      <c r="AA38" s="313">
        <v>3.3480007652573178E-4</v>
      </c>
      <c r="AB38" s="313">
        <v>0</v>
      </c>
      <c r="AC38" s="313">
        <v>2.4904739371902472E-5</v>
      </c>
      <c r="AD38" s="313">
        <v>1.7753317651236075E-4</v>
      </c>
      <c r="AE38" s="313">
        <v>6.7871153402380916E-6</v>
      </c>
      <c r="AF38" s="313">
        <v>1.4755260192166931E-3</v>
      </c>
      <c r="AG38" s="313">
        <v>4.3288339695407503E-4</v>
      </c>
      <c r="AH38" s="313">
        <v>2.4430763217042901E-5</v>
      </c>
      <c r="AI38" s="313">
        <v>2.3507471458011737E-5</v>
      </c>
      <c r="AJ38" s="313">
        <v>2.0782603771447986E-2</v>
      </c>
      <c r="AK38" s="313">
        <v>0</v>
      </c>
      <c r="AL38" s="313">
        <v>3.3205161410289612E-5</v>
      </c>
      <c r="AM38" s="313">
        <v>6.582214855460546E-5</v>
      </c>
      <c r="AN38" s="313">
        <v>0</v>
      </c>
      <c r="AO38" s="313">
        <v>1.8949442886379141E-3</v>
      </c>
      <c r="AP38" s="314">
        <v>1.416769332283539E-3</v>
      </c>
      <c r="AQ38" s="313">
        <v>3.5423845623707789E-2</v>
      </c>
      <c r="AR38" s="313">
        <v>5.1019775806905684E-2</v>
      </c>
      <c r="AS38" s="313">
        <v>0.4613023404873261</v>
      </c>
      <c r="AT38" s="313">
        <v>0</v>
      </c>
      <c r="AU38" s="313">
        <v>0</v>
      </c>
      <c r="AV38" s="313">
        <v>0</v>
      </c>
      <c r="AW38" s="314">
        <v>8.7567595099062312E-2</v>
      </c>
      <c r="AX38" s="313">
        <v>4.7638137071683503E-2</v>
      </c>
      <c r="AY38" s="314">
        <v>4.5641885028785863E-2</v>
      </c>
      <c r="AZ38" s="314">
        <v>6.7938414373262826E-2</v>
      </c>
      <c r="BA38" s="313">
        <v>4.7004081537193862E-2</v>
      </c>
      <c r="BB38" s="314">
        <v>1.8159202662188088E-2</v>
      </c>
      <c r="BC38" s="313">
        <v>0.12249291477668241</v>
      </c>
      <c r="BD38" s="314">
        <v>6.2861129745716116E-2</v>
      </c>
    </row>
    <row r="39" spans="1:56" x14ac:dyDescent="0.2">
      <c r="A39" s="281" t="s">
        <v>483</v>
      </c>
      <c r="B39" s="283" t="s">
        <v>484</v>
      </c>
      <c r="C39" s="313">
        <v>0</v>
      </c>
      <c r="D39" s="313">
        <v>0</v>
      </c>
      <c r="E39" s="313">
        <v>0</v>
      </c>
      <c r="F39" s="313">
        <v>3.9735099337748344E-3</v>
      </c>
      <c r="G39" s="313">
        <v>4.2872454448017146E-4</v>
      </c>
      <c r="H39" s="313">
        <v>7.8247261345852897E-4</v>
      </c>
      <c r="I39" s="313">
        <v>4.6424318268978461E-4</v>
      </c>
      <c r="J39" s="313">
        <v>1.4060374594538035E-3</v>
      </c>
      <c r="K39" s="313">
        <v>1.515610791148833E-4</v>
      </c>
      <c r="L39" s="313">
        <v>3.2836100947556058E-4</v>
      </c>
      <c r="M39" s="313">
        <v>2.6223121300666816E-4</v>
      </c>
      <c r="N39" s="313">
        <v>5.0611444546020637E-4</v>
      </c>
      <c r="O39" s="313">
        <v>2.7265516557604599E-4</v>
      </c>
      <c r="P39" s="313">
        <v>7.4907586835805829E-4</v>
      </c>
      <c r="Q39" s="313">
        <v>2.1974948558643147E-3</v>
      </c>
      <c r="R39" s="313">
        <v>1.6776429809358753E-3</v>
      </c>
      <c r="S39" s="313">
        <v>1.3422818791946308E-3</v>
      </c>
      <c r="T39" s="313">
        <v>5.4888089284625241E-4</v>
      </c>
      <c r="U39" s="313">
        <v>5.0590607010631689E-4</v>
      </c>
      <c r="V39" s="313">
        <v>6.6386368665633986E-4</v>
      </c>
      <c r="W39" s="313">
        <v>1.5680197754964627E-4</v>
      </c>
      <c r="X39" s="313">
        <v>6.1614294516327791E-4</v>
      </c>
      <c r="Y39" s="313">
        <v>6.9428260700691365E-4</v>
      </c>
      <c r="Z39" s="313">
        <v>4.0446062286935921E-4</v>
      </c>
      <c r="AA39" s="313">
        <v>9.3265735603596713E-3</v>
      </c>
      <c r="AB39" s="313">
        <v>1.5660985720865961E-3</v>
      </c>
      <c r="AC39" s="313">
        <v>3.1878066396035166E-4</v>
      </c>
      <c r="AD39" s="313">
        <v>2.589025490805261E-3</v>
      </c>
      <c r="AE39" s="313">
        <v>2.8845240196011891E-4</v>
      </c>
      <c r="AF39" s="313">
        <v>1.6091366430040315E-3</v>
      </c>
      <c r="AG39" s="313">
        <v>1.3773562630356932E-3</v>
      </c>
      <c r="AH39" s="313">
        <v>0</v>
      </c>
      <c r="AI39" s="313">
        <v>2.225373964691778E-3</v>
      </c>
      <c r="AJ39" s="313">
        <v>1.0399023933199141E-3</v>
      </c>
      <c r="AK39" s="313">
        <v>0</v>
      </c>
      <c r="AL39" s="313">
        <v>1.7864376838735813E-3</v>
      </c>
      <c r="AM39" s="313">
        <v>2.5670637936296126E-3</v>
      </c>
      <c r="AN39" s="313">
        <v>0</v>
      </c>
      <c r="AO39" s="313">
        <v>3.7140908057303117E-3</v>
      </c>
      <c r="AP39" s="314">
        <v>1.0284360296932587E-3</v>
      </c>
      <c r="AQ39" s="313">
        <v>0</v>
      </c>
      <c r="AR39" s="313">
        <v>1.2950152359941286E-2</v>
      </c>
      <c r="AS39" s="313">
        <v>0</v>
      </c>
      <c r="AT39" s="313">
        <v>0</v>
      </c>
      <c r="AU39" s="313">
        <v>0</v>
      </c>
      <c r="AV39" s="313">
        <v>0</v>
      </c>
      <c r="AW39" s="314">
        <v>8.4664977765893344E-3</v>
      </c>
      <c r="AX39" s="313">
        <v>5.448887531546231E-3</v>
      </c>
      <c r="AY39" s="314">
        <v>3.944620162662987E-5</v>
      </c>
      <c r="AZ39" s="314">
        <v>4.5210400115734684E-3</v>
      </c>
      <c r="BA39" s="313">
        <v>3.7307246242442391E-3</v>
      </c>
      <c r="BB39" s="314">
        <v>5.856060298348259E-3</v>
      </c>
      <c r="BC39" s="313">
        <v>3.0579520624080276E-3</v>
      </c>
      <c r="BD39" s="314">
        <v>2.5623525749248655E-3</v>
      </c>
    </row>
    <row r="40" spans="1:56" x14ac:dyDescent="0.2">
      <c r="A40" s="281" t="s">
        <v>485</v>
      </c>
      <c r="B40" s="283" t="s">
        <v>41</v>
      </c>
      <c r="C40" s="313">
        <v>1.8998272884283247E-2</v>
      </c>
      <c r="D40" s="313">
        <v>0</v>
      </c>
      <c r="E40" s="313">
        <v>0</v>
      </c>
      <c r="F40" s="313">
        <v>6.225165562913907E-2</v>
      </c>
      <c r="G40" s="313">
        <v>2.534833869239014E-2</v>
      </c>
      <c r="H40" s="313">
        <v>3.0516431924882629E-2</v>
      </c>
      <c r="I40" s="313">
        <v>1.6006297559695619E-2</v>
      </c>
      <c r="J40" s="313">
        <v>4.4777388301768341E-2</v>
      </c>
      <c r="K40" s="313">
        <v>4.5468323734464992E-3</v>
      </c>
      <c r="L40" s="313">
        <v>3.611971104231166E-2</v>
      </c>
      <c r="M40" s="313">
        <v>5.3232936240353634E-2</v>
      </c>
      <c r="N40" s="313">
        <v>9.8043112471348885E-3</v>
      </c>
      <c r="O40" s="313">
        <v>1.3013087447947651E-2</v>
      </c>
      <c r="P40" s="313">
        <v>2.5712843394290738E-2</v>
      </c>
      <c r="Q40" s="313">
        <v>3.6778072996783664E-2</v>
      </c>
      <c r="R40" s="313">
        <v>3.1057192374350086E-2</v>
      </c>
      <c r="S40" s="313">
        <v>2.7951046190288195E-2</v>
      </c>
      <c r="T40" s="313">
        <v>4.342257730072574E-2</v>
      </c>
      <c r="U40" s="313">
        <v>3.6540215699951709E-2</v>
      </c>
      <c r="V40" s="313">
        <v>3.405726087735382E-2</v>
      </c>
      <c r="W40" s="313">
        <v>2.3428060175064797E-2</v>
      </c>
      <c r="X40" s="313">
        <v>3.5404521541305273E-2</v>
      </c>
      <c r="Y40" s="313">
        <v>9.5558533364406117E-2</v>
      </c>
      <c r="Z40" s="313">
        <v>6.7487143930201651E-2</v>
      </c>
      <c r="AA40" s="313">
        <v>0.13502008800459153</v>
      </c>
      <c r="AB40" s="313">
        <v>6.1722708429295253E-2</v>
      </c>
      <c r="AC40" s="313">
        <v>8.6120588748038754E-2</v>
      </c>
      <c r="AD40" s="313">
        <v>0.11578121994881127</v>
      </c>
      <c r="AE40" s="313">
        <v>3.1030691335568558E-2</v>
      </c>
      <c r="AF40" s="313">
        <v>6.6381243392083275E-2</v>
      </c>
      <c r="AG40" s="313">
        <v>0.15194207233088033</v>
      </c>
      <c r="AH40" s="313">
        <v>9.2201700381119911E-2</v>
      </c>
      <c r="AI40" s="313">
        <v>7.5216072841818221E-2</v>
      </c>
      <c r="AJ40" s="313">
        <v>4.61984360279847E-2</v>
      </c>
      <c r="AK40" s="313">
        <v>7.9060368779994949E-2</v>
      </c>
      <c r="AL40" s="313">
        <v>0.13687167533321379</v>
      </c>
      <c r="AM40" s="313">
        <v>3.2198998306575632E-2</v>
      </c>
      <c r="AN40" s="313">
        <v>0</v>
      </c>
      <c r="AO40" s="313">
        <v>3.0698097475934206E-2</v>
      </c>
      <c r="AP40" s="314">
        <v>5.2100413930939456E-2</v>
      </c>
      <c r="AQ40" s="313">
        <v>3.8042729152308753E-2</v>
      </c>
      <c r="AR40" s="313">
        <v>3.5303064373624467E-2</v>
      </c>
      <c r="AS40" s="313">
        <v>0</v>
      </c>
      <c r="AT40" s="313">
        <v>8.6094055731732004E-3</v>
      </c>
      <c r="AU40" s="313">
        <v>1.9957170364771726E-2</v>
      </c>
      <c r="AV40" s="313">
        <v>0</v>
      </c>
      <c r="AW40" s="314">
        <v>2.6157704437734373E-2</v>
      </c>
      <c r="AX40" s="313">
        <v>6.3097358700272319E-2</v>
      </c>
      <c r="AY40" s="314">
        <v>1.9947944162586724E-2</v>
      </c>
      <c r="AZ40" s="314">
        <v>2.3250359362351137E-2</v>
      </c>
      <c r="BA40" s="313">
        <v>4.9392112814640246E-2</v>
      </c>
      <c r="BB40" s="314">
        <v>5.0598291805812851E-2</v>
      </c>
      <c r="BC40" s="313">
        <v>-6.7210431616385718E-3</v>
      </c>
      <c r="BD40" s="314">
        <v>4.8729033642284834E-2</v>
      </c>
    </row>
    <row r="41" spans="1:56" x14ac:dyDescent="0.2">
      <c r="A41" s="286">
        <v>37</v>
      </c>
      <c r="B41" s="283" t="s">
        <v>42</v>
      </c>
      <c r="C41" s="313">
        <v>0</v>
      </c>
      <c r="D41" s="313">
        <v>0</v>
      </c>
      <c r="E41" s="313">
        <v>0</v>
      </c>
      <c r="F41" s="313">
        <v>0</v>
      </c>
      <c r="G41" s="313">
        <v>1.6077170418006431E-4</v>
      </c>
      <c r="H41" s="313">
        <v>0</v>
      </c>
      <c r="I41" s="313">
        <v>1.009224310195184E-4</v>
      </c>
      <c r="J41" s="313">
        <v>8.5016218478602072E-5</v>
      </c>
      <c r="K41" s="313">
        <v>0</v>
      </c>
      <c r="L41" s="313">
        <v>9.3817431278731586E-5</v>
      </c>
      <c r="M41" s="313">
        <v>3.7461601858095452E-5</v>
      </c>
      <c r="N41" s="313">
        <v>4.5046835459808948E-5</v>
      </c>
      <c r="O41" s="313">
        <v>7.4360499702558005E-5</v>
      </c>
      <c r="P41" s="313">
        <v>8.1421290038919373E-5</v>
      </c>
      <c r="Q41" s="313">
        <v>1.1986335577441717E-4</v>
      </c>
      <c r="R41" s="313">
        <v>1.2478336221837089E-4</v>
      </c>
      <c r="S41" s="313">
        <v>7.8957757599684169E-5</v>
      </c>
      <c r="T41" s="313">
        <v>1.8296029761541744E-4</v>
      </c>
      <c r="U41" s="313">
        <v>1.0731340881043087E-4</v>
      </c>
      <c r="V41" s="313">
        <v>1.3698774486559394E-4</v>
      </c>
      <c r="W41" s="313">
        <v>8.301281164393038E-5</v>
      </c>
      <c r="X41" s="313">
        <v>4.2656050049765394E-4</v>
      </c>
      <c r="Y41" s="313">
        <v>2.5732152567389111E-4</v>
      </c>
      <c r="Z41" s="313">
        <v>1.1556017796267407E-4</v>
      </c>
      <c r="AA41" s="313">
        <v>2.8697149416491294E-4</v>
      </c>
      <c r="AB41" s="313">
        <v>9.2123445416858587E-5</v>
      </c>
      <c r="AC41" s="313">
        <v>8.7664682589096707E-4</v>
      </c>
      <c r="AD41" s="313">
        <v>1.9232760788839081E-4</v>
      </c>
      <c r="AE41" s="313">
        <v>5.4296922721904731E-4</v>
      </c>
      <c r="AF41" s="313">
        <v>9.2946520895539723E-4</v>
      </c>
      <c r="AG41" s="313">
        <v>2.258864271378537E-2</v>
      </c>
      <c r="AH41" s="313">
        <v>4.8861526434085798E-4</v>
      </c>
      <c r="AI41" s="313">
        <v>3.0951504086382123E-3</v>
      </c>
      <c r="AJ41" s="313">
        <v>1.2782562587194787E-2</v>
      </c>
      <c r="AK41" s="313">
        <v>2.7784794139934328E-3</v>
      </c>
      <c r="AL41" s="313">
        <v>9.4302658405222512E-4</v>
      </c>
      <c r="AM41" s="313">
        <v>1.6706858069496223E-2</v>
      </c>
      <c r="AN41" s="313">
        <v>0</v>
      </c>
      <c r="AO41" s="313">
        <v>1.2885621162737814E-3</v>
      </c>
      <c r="AP41" s="314">
        <v>2.315113705609054E-3</v>
      </c>
      <c r="AQ41" s="313">
        <v>0.67011256604640479</v>
      </c>
      <c r="AR41" s="313">
        <v>0.11648762971842183</v>
      </c>
      <c r="AS41" s="313">
        <v>0</v>
      </c>
      <c r="AT41" s="313">
        <v>0</v>
      </c>
      <c r="AU41" s="313">
        <v>0</v>
      </c>
      <c r="AV41" s="313">
        <v>0</v>
      </c>
      <c r="AW41" s="314">
        <v>9.3040027179842472E-2</v>
      </c>
      <c r="AX41" s="313">
        <v>5.1380995849530403E-2</v>
      </c>
      <c r="AY41" s="314">
        <v>5.592353748276694E-2</v>
      </c>
      <c r="AZ41" s="314">
        <v>7.5662473336390867E-2</v>
      </c>
      <c r="BA41" s="313">
        <v>5.2823811486689375E-2</v>
      </c>
      <c r="BB41" s="314">
        <v>5.0537070427543025E-2</v>
      </c>
      <c r="BC41" s="313">
        <v>0.10319814045548002</v>
      </c>
      <c r="BD41" s="314">
        <v>5.4080913774149884E-2</v>
      </c>
    </row>
    <row r="42" spans="1:56" x14ac:dyDescent="0.2">
      <c r="A42" s="287">
        <v>38</v>
      </c>
      <c r="B42" s="272" t="s">
        <v>283</v>
      </c>
      <c r="C42" s="313">
        <v>0</v>
      </c>
      <c r="D42" s="313">
        <v>0</v>
      </c>
      <c r="E42" s="313">
        <v>0</v>
      </c>
      <c r="F42" s="313">
        <v>2.6490066225165563E-3</v>
      </c>
      <c r="G42" s="313">
        <v>1.4469453376205787E-3</v>
      </c>
      <c r="H42" s="313">
        <v>1.5649452269170579E-3</v>
      </c>
      <c r="I42" s="313">
        <v>1.0697777688068949E-3</v>
      </c>
      <c r="J42" s="313">
        <v>1.0463534581981794E-3</v>
      </c>
      <c r="K42" s="313">
        <v>3.031221582297666E-4</v>
      </c>
      <c r="L42" s="313">
        <v>1.8763486255746317E-4</v>
      </c>
      <c r="M42" s="313">
        <v>2.1353113059114407E-3</v>
      </c>
      <c r="N42" s="313">
        <v>2.9412933741404664E-4</v>
      </c>
      <c r="O42" s="313">
        <v>4.8334324806662698E-4</v>
      </c>
      <c r="P42" s="313">
        <v>7.4907586835805829E-4</v>
      </c>
      <c r="Q42" s="313">
        <v>1.1187246538945602E-3</v>
      </c>
      <c r="R42" s="313">
        <v>1.5251299826689775E-3</v>
      </c>
      <c r="S42" s="313">
        <v>2.1318594551914725E-3</v>
      </c>
      <c r="T42" s="313">
        <v>1.8296029761541745E-3</v>
      </c>
      <c r="U42" s="313">
        <v>1.6710230800481378E-3</v>
      </c>
      <c r="V42" s="313">
        <v>1.3909524863275693E-3</v>
      </c>
      <c r="W42" s="313">
        <v>1.3374286320411005E-3</v>
      </c>
      <c r="X42" s="313">
        <v>1.9906156689890515E-3</v>
      </c>
      <c r="Y42" s="313">
        <v>1.5390740309174241E-3</v>
      </c>
      <c r="Z42" s="313">
        <v>1.1556017796267407E-4</v>
      </c>
      <c r="AA42" s="313">
        <v>1.6740003826286589E-3</v>
      </c>
      <c r="AB42" s="313">
        <v>5.6195301704283739E-3</v>
      </c>
      <c r="AC42" s="313">
        <v>3.8104251239010783E-3</v>
      </c>
      <c r="AD42" s="313">
        <v>6.4651665113251372E-3</v>
      </c>
      <c r="AE42" s="313">
        <v>6.7192441868357106E-4</v>
      </c>
      <c r="AF42" s="313">
        <v>3.2182732860080629E-3</v>
      </c>
      <c r="AG42" s="313">
        <v>3.6598323560662707E-3</v>
      </c>
      <c r="AH42" s="313">
        <v>5.0327372227108374E-3</v>
      </c>
      <c r="AI42" s="313">
        <v>7.3421669187189991E-3</v>
      </c>
      <c r="AJ42" s="313">
        <v>2.8931937873554045E-3</v>
      </c>
      <c r="AK42" s="313">
        <v>8.714321798433948E-3</v>
      </c>
      <c r="AL42" s="313">
        <v>2.7493873647719803E-3</v>
      </c>
      <c r="AM42" s="313">
        <v>3.1235601405003679E-3</v>
      </c>
      <c r="AN42" s="313">
        <v>0</v>
      </c>
      <c r="AO42" s="313">
        <v>3.7898885772758283E-4</v>
      </c>
      <c r="AP42" s="314">
        <v>2.1520137185211362E-3</v>
      </c>
      <c r="AQ42" s="313">
        <v>0</v>
      </c>
      <c r="AR42" s="313">
        <v>0</v>
      </c>
      <c r="AS42" s="313">
        <v>0</v>
      </c>
      <c r="AT42" s="313">
        <v>0</v>
      </c>
      <c r="AU42" s="313">
        <v>0</v>
      </c>
      <c r="AV42" s="313">
        <v>0</v>
      </c>
      <c r="AW42" s="314">
        <v>0</v>
      </c>
      <c r="AX42" s="313">
        <v>2.0349939393902302E-3</v>
      </c>
      <c r="AY42" s="314">
        <v>0</v>
      </c>
      <c r="AZ42" s="314">
        <v>0</v>
      </c>
      <c r="BA42" s="313">
        <v>1.3886330880568784E-3</v>
      </c>
      <c r="BB42" s="314">
        <v>0</v>
      </c>
      <c r="BC42" s="313">
        <v>0</v>
      </c>
      <c r="BD42" s="314">
        <v>2.1520137185211362E-3</v>
      </c>
    </row>
    <row r="43" spans="1:56" x14ac:dyDescent="0.2">
      <c r="A43" s="287">
        <v>39</v>
      </c>
      <c r="B43" s="272" t="s">
        <v>284</v>
      </c>
      <c r="C43" s="313">
        <v>3.4542314335060447E-3</v>
      </c>
      <c r="D43" s="313">
        <v>0</v>
      </c>
      <c r="E43" s="313">
        <v>0</v>
      </c>
      <c r="F43" s="313">
        <v>1.7218543046357615E-2</v>
      </c>
      <c r="G43" s="313">
        <v>6.2700964630225077E-3</v>
      </c>
      <c r="H43" s="313">
        <v>3.9123630672926448E-3</v>
      </c>
      <c r="I43" s="313">
        <v>2.7652746099348039E-3</v>
      </c>
      <c r="J43" s="313">
        <v>1.8441979700742912E-3</v>
      </c>
      <c r="K43" s="313">
        <v>3.031221582297666E-4</v>
      </c>
      <c r="L43" s="313">
        <v>1.6418050473778027E-3</v>
      </c>
      <c r="M43" s="313">
        <v>9.2904772608076724E-3</v>
      </c>
      <c r="N43" s="313">
        <v>3.6832412523020259E-3</v>
      </c>
      <c r="O43" s="313">
        <v>5.3663493952012687E-3</v>
      </c>
      <c r="P43" s="313">
        <v>4.1850543080004556E-3</v>
      </c>
      <c r="Q43" s="313">
        <v>8.4104121301716052E-3</v>
      </c>
      <c r="R43" s="313">
        <v>6.8908145580589258E-3</v>
      </c>
      <c r="S43" s="313">
        <v>3.3162258191867353E-3</v>
      </c>
      <c r="T43" s="313">
        <v>1.5246691467951455E-3</v>
      </c>
      <c r="U43" s="313">
        <v>3.2730589687181414E-3</v>
      </c>
      <c r="V43" s="313">
        <v>2.2128789555211329E-3</v>
      </c>
      <c r="W43" s="313">
        <v>1.9923074794543291E-3</v>
      </c>
      <c r="X43" s="313">
        <v>3.0807147258163892E-3</v>
      </c>
      <c r="Y43" s="313">
        <v>1.5570379864833372E-2</v>
      </c>
      <c r="Z43" s="313">
        <v>3.1779048939735367E-3</v>
      </c>
      <c r="AA43" s="313">
        <v>1.0091830878132773E-2</v>
      </c>
      <c r="AB43" s="313">
        <v>2.5333947489636112E-2</v>
      </c>
      <c r="AC43" s="313">
        <v>9.2446392548501972E-3</v>
      </c>
      <c r="AD43" s="313">
        <v>8.5955646294734664E-3</v>
      </c>
      <c r="AE43" s="313">
        <v>2.2465351776188086E-3</v>
      </c>
      <c r="AF43" s="313">
        <v>1.2431597169778439E-2</v>
      </c>
      <c r="AG43" s="313">
        <v>5.7848963047499114E-3</v>
      </c>
      <c r="AH43" s="313">
        <v>3.8356298250757353E-3</v>
      </c>
      <c r="AI43" s="313">
        <v>1.4433587475219207E-2</v>
      </c>
      <c r="AJ43" s="313">
        <v>4.4273072190847826E-3</v>
      </c>
      <c r="AK43" s="313">
        <v>9.9772669866127813E-3</v>
      </c>
      <c r="AL43" s="313">
        <v>4.7616201462355309E-3</v>
      </c>
      <c r="AM43" s="313">
        <v>4.2186013391815316E-3</v>
      </c>
      <c r="AN43" s="313">
        <v>4.5112781954887219E-4</v>
      </c>
      <c r="AO43" s="313">
        <v>2.2739331463654969E-4</v>
      </c>
      <c r="AP43" s="314">
        <v>5.9919828589680233E-3</v>
      </c>
      <c r="AQ43" s="313">
        <v>0</v>
      </c>
      <c r="AR43" s="313">
        <v>2.1824388568312321E-2</v>
      </c>
      <c r="AS43" s="313">
        <v>0</v>
      </c>
      <c r="AT43" s="313">
        <v>0</v>
      </c>
      <c r="AU43" s="313">
        <v>0</v>
      </c>
      <c r="AV43" s="313">
        <v>0</v>
      </c>
      <c r="AW43" s="314">
        <v>1.4268259720295343E-2</v>
      </c>
      <c r="AX43" s="313">
        <v>1.3210017800841722E-2</v>
      </c>
      <c r="AY43" s="314">
        <v>1.906566411953777E-5</v>
      </c>
      <c r="AZ43" s="314">
        <v>7.5969354933037017E-3</v>
      </c>
      <c r="BA43" s="313">
        <v>9.0202681962094702E-3</v>
      </c>
      <c r="BB43" s="314">
        <v>1.7662367630844507E-2</v>
      </c>
      <c r="BC43" s="313">
        <v>-3.434067263332897E-3</v>
      </c>
      <c r="BD43" s="314">
        <v>4.2694010508946391E-3</v>
      </c>
    </row>
    <row r="44" spans="1:56" x14ac:dyDescent="0.2">
      <c r="A44" s="288">
        <v>40</v>
      </c>
      <c r="B44" s="292" t="s">
        <v>43</v>
      </c>
      <c r="C44" s="315">
        <v>0.54058721934369602</v>
      </c>
      <c r="D44" s="315">
        <v>0.26470588235294118</v>
      </c>
      <c r="E44" s="315">
        <v>0.38461538461538464</v>
      </c>
      <c r="F44" s="315">
        <v>0.36688741721854307</v>
      </c>
      <c r="G44" s="315">
        <v>0.68938906752411577</v>
      </c>
      <c r="H44" s="315">
        <v>0.60563380281690138</v>
      </c>
      <c r="I44" s="315">
        <v>0.68558625840179244</v>
      </c>
      <c r="J44" s="315">
        <v>0.68383776289630638</v>
      </c>
      <c r="K44" s="315">
        <v>0.70157623522279478</v>
      </c>
      <c r="L44" s="315">
        <v>0.65963035932076175</v>
      </c>
      <c r="M44" s="315">
        <v>0.52412527159661348</v>
      </c>
      <c r="N44" s="315">
        <v>0.75030274123242846</v>
      </c>
      <c r="O44" s="315">
        <v>0.7710688082490581</v>
      </c>
      <c r="P44" s="315">
        <v>0.55960852643749293</v>
      </c>
      <c r="Q44" s="315">
        <v>0.57196795652955634</v>
      </c>
      <c r="R44" s="315">
        <v>0.54727209705372615</v>
      </c>
      <c r="S44" s="315">
        <v>0.59257797078562968</v>
      </c>
      <c r="T44" s="315">
        <v>0.63871439897542237</v>
      </c>
      <c r="U44" s="315">
        <v>0.65077917200039859</v>
      </c>
      <c r="V44" s="315">
        <v>0.66027039273332699</v>
      </c>
      <c r="W44" s="315">
        <v>0.77995148362341704</v>
      </c>
      <c r="X44" s="315">
        <v>0.54538129769183374</v>
      </c>
      <c r="Y44" s="315">
        <v>0.53876815816049095</v>
      </c>
      <c r="Z44" s="315">
        <v>0.64915929970532149</v>
      </c>
      <c r="AA44" s="315">
        <v>0.50387411517122638</v>
      </c>
      <c r="AB44" s="315">
        <v>0.33007830492860435</v>
      </c>
      <c r="AC44" s="315">
        <v>0.27836027195975394</v>
      </c>
      <c r="AD44" s="315">
        <v>0.32815528235172281</v>
      </c>
      <c r="AE44" s="315">
        <v>0.17060093119222469</v>
      </c>
      <c r="AF44" s="315">
        <v>0.2841026594323291</v>
      </c>
      <c r="AG44" s="315">
        <v>0.52327732084530321</v>
      </c>
      <c r="AH44" s="315">
        <v>0.28769666764389717</v>
      </c>
      <c r="AI44" s="315">
        <v>0.28803704777501782</v>
      </c>
      <c r="AJ44" s="315">
        <v>0.44327641326338874</v>
      </c>
      <c r="AK44" s="315">
        <v>0.40944683000757764</v>
      </c>
      <c r="AL44" s="315">
        <v>0.37690514613591536</v>
      </c>
      <c r="AM44" s="315">
        <v>0.49164956288109529</v>
      </c>
      <c r="AN44" s="315">
        <v>1</v>
      </c>
      <c r="AO44" s="315">
        <v>0.68354430379746833</v>
      </c>
      <c r="AP44" s="316">
        <v>0.49838437165568167</v>
      </c>
      <c r="AQ44" s="315">
        <v>1</v>
      </c>
      <c r="AR44" s="315">
        <v>1</v>
      </c>
      <c r="AS44" s="315">
        <v>1</v>
      </c>
      <c r="AT44" s="315">
        <v>1</v>
      </c>
      <c r="AU44" s="315">
        <v>1</v>
      </c>
      <c r="AV44" s="315">
        <v>1</v>
      </c>
      <c r="AW44" s="316">
        <v>1</v>
      </c>
      <c r="AX44" s="315">
        <v>1</v>
      </c>
      <c r="AY44" s="316">
        <v>1</v>
      </c>
      <c r="AZ44" s="316">
        <v>1</v>
      </c>
      <c r="BA44" s="315">
        <v>1</v>
      </c>
      <c r="BB44" s="316">
        <v>1</v>
      </c>
      <c r="BC44" s="315">
        <v>1</v>
      </c>
      <c r="BD44" s="316">
        <v>1</v>
      </c>
    </row>
    <row r="45" spans="1:56" x14ac:dyDescent="0.2">
      <c r="A45" s="300">
        <v>41</v>
      </c>
      <c r="B45" s="301" t="s">
        <v>52</v>
      </c>
      <c r="C45" s="313">
        <v>3.4542314335060447E-3</v>
      </c>
      <c r="D45" s="313">
        <v>0</v>
      </c>
      <c r="E45" s="313">
        <v>3.8461538461538464E-2</v>
      </c>
      <c r="F45" s="313">
        <v>7.2847682119205295E-2</v>
      </c>
      <c r="G45" s="313">
        <v>9.2175777063236864E-3</v>
      </c>
      <c r="H45" s="313">
        <v>1.1737089201877934E-2</v>
      </c>
      <c r="I45" s="313">
        <v>2.1678138182992551E-2</v>
      </c>
      <c r="J45" s="313">
        <v>1.2798210735586481E-2</v>
      </c>
      <c r="K45" s="313">
        <v>9.6999090633525312E-3</v>
      </c>
      <c r="L45" s="313">
        <v>1.766113143822122E-2</v>
      </c>
      <c r="M45" s="313">
        <v>1.7119952049149623E-2</v>
      </c>
      <c r="N45" s="313">
        <v>9.7354160870198863E-3</v>
      </c>
      <c r="O45" s="313">
        <v>6.2834622248661509E-3</v>
      </c>
      <c r="P45" s="313">
        <v>1.483495904509111E-2</v>
      </c>
      <c r="Q45" s="313">
        <v>1.5482350120862217E-2</v>
      </c>
      <c r="R45" s="313">
        <v>1.2214904679376084E-2</v>
      </c>
      <c r="S45" s="313">
        <v>1.5791551519936834E-2</v>
      </c>
      <c r="T45" s="313">
        <v>1.15264987497713E-2</v>
      </c>
      <c r="U45" s="313">
        <v>1.4985551016028024E-2</v>
      </c>
      <c r="V45" s="313">
        <v>1.7987544652736068E-2</v>
      </c>
      <c r="W45" s="313">
        <v>7.0837599269487255E-3</v>
      </c>
      <c r="X45" s="313">
        <v>1.9716574245224893E-2</v>
      </c>
      <c r="Y45" s="313">
        <v>2.1362541754058884E-2</v>
      </c>
      <c r="Z45" s="313">
        <v>8.6092332582192177E-3</v>
      </c>
      <c r="AA45" s="313">
        <v>1.4061603214080735E-2</v>
      </c>
      <c r="AB45" s="313">
        <v>2.6439428834638415E-2</v>
      </c>
      <c r="AC45" s="313">
        <v>2.354992155007098E-2</v>
      </c>
      <c r="AD45" s="313">
        <v>3.077241726214253E-2</v>
      </c>
      <c r="AE45" s="313">
        <v>4.818851891569045E-3</v>
      </c>
      <c r="AF45" s="313">
        <v>1.8699678172671399E-2</v>
      </c>
      <c r="AG45" s="313">
        <v>2.3769233796387391E-2</v>
      </c>
      <c r="AH45" s="313">
        <v>1.0554089709762533E-2</v>
      </c>
      <c r="AI45" s="313">
        <v>1.0069033607848362E-2</v>
      </c>
      <c r="AJ45" s="313">
        <v>8.2780348933585244E-3</v>
      </c>
      <c r="AK45" s="313">
        <v>3.6751704976004045E-2</v>
      </c>
      <c r="AL45" s="313">
        <v>1.4829425085835343E-2</v>
      </c>
      <c r="AM45" s="313">
        <v>2.0907507913617406E-2</v>
      </c>
      <c r="AN45" s="313">
        <v>0</v>
      </c>
      <c r="AO45" s="313">
        <v>3.1077086333661792E-3</v>
      </c>
      <c r="AP45" s="314">
        <v>1.4086790551462414E-2</v>
      </c>
      <c r="AQ45" s="313"/>
      <c r="AR45" s="313"/>
      <c r="AS45" s="313"/>
      <c r="AT45" s="313"/>
      <c r="AU45" s="313"/>
      <c r="AV45" s="313"/>
      <c r="AW45" s="313"/>
      <c r="AX45" s="313"/>
      <c r="AY45" s="313"/>
      <c r="AZ45" s="313"/>
      <c r="BA45" s="313"/>
      <c r="BB45" s="313"/>
      <c r="BC45" s="313"/>
      <c r="BD45" s="313"/>
    </row>
    <row r="46" spans="1:56" x14ac:dyDescent="0.2">
      <c r="A46" s="286">
        <v>42</v>
      </c>
      <c r="B46" s="282" t="s">
        <v>53</v>
      </c>
      <c r="C46" s="313">
        <v>0.12262521588946459</v>
      </c>
      <c r="D46" s="313">
        <v>0.26470588235294118</v>
      </c>
      <c r="E46" s="313">
        <v>0.19230769230769232</v>
      </c>
      <c r="F46" s="313">
        <v>0.33907284768211921</v>
      </c>
      <c r="G46" s="313">
        <v>0.14212218649517686</v>
      </c>
      <c r="H46" s="313">
        <v>0.24491392801251957</v>
      </c>
      <c r="I46" s="313">
        <v>0.15919504269018833</v>
      </c>
      <c r="J46" s="313">
        <v>9.56040075337449E-2</v>
      </c>
      <c r="K46" s="313">
        <v>3.3494998484389207E-2</v>
      </c>
      <c r="L46" s="313">
        <v>0.21223848391031053</v>
      </c>
      <c r="M46" s="313">
        <v>0.21574136510077171</v>
      </c>
      <c r="N46" s="313">
        <v>5.7665249016256609E-2</v>
      </c>
      <c r="O46" s="313">
        <v>0.1000148720999405</v>
      </c>
      <c r="P46" s="313">
        <v>0.28516992623231124</v>
      </c>
      <c r="Q46" s="313">
        <v>0.19463811255169108</v>
      </c>
      <c r="R46" s="313">
        <v>0.21584748700173309</v>
      </c>
      <c r="S46" s="313">
        <v>0.20829056454796685</v>
      </c>
      <c r="T46" s="313">
        <v>0.19686528023418917</v>
      </c>
      <c r="U46" s="313">
        <v>0.19643719482749369</v>
      </c>
      <c r="V46" s="313">
        <v>0.17103446822411195</v>
      </c>
      <c r="W46" s="313">
        <v>0.12483282142099486</v>
      </c>
      <c r="X46" s="313">
        <v>0.26067586141523297</v>
      </c>
      <c r="Y46" s="313">
        <v>0.34449040627670319</v>
      </c>
      <c r="Z46" s="313">
        <v>7.0838389091119197E-2</v>
      </c>
      <c r="AA46" s="313">
        <v>0.14032906064664244</v>
      </c>
      <c r="AB46" s="313">
        <v>0.50769230769230766</v>
      </c>
      <c r="AC46" s="313">
        <v>0.42480512041441487</v>
      </c>
      <c r="AD46" s="313">
        <v>0.31370112289734142</v>
      </c>
      <c r="AE46" s="313">
        <v>7.1688905781264842E-2</v>
      </c>
      <c r="AF46" s="313">
        <v>0.4182361073997049</v>
      </c>
      <c r="AG46" s="313">
        <v>0.22742119554523632</v>
      </c>
      <c r="AH46" s="313">
        <v>0.35098455975764681</v>
      </c>
      <c r="AI46" s="313">
        <v>0.50833339863186511</v>
      </c>
      <c r="AJ46" s="313">
        <v>0.44493407945472047</v>
      </c>
      <c r="AK46" s="313">
        <v>0.48534983581712554</v>
      </c>
      <c r="AL46" s="313">
        <v>0.35547453496171444</v>
      </c>
      <c r="AM46" s="313">
        <v>0.26651387949759747</v>
      </c>
      <c r="AN46" s="313">
        <v>0</v>
      </c>
      <c r="AO46" s="313">
        <v>9.2473281285530198E-3</v>
      </c>
      <c r="AP46" s="314">
        <v>0.24216917805049562</v>
      </c>
      <c r="AQ46" s="313"/>
      <c r="AR46" s="313"/>
      <c r="AS46" s="313"/>
      <c r="AT46" s="313"/>
      <c r="AU46" s="313"/>
      <c r="AV46" s="313"/>
      <c r="AW46" s="313"/>
      <c r="AX46" s="313"/>
      <c r="AY46" s="313"/>
      <c r="AZ46" s="313"/>
      <c r="BA46" s="313"/>
      <c r="BB46" s="313"/>
      <c r="BC46" s="313"/>
      <c r="BD46" s="313"/>
    </row>
    <row r="47" spans="1:56" x14ac:dyDescent="0.2">
      <c r="A47" s="286">
        <v>43</v>
      </c>
      <c r="B47" s="282" t="s">
        <v>54</v>
      </c>
      <c r="C47" s="313">
        <v>0.20379965457685664</v>
      </c>
      <c r="D47" s="313">
        <v>0.41176470588235292</v>
      </c>
      <c r="E47" s="313">
        <v>0.15384615384615385</v>
      </c>
      <c r="F47" s="313">
        <v>4.3708609271523181E-2</v>
      </c>
      <c r="G47" s="313">
        <v>7.4651661307609862E-2</v>
      </c>
      <c r="H47" s="313">
        <v>-2.0344287949921751E-2</v>
      </c>
      <c r="I47" s="313">
        <v>5.986718608077831E-2</v>
      </c>
      <c r="J47" s="313">
        <v>6.0191482682850267E-2</v>
      </c>
      <c r="K47" s="313">
        <v>2.7432555319793876E-2</v>
      </c>
      <c r="L47" s="313">
        <v>-6.3561309691340653E-3</v>
      </c>
      <c r="M47" s="313">
        <v>9.5901700756724356E-2</v>
      </c>
      <c r="N47" s="313">
        <v>0.10968639453078421</v>
      </c>
      <c r="O47" s="313">
        <v>8.5365853658536592E-2</v>
      </c>
      <c r="P47" s="313">
        <v>2.953964402611995E-2</v>
      </c>
      <c r="Q47" s="313">
        <v>0.1061390015382464</v>
      </c>
      <c r="R47" s="313">
        <v>0.11176429809358752</v>
      </c>
      <c r="S47" s="313">
        <v>2.4161073825503355E-2</v>
      </c>
      <c r="T47" s="313">
        <v>-4.2751722876135878E-2</v>
      </c>
      <c r="U47" s="313">
        <v>-2.2290528058623783E-2</v>
      </c>
      <c r="V47" s="313">
        <v>-4.9157525369076596E-2</v>
      </c>
      <c r="W47" s="313">
        <v>1.1981515813940618E-2</v>
      </c>
      <c r="X47" s="313">
        <v>4.218209393810133E-2</v>
      </c>
      <c r="Y47" s="313">
        <v>2.6101141924959218E-2</v>
      </c>
      <c r="Z47" s="313">
        <v>5.0962038481539261E-2</v>
      </c>
      <c r="AA47" s="313">
        <v>0.12928065812129327</v>
      </c>
      <c r="AB47" s="313">
        <v>3.4914785812989409E-2</v>
      </c>
      <c r="AC47" s="313">
        <v>0.13532737279904367</v>
      </c>
      <c r="AD47" s="313">
        <v>0.24805823088189605</v>
      </c>
      <c r="AE47" s="313">
        <v>0.37479129620328766</v>
      </c>
      <c r="AF47" s="313">
        <v>6.3767122491896228E-2</v>
      </c>
      <c r="AG47" s="313">
        <v>0.11864940380150328</v>
      </c>
      <c r="AH47" s="313">
        <v>0</v>
      </c>
      <c r="AI47" s="313">
        <v>1.8900007052241437E-2</v>
      </c>
      <c r="AJ47" s="313">
        <v>3.6823870393155177E-2</v>
      </c>
      <c r="AK47" s="313">
        <v>-9.219499873705482E-3</v>
      </c>
      <c r="AL47" s="313">
        <v>9.0231705616321004E-2</v>
      </c>
      <c r="AM47" s="313">
        <v>8.4228414823147857E-2</v>
      </c>
      <c r="AN47" s="313">
        <v>0</v>
      </c>
      <c r="AO47" s="313">
        <v>0.2590767831425756</v>
      </c>
      <c r="AP47" s="314">
        <v>9.4542978626458635E-2</v>
      </c>
      <c r="AQ47" s="313"/>
      <c r="AR47" s="313"/>
      <c r="AS47" s="313"/>
      <c r="AT47" s="313"/>
      <c r="AU47" s="313"/>
      <c r="AV47" s="313"/>
      <c r="AW47" s="313"/>
      <c r="AX47" s="313"/>
      <c r="AY47" s="313"/>
      <c r="AZ47" s="313"/>
      <c r="BA47" s="313"/>
      <c r="BB47" s="313"/>
      <c r="BC47" s="313"/>
      <c r="BD47" s="313"/>
    </row>
    <row r="48" spans="1:56" x14ac:dyDescent="0.2">
      <c r="A48" s="286">
        <v>44</v>
      </c>
      <c r="B48" s="282" t="s">
        <v>55</v>
      </c>
      <c r="C48" s="313">
        <v>0.16062176165803108</v>
      </c>
      <c r="D48" s="313">
        <v>5.8823529411764705E-2</v>
      </c>
      <c r="E48" s="313">
        <v>0.15384615384615385</v>
      </c>
      <c r="F48" s="313">
        <v>0.10728476821192053</v>
      </c>
      <c r="G48" s="313">
        <v>5.0589496248660236E-2</v>
      </c>
      <c r="H48" s="313">
        <v>0.1134585289514867</v>
      </c>
      <c r="I48" s="313">
        <v>5.025937064772016E-2</v>
      </c>
      <c r="J48" s="313">
        <v>0.12800172648320604</v>
      </c>
      <c r="K48" s="313">
        <v>9.3816307972112767E-2</v>
      </c>
      <c r="L48" s="313">
        <v>8.0354629890233606E-2</v>
      </c>
      <c r="M48" s="313">
        <v>0.116168427361954</v>
      </c>
      <c r="N48" s="313">
        <v>5.5060482001139423E-2</v>
      </c>
      <c r="O48" s="313">
        <v>2.9967281380130873E-2</v>
      </c>
      <c r="P48" s="313">
        <v>8.3261411193798956E-2</v>
      </c>
      <c r="Q48" s="313">
        <v>0.10527998082186307</v>
      </c>
      <c r="R48" s="313">
        <v>0.10312651646447141</v>
      </c>
      <c r="S48" s="313">
        <v>0.14346624555862614</v>
      </c>
      <c r="T48" s="313">
        <v>0.18771726535341832</v>
      </c>
      <c r="U48" s="313">
        <v>0.15612567933220398</v>
      </c>
      <c r="V48" s="313">
        <v>0.18797879851210234</v>
      </c>
      <c r="W48" s="313">
        <v>6.8199636588357912E-2</v>
      </c>
      <c r="X48" s="313">
        <v>0.10332243234276506</v>
      </c>
      <c r="Y48" s="313">
        <v>3.6661034723840594E-2</v>
      </c>
      <c r="Z48" s="313">
        <v>0.19026983301554284</v>
      </c>
      <c r="AA48" s="313">
        <v>0.21551559211784962</v>
      </c>
      <c r="AB48" s="313">
        <v>8.1252878857669283E-2</v>
      </c>
      <c r="AC48" s="313">
        <v>9.4981695016561646E-2</v>
      </c>
      <c r="AD48" s="313">
        <v>7.3809418135013974E-2</v>
      </c>
      <c r="AE48" s="313">
        <v>0.32868302813938022</v>
      </c>
      <c r="AF48" s="313">
        <v>0.14137165828211593</v>
      </c>
      <c r="AG48" s="313">
        <v>7.846995395694778E-2</v>
      </c>
      <c r="AH48" s="313">
        <v>0.34917668327958568</v>
      </c>
      <c r="AI48" s="313">
        <v>0.16499894216378438</v>
      </c>
      <c r="AJ48" s="313">
        <v>6.5235857070049266E-2</v>
      </c>
      <c r="AK48" s="313">
        <v>6.0873958070219752E-2</v>
      </c>
      <c r="AL48" s="313">
        <v>0.11381401124990868</v>
      </c>
      <c r="AM48" s="313">
        <v>8.734599113196144E-2</v>
      </c>
      <c r="AN48" s="313">
        <v>0</v>
      </c>
      <c r="AO48" s="313">
        <v>3.5928143712574849E-2</v>
      </c>
      <c r="AP48" s="314">
        <v>0.12383042908564659</v>
      </c>
      <c r="AQ48" s="313"/>
      <c r="AR48" s="313"/>
      <c r="AS48" s="313"/>
      <c r="AT48" s="313"/>
      <c r="AU48" s="313"/>
      <c r="AV48" s="313"/>
      <c r="AW48" s="313"/>
      <c r="AX48" s="313"/>
      <c r="AY48" s="313"/>
      <c r="AZ48" s="313"/>
      <c r="BA48" s="313"/>
      <c r="BB48" s="313"/>
      <c r="BC48" s="313"/>
      <c r="BD48" s="313"/>
    </row>
    <row r="49" spans="1:56" x14ac:dyDescent="0.2">
      <c r="A49" s="286">
        <v>45</v>
      </c>
      <c r="B49" s="282" t="s">
        <v>56</v>
      </c>
      <c r="C49" s="313">
        <v>3.9723661485319514E-2</v>
      </c>
      <c r="D49" s="313">
        <v>5.8823529411764705E-2</v>
      </c>
      <c r="E49" s="313">
        <v>7.6923076923076927E-2</v>
      </c>
      <c r="F49" s="313">
        <v>7.0198675496688748E-2</v>
      </c>
      <c r="G49" s="313">
        <v>3.8317256162915328E-2</v>
      </c>
      <c r="H49" s="313">
        <v>4.4600938967136149E-2</v>
      </c>
      <c r="I49" s="313">
        <v>2.3414003996528269E-2</v>
      </c>
      <c r="J49" s="313">
        <v>1.9566809668305953E-2</v>
      </c>
      <c r="K49" s="313">
        <v>0.1361018490451652</v>
      </c>
      <c r="L49" s="313">
        <v>3.6471526409606908E-2</v>
      </c>
      <c r="M49" s="313">
        <v>3.0943283134786843E-2</v>
      </c>
      <c r="N49" s="313">
        <v>1.7552366946222028E-2</v>
      </c>
      <c r="O49" s="313">
        <v>7.2997223874677773E-3</v>
      </c>
      <c r="P49" s="313">
        <v>2.7601817323193667E-2</v>
      </c>
      <c r="Q49" s="313">
        <v>6.49259843778093E-3</v>
      </c>
      <c r="R49" s="313">
        <v>9.7746967071057188E-3</v>
      </c>
      <c r="S49" s="313">
        <v>1.5712593762337149E-2</v>
      </c>
      <c r="T49" s="313">
        <v>7.9282795633347572E-3</v>
      </c>
      <c r="U49" s="313">
        <v>3.9629308824994823E-3</v>
      </c>
      <c r="V49" s="313">
        <v>1.1886321246799229E-2</v>
      </c>
      <c r="W49" s="313">
        <v>7.9600062720791027E-3</v>
      </c>
      <c r="X49" s="313">
        <v>2.8721740366842032E-2</v>
      </c>
      <c r="Y49" s="313">
        <v>3.6860094772003416E-2</v>
      </c>
      <c r="Z49" s="313">
        <v>3.0218986537239267E-2</v>
      </c>
      <c r="AA49" s="313">
        <v>4.5676296154581977E-2</v>
      </c>
      <c r="AB49" s="313">
        <v>1.9622293873790879E-2</v>
      </c>
      <c r="AC49" s="313">
        <v>4.3483674943341717E-2</v>
      </c>
      <c r="AD49" s="313">
        <v>2.0579054044057816E-2</v>
      </c>
      <c r="AE49" s="313">
        <v>4.9814033039677477E-2</v>
      </c>
      <c r="AF49" s="313">
        <v>7.7366360330424877E-2</v>
      </c>
      <c r="AG49" s="313">
        <v>2.8412892054622014E-2</v>
      </c>
      <c r="AH49" s="313">
        <v>1.5879996091077886E-3</v>
      </c>
      <c r="AI49" s="313">
        <v>1.2827243592255072E-2</v>
      </c>
      <c r="AJ49" s="313">
        <v>1.5001364228387276E-2</v>
      </c>
      <c r="AK49" s="313">
        <v>3.4225814599646374E-2</v>
      </c>
      <c r="AL49" s="313">
        <v>4.8785023143997505E-2</v>
      </c>
      <c r="AM49" s="313">
        <v>4.9354643752580529E-2</v>
      </c>
      <c r="AN49" s="313">
        <v>0</v>
      </c>
      <c r="AO49" s="313">
        <v>1.2809823391192299E-2</v>
      </c>
      <c r="AP49" s="314">
        <v>2.9287450459187951E-2</v>
      </c>
      <c r="AQ49" s="313"/>
      <c r="AR49" s="313"/>
      <c r="AS49" s="313"/>
      <c r="AT49" s="313"/>
      <c r="AU49" s="313"/>
      <c r="AV49" s="313"/>
      <c r="AW49" s="313"/>
      <c r="AX49" s="313"/>
      <c r="AY49" s="313"/>
      <c r="AZ49" s="313"/>
      <c r="BA49" s="313"/>
      <c r="BB49" s="313"/>
      <c r="BC49" s="313"/>
      <c r="BD49" s="313"/>
    </row>
    <row r="50" spans="1:56" x14ac:dyDescent="0.2">
      <c r="A50" s="286">
        <v>46</v>
      </c>
      <c r="B50" s="282" t="s">
        <v>205</v>
      </c>
      <c r="C50" s="313">
        <v>-7.0811744386873918E-2</v>
      </c>
      <c r="D50" s="313">
        <v>-5.8823529411764705E-2</v>
      </c>
      <c r="E50" s="313">
        <v>0</v>
      </c>
      <c r="F50" s="313">
        <v>0</v>
      </c>
      <c r="G50" s="313">
        <v>-4.2872454448017148E-3</v>
      </c>
      <c r="H50" s="313">
        <v>0</v>
      </c>
      <c r="I50" s="313">
        <v>0</v>
      </c>
      <c r="J50" s="313">
        <v>0</v>
      </c>
      <c r="K50" s="313">
        <v>-2.121855107608366E-3</v>
      </c>
      <c r="L50" s="313">
        <v>0</v>
      </c>
      <c r="M50" s="313">
        <v>0</v>
      </c>
      <c r="N50" s="313">
        <v>-2.6498138505769968E-6</v>
      </c>
      <c r="O50" s="313">
        <v>0</v>
      </c>
      <c r="P50" s="313">
        <v>-1.6284258007783875E-5</v>
      </c>
      <c r="Q50" s="313">
        <v>0</v>
      </c>
      <c r="R50" s="313">
        <v>0</v>
      </c>
      <c r="S50" s="313">
        <v>0</v>
      </c>
      <c r="T50" s="313">
        <v>0</v>
      </c>
      <c r="U50" s="313">
        <v>0</v>
      </c>
      <c r="V50" s="313">
        <v>0</v>
      </c>
      <c r="W50" s="313">
        <v>-9.2236457382144863E-6</v>
      </c>
      <c r="X50" s="313">
        <v>0</v>
      </c>
      <c r="Y50" s="313">
        <v>-4.2433776120562421E-3</v>
      </c>
      <c r="Z50" s="313">
        <v>-5.7780088981337034E-5</v>
      </c>
      <c r="AA50" s="313">
        <v>-4.8737325425674383E-2</v>
      </c>
      <c r="AB50" s="313">
        <v>0</v>
      </c>
      <c r="AC50" s="313">
        <v>-5.080566831868104E-4</v>
      </c>
      <c r="AD50" s="313">
        <v>-1.5075525572174633E-2</v>
      </c>
      <c r="AE50" s="313">
        <v>-3.9704624740392836E-4</v>
      </c>
      <c r="AF50" s="313">
        <v>-3.5435861091424521E-3</v>
      </c>
      <c r="AG50" s="313">
        <v>0</v>
      </c>
      <c r="AH50" s="313">
        <v>0</v>
      </c>
      <c r="AI50" s="313">
        <v>-3.1656728230122473E-3</v>
      </c>
      <c r="AJ50" s="313">
        <v>-1.3549619303059476E-2</v>
      </c>
      <c r="AK50" s="313">
        <v>-1.7428643596867896E-2</v>
      </c>
      <c r="AL50" s="313">
        <v>-3.9846193692347539E-5</v>
      </c>
      <c r="AM50" s="313">
        <v>0</v>
      </c>
      <c r="AN50" s="313">
        <v>0</v>
      </c>
      <c r="AO50" s="313">
        <v>-3.7140908057303117E-3</v>
      </c>
      <c r="AP50" s="314">
        <v>-2.3011984289329022E-3</v>
      </c>
      <c r="AQ50" s="313"/>
      <c r="AR50" s="313"/>
      <c r="AS50" s="313"/>
      <c r="AT50" s="313"/>
      <c r="AU50" s="313"/>
      <c r="AV50" s="313"/>
      <c r="AW50" s="313"/>
      <c r="AX50" s="313"/>
      <c r="AY50" s="313"/>
      <c r="AZ50" s="313"/>
      <c r="BA50" s="313"/>
      <c r="BB50" s="313"/>
      <c r="BC50" s="313"/>
      <c r="BD50" s="313"/>
    </row>
    <row r="51" spans="1:56" x14ac:dyDescent="0.2">
      <c r="A51" s="288">
        <v>47</v>
      </c>
      <c r="B51" s="289" t="s">
        <v>58</v>
      </c>
      <c r="C51" s="315">
        <v>0.45941278065630398</v>
      </c>
      <c r="D51" s="315">
        <v>0.73529411764705888</v>
      </c>
      <c r="E51" s="315">
        <v>0.61538461538461542</v>
      </c>
      <c r="F51" s="315">
        <v>0.63311258278145699</v>
      </c>
      <c r="G51" s="315">
        <v>0.31061093247588423</v>
      </c>
      <c r="H51" s="315">
        <v>0.39436619718309857</v>
      </c>
      <c r="I51" s="315">
        <v>0.31441374159820762</v>
      </c>
      <c r="J51" s="315">
        <v>0.31616223710369362</v>
      </c>
      <c r="K51" s="315">
        <v>0.29842376477720522</v>
      </c>
      <c r="L51" s="315">
        <v>0.34036964067923819</v>
      </c>
      <c r="M51" s="315">
        <v>0.47587472840338652</v>
      </c>
      <c r="N51" s="315">
        <v>0.24969725876757157</v>
      </c>
      <c r="O51" s="315">
        <v>0.2289311917509419</v>
      </c>
      <c r="P51" s="315">
        <v>0.44039147356250713</v>
      </c>
      <c r="Q51" s="315">
        <v>0.42803204347044371</v>
      </c>
      <c r="R51" s="315">
        <v>0.45272790294627385</v>
      </c>
      <c r="S51" s="315">
        <v>0.40742202921437032</v>
      </c>
      <c r="T51" s="315">
        <v>0.36128560102457768</v>
      </c>
      <c r="U51" s="315">
        <v>0.34922082799960141</v>
      </c>
      <c r="V51" s="315">
        <v>0.33972960726667301</v>
      </c>
      <c r="W51" s="315">
        <v>0.22004851637658301</v>
      </c>
      <c r="X51" s="315">
        <v>0.45461870230816626</v>
      </c>
      <c r="Y51" s="315">
        <v>0.46123184183950905</v>
      </c>
      <c r="Z51" s="315">
        <v>0.35084070029467845</v>
      </c>
      <c r="AA51" s="315">
        <v>0.49612588482877368</v>
      </c>
      <c r="AB51" s="315">
        <v>0.66992169507139565</v>
      </c>
      <c r="AC51" s="315">
        <v>0.72163972804024601</v>
      </c>
      <c r="AD51" s="315">
        <v>0.67184471764827713</v>
      </c>
      <c r="AE51" s="315">
        <v>0.82939906880777536</v>
      </c>
      <c r="AF51" s="315">
        <v>0.71589734056767085</v>
      </c>
      <c r="AG51" s="315">
        <v>0.47672267915469679</v>
      </c>
      <c r="AH51" s="315">
        <v>0.71230333235610277</v>
      </c>
      <c r="AI51" s="315">
        <v>0.71196295222498218</v>
      </c>
      <c r="AJ51" s="315">
        <v>0.55672358673661126</v>
      </c>
      <c r="AK51" s="315">
        <v>0.59055316999242236</v>
      </c>
      <c r="AL51" s="315">
        <v>0.62309485386408459</v>
      </c>
      <c r="AM51" s="315">
        <v>0.50835043711890471</v>
      </c>
      <c r="AN51" s="315">
        <v>0</v>
      </c>
      <c r="AO51" s="315">
        <v>0.31645569620253167</v>
      </c>
      <c r="AP51" s="316">
        <v>0.50161562834431828</v>
      </c>
      <c r="AQ51" s="313"/>
      <c r="AR51" s="313"/>
      <c r="AS51" s="313"/>
      <c r="AT51" s="313"/>
      <c r="AU51" s="313"/>
      <c r="AV51" s="313"/>
      <c r="AW51" s="313"/>
      <c r="AX51" s="313"/>
      <c r="AY51" s="313"/>
      <c r="AZ51" s="313"/>
      <c r="BA51" s="313"/>
      <c r="BB51" s="313"/>
      <c r="BC51" s="313"/>
      <c r="BD51" s="313"/>
    </row>
    <row r="52" spans="1:56" x14ac:dyDescent="0.2">
      <c r="A52" s="304">
        <v>48</v>
      </c>
      <c r="B52" s="305" t="s">
        <v>440</v>
      </c>
      <c r="C52" s="315">
        <v>1</v>
      </c>
      <c r="D52" s="315">
        <v>1</v>
      </c>
      <c r="E52" s="315">
        <v>1</v>
      </c>
      <c r="F52" s="315">
        <v>1</v>
      </c>
      <c r="G52" s="315">
        <v>1</v>
      </c>
      <c r="H52" s="315">
        <v>1</v>
      </c>
      <c r="I52" s="315">
        <v>1</v>
      </c>
      <c r="J52" s="315">
        <v>1</v>
      </c>
      <c r="K52" s="315">
        <v>1</v>
      </c>
      <c r="L52" s="315">
        <v>1</v>
      </c>
      <c r="M52" s="315">
        <v>1</v>
      </c>
      <c r="N52" s="315">
        <v>1</v>
      </c>
      <c r="O52" s="315">
        <v>1</v>
      </c>
      <c r="P52" s="315">
        <v>1</v>
      </c>
      <c r="Q52" s="315">
        <v>1</v>
      </c>
      <c r="R52" s="315">
        <v>1</v>
      </c>
      <c r="S52" s="315">
        <v>1</v>
      </c>
      <c r="T52" s="315">
        <v>1</v>
      </c>
      <c r="U52" s="315">
        <v>1</v>
      </c>
      <c r="V52" s="315">
        <v>1</v>
      </c>
      <c r="W52" s="315">
        <v>1</v>
      </c>
      <c r="X52" s="315">
        <v>1</v>
      </c>
      <c r="Y52" s="315">
        <v>1</v>
      </c>
      <c r="Z52" s="315">
        <v>1</v>
      </c>
      <c r="AA52" s="315">
        <v>1</v>
      </c>
      <c r="AB52" s="315">
        <v>1</v>
      </c>
      <c r="AC52" s="315">
        <v>1</v>
      </c>
      <c r="AD52" s="315">
        <v>1</v>
      </c>
      <c r="AE52" s="315">
        <v>1</v>
      </c>
      <c r="AF52" s="315">
        <v>1</v>
      </c>
      <c r="AG52" s="315">
        <v>1</v>
      </c>
      <c r="AH52" s="315">
        <v>1</v>
      </c>
      <c r="AI52" s="315">
        <v>1</v>
      </c>
      <c r="AJ52" s="315">
        <v>1</v>
      </c>
      <c r="AK52" s="315">
        <v>1</v>
      </c>
      <c r="AL52" s="315">
        <v>1</v>
      </c>
      <c r="AM52" s="315">
        <v>1</v>
      </c>
      <c r="AN52" s="315">
        <v>1</v>
      </c>
      <c r="AO52" s="315">
        <v>1</v>
      </c>
      <c r="AP52" s="316">
        <v>1</v>
      </c>
      <c r="AQ52" s="313"/>
      <c r="AR52" s="313"/>
      <c r="AS52" s="313"/>
      <c r="AT52" s="313"/>
      <c r="AU52" s="313"/>
      <c r="AV52" s="313"/>
      <c r="AW52" s="313"/>
      <c r="AX52" s="313"/>
      <c r="AY52" s="313"/>
      <c r="AZ52" s="313"/>
      <c r="BA52" s="313"/>
      <c r="BB52" s="313"/>
      <c r="BC52" s="313"/>
      <c r="BD52" s="313"/>
    </row>
    <row r="53" spans="1:56" x14ac:dyDescent="0.2">
      <c r="A53" s="56" t="s">
        <v>486</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7"/>
      <c r="AV62" s="317"/>
      <c r="AW62" s="317"/>
      <c r="AX62" s="317"/>
      <c r="AY62" s="317"/>
      <c r="AZ62" s="317"/>
      <c r="BA62" s="317"/>
      <c r="BB62" s="317"/>
      <c r="BC62" s="317"/>
      <c r="BD62" s="317"/>
    </row>
    <row r="63" spans="1:56" x14ac:dyDescent="0.2">
      <c r="AU63" s="317"/>
      <c r="AV63" s="317"/>
      <c r="AW63" s="317"/>
      <c r="AX63" s="317"/>
      <c r="AY63" s="317"/>
      <c r="AZ63" s="317"/>
      <c r="BA63" s="317"/>
      <c r="BB63" s="317"/>
      <c r="BC63" s="317"/>
      <c r="BD63" s="317"/>
    </row>
    <row r="64" spans="1:56" x14ac:dyDescent="0.2">
      <c r="AU64" s="317"/>
      <c r="AV64" s="317"/>
      <c r="AW64" s="317"/>
      <c r="AX64" s="317"/>
      <c r="AY64" s="317"/>
      <c r="AZ64" s="317"/>
      <c r="BA64" s="317"/>
      <c r="BB64" s="317"/>
      <c r="BC64" s="317"/>
      <c r="BD64" s="317"/>
    </row>
    <row r="65" spans="47:56" x14ac:dyDescent="0.2">
      <c r="AU65" s="317"/>
      <c r="AV65" s="317"/>
      <c r="AW65" s="317"/>
      <c r="AX65" s="317"/>
      <c r="AY65" s="317"/>
      <c r="AZ65" s="317"/>
      <c r="BA65" s="317"/>
      <c r="BB65" s="317"/>
      <c r="BC65" s="317"/>
      <c r="BD65" s="317"/>
    </row>
    <row r="66" spans="47:56" x14ac:dyDescent="0.2">
      <c r="AU66" s="317"/>
      <c r="AV66" s="317"/>
      <c r="AW66" s="317"/>
      <c r="AX66" s="317"/>
      <c r="AY66" s="317"/>
      <c r="AZ66" s="317"/>
      <c r="BA66" s="317"/>
      <c r="BB66" s="317"/>
      <c r="BC66" s="317"/>
      <c r="BD66" s="317"/>
    </row>
    <row r="67" spans="47:56" x14ac:dyDescent="0.2">
      <c r="AU67" s="317"/>
      <c r="AV67" s="317"/>
      <c r="AW67" s="317"/>
      <c r="AX67" s="317"/>
      <c r="AY67" s="317"/>
      <c r="AZ67" s="317"/>
      <c r="BA67" s="317"/>
      <c r="BB67" s="317"/>
      <c r="BC67" s="317"/>
      <c r="BD67" s="317"/>
    </row>
    <row r="68" spans="47:56" x14ac:dyDescent="0.2">
      <c r="AU68" s="317"/>
      <c r="AV68" s="317"/>
      <c r="AW68" s="317"/>
      <c r="AX68" s="317"/>
      <c r="AY68" s="317"/>
      <c r="AZ68" s="317"/>
      <c r="BA68" s="317"/>
      <c r="BB68" s="317"/>
      <c r="BC68" s="317"/>
      <c r="BD68" s="317"/>
    </row>
    <row r="69" spans="47:56" x14ac:dyDescent="0.2">
      <c r="AU69" s="317"/>
      <c r="AV69" s="317"/>
      <c r="AW69" s="317"/>
      <c r="AX69" s="317"/>
      <c r="AY69" s="317"/>
      <c r="AZ69" s="317"/>
      <c r="BA69" s="317"/>
      <c r="BB69" s="317"/>
      <c r="BC69" s="317"/>
      <c r="BD69" s="317"/>
    </row>
    <row r="70" spans="47:56" x14ac:dyDescent="0.2">
      <c r="AU70" s="317"/>
      <c r="AV70" s="317"/>
      <c r="AW70" s="317"/>
      <c r="AX70" s="317"/>
      <c r="AY70" s="317"/>
      <c r="AZ70" s="317"/>
      <c r="BA70" s="317"/>
      <c r="BB70" s="317"/>
      <c r="BC70" s="317"/>
      <c r="BD70" s="317"/>
    </row>
    <row r="71" spans="47:56" x14ac:dyDescent="0.2">
      <c r="AU71" s="317"/>
      <c r="AV71" s="317"/>
      <c r="AW71" s="317"/>
      <c r="AX71" s="317"/>
      <c r="AY71" s="317"/>
      <c r="AZ71" s="317"/>
      <c r="BA71" s="317"/>
      <c r="BB71" s="317"/>
      <c r="BC71" s="317"/>
      <c r="BD71" s="317"/>
    </row>
    <row r="72" spans="47:56" x14ac:dyDescent="0.2">
      <c r="AU72" s="317"/>
      <c r="AV72" s="317"/>
      <c r="AW72" s="317"/>
      <c r="AX72" s="317"/>
      <c r="AY72" s="317"/>
      <c r="AZ72" s="317"/>
      <c r="BA72" s="317"/>
      <c r="BB72" s="317"/>
      <c r="BC72" s="317"/>
      <c r="BD72" s="317"/>
    </row>
    <row r="73" spans="47:56" x14ac:dyDescent="0.2">
      <c r="AU73" s="317"/>
      <c r="AV73" s="317"/>
      <c r="AW73" s="317"/>
      <c r="AX73" s="317"/>
      <c r="AY73" s="317"/>
      <c r="AZ73" s="317"/>
      <c r="BA73" s="317"/>
      <c r="BB73" s="317"/>
      <c r="BC73" s="317"/>
      <c r="BD73" s="317"/>
    </row>
    <row r="74" spans="47:56" x14ac:dyDescent="0.2">
      <c r="AU74" s="317"/>
      <c r="AV74" s="317"/>
      <c r="AW74" s="317"/>
      <c r="AX74" s="317"/>
      <c r="AY74" s="317"/>
      <c r="AZ74" s="317"/>
      <c r="BA74" s="317"/>
      <c r="BB74" s="317"/>
      <c r="BC74" s="317"/>
      <c r="BD74" s="317"/>
    </row>
    <row r="75" spans="47:56" x14ac:dyDescent="0.2">
      <c r="AU75" s="317"/>
      <c r="AV75" s="317"/>
      <c r="AW75" s="317"/>
      <c r="AX75" s="317"/>
      <c r="AY75" s="317"/>
      <c r="AZ75" s="317"/>
      <c r="BA75" s="317"/>
      <c r="BB75" s="317"/>
      <c r="BC75" s="317"/>
      <c r="BD75" s="317"/>
    </row>
    <row r="76" spans="47:56" x14ac:dyDescent="0.2">
      <c r="AU76" s="317"/>
      <c r="AV76" s="317"/>
      <c r="AW76" s="317"/>
      <c r="AX76" s="317"/>
      <c r="AY76" s="317"/>
      <c r="AZ76" s="317"/>
      <c r="BA76" s="317"/>
      <c r="BB76" s="317"/>
      <c r="BC76" s="317"/>
      <c r="BD76" s="317"/>
    </row>
    <row r="77" spans="47:56" x14ac:dyDescent="0.2">
      <c r="AU77" s="317"/>
      <c r="AV77" s="317"/>
      <c r="AW77" s="317"/>
      <c r="AX77" s="317"/>
      <c r="AY77" s="317"/>
      <c r="AZ77" s="317"/>
      <c r="BA77" s="317"/>
      <c r="BB77" s="317"/>
      <c r="BC77" s="317"/>
      <c r="BD77" s="317"/>
    </row>
    <row r="78" spans="47:56" x14ac:dyDescent="0.2">
      <c r="AU78" s="317"/>
      <c r="AV78" s="317"/>
      <c r="AW78" s="317"/>
      <c r="AX78" s="317"/>
      <c r="AY78" s="317"/>
      <c r="AZ78" s="317"/>
      <c r="BA78" s="317"/>
      <c r="BB78" s="317"/>
      <c r="BC78" s="317"/>
      <c r="BD78" s="317"/>
    </row>
    <row r="79" spans="47:56" x14ac:dyDescent="0.2">
      <c r="AU79" s="317"/>
      <c r="AV79" s="317"/>
      <c r="AW79" s="317"/>
      <c r="AX79" s="317"/>
      <c r="AY79" s="317"/>
      <c r="AZ79" s="317"/>
      <c r="BA79" s="317"/>
      <c r="BB79" s="317"/>
      <c r="BC79" s="317"/>
      <c r="BD79" s="317"/>
    </row>
    <row r="80" spans="47:56" x14ac:dyDescent="0.2">
      <c r="AU80" s="317"/>
      <c r="AV80" s="317"/>
      <c r="AW80" s="317"/>
      <c r="AX80" s="317"/>
      <c r="AY80" s="317"/>
      <c r="AZ80" s="317"/>
      <c r="BA80" s="317"/>
      <c r="BB80" s="317"/>
      <c r="BC80" s="317"/>
      <c r="BD80" s="317"/>
    </row>
    <row r="81" spans="47:56" x14ac:dyDescent="0.2">
      <c r="AU81" s="317"/>
      <c r="AV81" s="317"/>
      <c r="AW81" s="317"/>
      <c r="AX81" s="317"/>
      <c r="AY81" s="317"/>
      <c r="AZ81" s="317"/>
      <c r="BA81" s="317"/>
      <c r="BB81" s="317"/>
      <c r="BC81" s="317"/>
      <c r="BD81" s="317"/>
    </row>
    <row r="82" spans="47:56" x14ac:dyDescent="0.2">
      <c r="AU82" s="317"/>
      <c r="AV82" s="317"/>
      <c r="AW82" s="317"/>
      <c r="AX82" s="317"/>
      <c r="AY82" s="317"/>
      <c r="AZ82" s="317"/>
      <c r="BA82" s="317"/>
      <c r="BB82" s="317"/>
      <c r="BC82" s="317"/>
      <c r="BD82" s="317"/>
    </row>
    <row r="83" spans="47:56" x14ac:dyDescent="0.2">
      <c r="AU83" s="317"/>
      <c r="AV83" s="317"/>
      <c r="AW83" s="317"/>
      <c r="AX83" s="317"/>
      <c r="AY83" s="317"/>
      <c r="AZ83" s="317"/>
      <c r="BA83" s="317"/>
      <c r="BB83" s="317"/>
      <c r="BC83" s="317"/>
      <c r="BD83" s="317"/>
    </row>
    <row r="84" spans="47:56" x14ac:dyDescent="0.2">
      <c r="AU84" s="317"/>
      <c r="AV84" s="317"/>
      <c r="AW84" s="317"/>
      <c r="AX84" s="317"/>
      <c r="AY84" s="317"/>
      <c r="AZ84" s="317"/>
      <c r="BA84" s="317"/>
      <c r="BB84" s="317"/>
      <c r="BC84" s="317"/>
      <c r="BD84" s="317"/>
    </row>
    <row r="85" spans="47:56" x14ac:dyDescent="0.2">
      <c r="AU85" s="317"/>
      <c r="AV85" s="317"/>
      <c r="AW85" s="317"/>
      <c r="AX85" s="317"/>
      <c r="AY85" s="317"/>
      <c r="AZ85" s="317"/>
      <c r="BA85" s="317"/>
      <c r="BB85" s="317"/>
      <c r="BC85" s="317"/>
      <c r="BD85" s="317"/>
    </row>
    <row r="86" spans="47:56" x14ac:dyDescent="0.2">
      <c r="AU86" s="317"/>
      <c r="AV86" s="317"/>
      <c r="AW86" s="317"/>
      <c r="AX86" s="317"/>
      <c r="AY86" s="317"/>
      <c r="AZ86" s="317"/>
      <c r="BA86" s="317"/>
      <c r="BB86" s="317"/>
      <c r="BC86" s="317"/>
      <c r="BD86" s="317"/>
    </row>
    <row r="87" spans="47:56" x14ac:dyDescent="0.2">
      <c r="AU87" s="317"/>
      <c r="AV87" s="317"/>
      <c r="AW87" s="317"/>
      <c r="AX87" s="317"/>
      <c r="AY87" s="317"/>
      <c r="AZ87" s="317"/>
      <c r="BA87" s="317"/>
      <c r="BB87" s="317"/>
      <c r="BC87" s="317"/>
      <c r="BD87" s="317"/>
    </row>
    <row r="88" spans="47:56" x14ac:dyDescent="0.2">
      <c r="AU88" s="317"/>
      <c r="AV88" s="317"/>
      <c r="AW88" s="317"/>
      <c r="AX88" s="317"/>
      <c r="AY88" s="317"/>
      <c r="AZ88" s="317"/>
      <c r="BA88" s="317"/>
      <c r="BB88" s="317"/>
      <c r="BC88" s="317"/>
      <c r="BD88" s="317"/>
    </row>
    <row r="89" spans="47:56" x14ac:dyDescent="0.2">
      <c r="AU89" s="317"/>
      <c r="AV89" s="317"/>
      <c r="AW89" s="317"/>
      <c r="AX89" s="317"/>
      <c r="AY89" s="317"/>
      <c r="AZ89" s="317"/>
      <c r="BA89" s="317"/>
      <c r="BB89" s="317"/>
      <c r="BC89" s="317"/>
      <c r="BD89" s="317"/>
    </row>
    <row r="90" spans="47:56" x14ac:dyDescent="0.2">
      <c r="AU90" s="317"/>
      <c r="AV90" s="317"/>
      <c r="AW90" s="317"/>
      <c r="AX90" s="317"/>
      <c r="AY90" s="317"/>
      <c r="AZ90" s="317"/>
      <c r="BA90" s="317"/>
      <c r="BB90" s="317"/>
      <c r="BC90" s="317"/>
      <c r="BD90" s="317"/>
    </row>
    <row r="91" spans="47:56" x14ac:dyDescent="0.2">
      <c r="AU91" s="317"/>
      <c r="AV91" s="317"/>
      <c r="AW91" s="317"/>
      <c r="AX91" s="317"/>
      <c r="AY91" s="317"/>
      <c r="AZ91" s="317"/>
      <c r="BA91" s="317"/>
      <c r="BB91" s="317"/>
      <c r="BC91" s="317"/>
      <c r="BD91" s="317"/>
    </row>
    <row r="92" spans="47:56" x14ac:dyDescent="0.2">
      <c r="AU92" s="317"/>
      <c r="AV92" s="317"/>
      <c r="AW92" s="317"/>
      <c r="AX92" s="317"/>
      <c r="AY92" s="317"/>
      <c r="AZ92" s="317"/>
      <c r="BA92" s="317"/>
      <c r="BB92" s="317"/>
      <c r="BC92" s="317"/>
      <c r="BD92" s="317"/>
    </row>
    <row r="93" spans="47:56" x14ac:dyDescent="0.2">
      <c r="AU93" s="317"/>
      <c r="AV93" s="317"/>
      <c r="AW93" s="317"/>
      <c r="AX93" s="317"/>
      <c r="AY93" s="317"/>
      <c r="AZ93" s="317"/>
      <c r="BA93" s="317"/>
      <c r="BB93" s="317"/>
      <c r="BC93" s="317"/>
      <c r="BD93" s="317"/>
    </row>
    <row r="94" spans="47:56" x14ac:dyDescent="0.2">
      <c r="AU94" s="317"/>
      <c r="AV94" s="317"/>
      <c r="AW94" s="317"/>
      <c r="AX94" s="317"/>
      <c r="AY94" s="317"/>
      <c r="AZ94" s="317"/>
      <c r="BA94" s="317"/>
      <c r="BB94" s="317"/>
      <c r="BC94" s="317"/>
      <c r="BD94" s="317"/>
    </row>
    <row r="95" spans="47:56" x14ac:dyDescent="0.2">
      <c r="AU95" s="317"/>
      <c r="AV95" s="317"/>
      <c r="AW95" s="317"/>
      <c r="AX95" s="317"/>
      <c r="AY95" s="317"/>
      <c r="AZ95" s="317"/>
      <c r="BA95" s="317"/>
      <c r="BB95" s="317"/>
      <c r="BC95" s="317"/>
      <c r="BD95" s="317"/>
    </row>
    <row r="96" spans="47:56" x14ac:dyDescent="0.2">
      <c r="AU96" s="317"/>
      <c r="AV96" s="317"/>
      <c r="AW96" s="317"/>
      <c r="AX96" s="317"/>
      <c r="AY96" s="317"/>
      <c r="AZ96" s="317"/>
      <c r="BA96" s="317"/>
      <c r="BB96" s="317"/>
      <c r="BC96" s="317"/>
      <c r="BD96" s="317"/>
    </row>
    <row r="97" spans="47:56" x14ac:dyDescent="0.2">
      <c r="AU97" s="317"/>
      <c r="AV97" s="317"/>
      <c r="AW97" s="317"/>
      <c r="AX97" s="317"/>
      <c r="AY97" s="317"/>
      <c r="AZ97" s="317"/>
      <c r="BA97" s="317"/>
      <c r="BB97" s="317"/>
      <c r="BC97" s="317"/>
      <c r="BD97" s="317"/>
    </row>
    <row r="98" spans="47:56" x14ac:dyDescent="0.2">
      <c r="AU98" s="317"/>
      <c r="AV98" s="317"/>
      <c r="AW98" s="317"/>
      <c r="AX98" s="317"/>
      <c r="AY98" s="317"/>
      <c r="AZ98" s="317"/>
      <c r="BA98" s="317"/>
      <c r="BB98" s="317"/>
      <c r="BC98" s="317"/>
      <c r="BD98" s="317"/>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H3" sqref="H3"/>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398</v>
      </c>
      <c r="E1" s="48" t="s">
        <v>612</v>
      </c>
    </row>
    <row r="2" spans="1:42" ht="14" x14ac:dyDescent="0.2">
      <c r="A2" s="48" t="s">
        <v>487</v>
      </c>
    </row>
    <row r="3" spans="1:42" ht="12.5" x14ac:dyDescent="0.2">
      <c r="A3" s="211" t="s">
        <v>1</v>
      </c>
      <c r="B3" s="233"/>
      <c r="C3" s="242" t="s">
        <v>404</v>
      </c>
      <c r="D3" s="242" t="s">
        <v>405</v>
      </c>
      <c r="E3" s="242" t="s">
        <v>406</v>
      </c>
      <c r="F3" s="242" t="s">
        <v>407</v>
      </c>
      <c r="G3" s="242" t="s">
        <v>408</v>
      </c>
      <c r="H3" s="243" t="s">
        <v>409</v>
      </c>
      <c r="I3" s="243" t="s">
        <v>410</v>
      </c>
      <c r="J3" s="243" t="s">
        <v>411</v>
      </c>
      <c r="K3" s="243" t="s">
        <v>412</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8">
        <v>40</v>
      </c>
    </row>
    <row r="4" spans="1:42" ht="33" customHeight="1" x14ac:dyDescent="0.2">
      <c r="A4" s="234"/>
      <c r="B4" s="235" t="s">
        <v>417</v>
      </c>
      <c r="C4" s="255" t="s">
        <v>418</v>
      </c>
      <c r="D4" s="255" t="s">
        <v>419</v>
      </c>
      <c r="E4" s="255" t="s">
        <v>420</v>
      </c>
      <c r="F4" s="255" t="s">
        <v>27</v>
      </c>
      <c r="G4" s="255" t="s">
        <v>421</v>
      </c>
      <c r="H4" s="256" t="s">
        <v>28</v>
      </c>
      <c r="I4" s="256" t="s">
        <v>268</v>
      </c>
      <c r="J4" s="256" t="s">
        <v>29</v>
      </c>
      <c r="K4" s="256" t="s">
        <v>30</v>
      </c>
      <c r="L4" s="256" t="s">
        <v>422</v>
      </c>
      <c r="M4" s="256" t="s">
        <v>31</v>
      </c>
      <c r="N4" s="256" t="s">
        <v>32</v>
      </c>
      <c r="O4" s="256" t="s">
        <v>33</v>
      </c>
      <c r="P4" s="256" t="s">
        <v>34</v>
      </c>
      <c r="Q4" s="256" t="s">
        <v>269</v>
      </c>
      <c r="R4" s="256" t="s">
        <v>270</v>
      </c>
      <c r="S4" s="256" t="s">
        <v>271</v>
      </c>
      <c r="T4" s="256" t="s">
        <v>423</v>
      </c>
      <c r="U4" s="256" t="s">
        <v>35</v>
      </c>
      <c r="V4" s="256" t="s">
        <v>366</v>
      </c>
      <c r="W4" s="256" t="s">
        <v>424</v>
      </c>
      <c r="X4" s="256" t="s">
        <v>50</v>
      </c>
      <c r="Y4" s="256" t="s">
        <v>36</v>
      </c>
      <c r="Z4" s="256" t="s">
        <v>425</v>
      </c>
      <c r="AA4" s="256" t="s">
        <v>426</v>
      </c>
      <c r="AB4" s="256" t="s">
        <v>427</v>
      </c>
      <c r="AC4" s="256" t="s">
        <v>428</v>
      </c>
      <c r="AD4" s="256" t="s">
        <v>37</v>
      </c>
      <c r="AE4" s="256" t="s">
        <v>38</v>
      </c>
      <c r="AF4" s="256" t="s">
        <v>429</v>
      </c>
      <c r="AG4" s="256" t="s">
        <v>194</v>
      </c>
      <c r="AH4" s="256" t="s">
        <v>39</v>
      </c>
      <c r="AI4" s="256" t="s">
        <v>40</v>
      </c>
      <c r="AJ4" s="256" t="s">
        <v>430</v>
      </c>
      <c r="AK4" s="256" t="s">
        <v>431</v>
      </c>
      <c r="AL4" s="255" t="s">
        <v>41</v>
      </c>
      <c r="AM4" s="255" t="s">
        <v>42</v>
      </c>
      <c r="AN4" s="255" t="s">
        <v>432</v>
      </c>
      <c r="AO4" s="255" t="s">
        <v>433</v>
      </c>
      <c r="AP4" s="319" t="s">
        <v>43</v>
      </c>
    </row>
    <row r="5" spans="1:42" ht="12.5" x14ac:dyDescent="0.2">
      <c r="A5" s="267" t="s">
        <v>443</v>
      </c>
      <c r="B5" s="272" t="s">
        <v>444</v>
      </c>
      <c r="C5" s="313">
        <v>1.0018775825321584</v>
      </c>
      <c r="D5" s="313">
        <v>7.7987896855056841E-8</v>
      </c>
      <c r="E5" s="313">
        <v>6.0191281506052257E-6</v>
      </c>
      <c r="F5" s="313">
        <v>2.1918927286835631E-7</v>
      </c>
      <c r="G5" s="313">
        <v>2.6794432709209329E-3</v>
      </c>
      <c r="H5" s="313">
        <v>1.1402887887278119E-4</v>
      </c>
      <c r="I5" s="313">
        <v>6.4262938479652093E-6</v>
      </c>
      <c r="J5" s="313">
        <v>1.7792635814876736E-5</v>
      </c>
      <c r="K5" s="313">
        <v>3.4994645193415142E-8</v>
      </c>
      <c r="L5" s="313">
        <v>1.2103772377030099E-5</v>
      </c>
      <c r="M5" s="313">
        <v>2.3074983435984808E-6</v>
      </c>
      <c r="N5" s="313">
        <v>1.7873143289435254E-7</v>
      </c>
      <c r="O5" s="313">
        <v>4.8183731282269041E-7</v>
      </c>
      <c r="P5" s="313">
        <v>1.993714385826694E-7</v>
      </c>
      <c r="Q5" s="313">
        <v>1.9039315268638531E-7</v>
      </c>
      <c r="R5" s="313">
        <v>1.9267218802842827E-7</v>
      </c>
      <c r="S5" s="313">
        <v>2.5199453086411367E-7</v>
      </c>
      <c r="T5" s="313">
        <v>2.6266408528263223E-7</v>
      </c>
      <c r="U5" s="313">
        <v>2.7435061698408677E-7</v>
      </c>
      <c r="V5" s="313">
        <v>2.8839759841377267E-7</v>
      </c>
      <c r="W5" s="313">
        <v>1.8180772296992523E-7</v>
      </c>
      <c r="X5" s="313">
        <v>2.2612543336866485E-5</v>
      </c>
      <c r="Y5" s="313">
        <v>1.4394933268633094E-5</v>
      </c>
      <c r="Z5" s="313">
        <v>3.2148006470677373E-7</v>
      </c>
      <c r="AA5" s="313">
        <v>8.5955928672940168E-7</v>
      </c>
      <c r="AB5" s="313">
        <v>2.091826252727464E-7</v>
      </c>
      <c r="AC5" s="313">
        <v>1.9476510312708319E-6</v>
      </c>
      <c r="AD5" s="313">
        <v>2.8777262513291814E-7</v>
      </c>
      <c r="AE5" s="313">
        <v>2.88648191869056E-7</v>
      </c>
      <c r="AF5" s="313">
        <v>7.7848305991960112E-7</v>
      </c>
      <c r="AG5" s="313">
        <v>3.5267403453907005E-6</v>
      </c>
      <c r="AH5" s="313">
        <v>8.0963327146377705E-7</v>
      </c>
      <c r="AI5" s="313">
        <v>2.9468944714379384E-5</v>
      </c>
      <c r="AJ5" s="313">
        <v>2.4469779777193763E-5</v>
      </c>
      <c r="AK5" s="313">
        <v>2.919594232561994E-5</v>
      </c>
      <c r="AL5" s="313">
        <v>4.0037978154188932E-7</v>
      </c>
      <c r="AM5" s="313">
        <v>2.7065460998537504E-4</v>
      </c>
      <c r="AN5" s="313">
        <v>1.0598002140105451E-6</v>
      </c>
      <c r="AO5" s="313">
        <v>9.6975233315250786E-7</v>
      </c>
      <c r="AP5" s="320">
        <f t="shared" ref="AP5:AP44" si="0">SUM(C5:AN5)</f>
        <v>1.0051198244862858</v>
      </c>
    </row>
    <row r="6" spans="1:42" ht="12.5" x14ac:dyDescent="0.2">
      <c r="A6" s="267" t="s">
        <v>445</v>
      </c>
      <c r="B6" s="272" t="s">
        <v>446</v>
      </c>
      <c r="C6" s="313">
        <v>5.2086226758994329E-7</v>
      </c>
      <c r="D6" s="313">
        <v>1.0042588391120759</v>
      </c>
      <c r="E6" s="313">
        <v>3.980082990809079E-8</v>
      </c>
      <c r="F6" s="313">
        <v>9.904243860108344E-8</v>
      </c>
      <c r="G6" s="313">
        <v>1.4351729205787547E-5</v>
      </c>
      <c r="H6" s="313">
        <v>1.6629543037228648E-7</v>
      </c>
      <c r="I6" s="313">
        <v>9.1874637005512217E-5</v>
      </c>
      <c r="J6" s="313">
        <v>6.5306791212791261E-6</v>
      </c>
      <c r="K6" s="313">
        <v>1.0831699528494884E-8</v>
      </c>
      <c r="L6" s="313">
        <v>1.5427616532978885E-7</v>
      </c>
      <c r="M6" s="313">
        <v>4.2507038474421008E-7</v>
      </c>
      <c r="N6" s="313">
        <v>4.7182462656257153E-8</v>
      </c>
      <c r="O6" s="313">
        <v>1.2283557380449812E-7</v>
      </c>
      <c r="P6" s="313">
        <v>1.0500564208886995E-7</v>
      </c>
      <c r="Q6" s="313">
        <v>7.3199156925236802E-8</v>
      </c>
      <c r="R6" s="313">
        <v>6.7977713850588414E-8</v>
      </c>
      <c r="S6" s="313">
        <v>1.518878979891509E-7</v>
      </c>
      <c r="T6" s="313">
        <v>1.6487111099844646E-7</v>
      </c>
      <c r="U6" s="313">
        <v>1.8477248466723082E-7</v>
      </c>
      <c r="V6" s="313">
        <v>1.5725097096142219E-7</v>
      </c>
      <c r="W6" s="313">
        <v>6.5779151903408153E-8</v>
      </c>
      <c r="X6" s="313">
        <v>7.114014101718152E-6</v>
      </c>
      <c r="Y6" s="313">
        <v>2.1600780979404191E-6</v>
      </c>
      <c r="Z6" s="313">
        <v>1.1307656487475151E-7</v>
      </c>
      <c r="AA6" s="313">
        <v>1.931848375355944E-7</v>
      </c>
      <c r="AB6" s="313">
        <v>1.6917665452611937E-7</v>
      </c>
      <c r="AC6" s="313">
        <v>2.4060218046559394E-7</v>
      </c>
      <c r="AD6" s="313">
        <v>2.1542189734818161E-7</v>
      </c>
      <c r="AE6" s="313">
        <v>6.1037350592458854E-8</v>
      </c>
      <c r="AF6" s="313">
        <v>1.6267440759666953E-7</v>
      </c>
      <c r="AG6" s="313">
        <v>9.3057174166800493E-7</v>
      </c>
      <c r="AH6" s="313">
        <v>1.4222068133583561E-7</v>
      </c>
      <c r="AI6" s="313">
        <v>1.4606032935929807E-6</v>
      </c>
      <c r="AJ6" s="313">
        <v>1.1121284667145071E-6</v>
      </c>
      <c r="AK6" s="313">
        <v>5.6901557696830757E-7</v>
      </c>
      <c r="AL6" s="313">
        <v>1.412407726416744E-7</v>
      </c>
      <c r="AM6" s="313">
        <v>3.5511259349492077E-5</v>
      </c>
      <c r="AN6" s="313">
        <v>1.1301391946161252E-5</v>
      </c>
      <c r="AO6" s="313">
        <v>1.8655684571098568E-6</v>
      </c>
      <c r="AP6" s="321">
        <f t="shared" si="0"/>
        <v>1.004435750796711</v>
      </c>
    </row>
    <row r="7" spans="1:42" ht="12.5" x14ac:dyDescent="0.2">
      <c r="A7" s="267" t="s">
        <v>447</v>
      </c>
      <c r="B7" s="272" t="s">
        <v>250</v>
      </c>
      <c r="C7" s="313">
        <v>7.2365092727201957E-7</v>
      </c>
      <c r="D7" s="313">
        <v>5.6745478570069479E-9</v>
      </c>
      <c r="E7" s="313">
        <v>1.0002795890387517</v>
      </c>
      <c r="F7" s="313">
        <v>5.4736833895952553E-8</v>
      </c>
      <c r="G7" s="313">
        <v>2.7406536463528213E-4</v>
      </c>
      <c r="H7" s="313">
        <v>1.4391163905276222E-7</v>
      </c>
      <c r="I7" s="313">
        <v>1.585656318806218E-7</v>
      </c>
      <c r="J7" s="313">
        <v>3.6192745915417419E-7</v>
      </c>
      <c r="K7" s="313">
        <v>1.1848164024818321E-8</v>
      </c>
      <c r="L7" s="313">
        <v>2.6495662343518684E-8</v>
      </c>
      <c r="M7" s="313">
        <v>9.4381337311590872E-8</v>
      </c>
      <c r="N7" s="313">
        <v>8.1844120975644974E-8</v>
      </c>
      <c r="O7" s="313">
        <v>2.8973079066474123E-7</v>
      </c>
      <c r="P7" s="313">
        <v>4.3368813633851099E-8</v>
      </c>
      <c r="Q7" s="313">
        <v>2.7131402345047592E-8</v>
      </c>
      <c r="R7" s="313">
        <v>3.767920852405445E-8</v>
      </c>
      <c r="S7" s="313">
        <v>6.9552974133960894E-8</v>
      </c>
      <c r="T7" s="313">
        <v>5.6569378447778207E-8</v>
      </c>
      <c r="U7" s="313">
        <v>5.0570419930284242E-8</v>
      </c>
      <c r="V7" s="313">
        <v>7.5070448237287274E-8</v>
      </c>
      <c r="W7" s="313">
        <v>2.4641845412791055E-8</v>
      </c>
      <c r="X7" s="313">
        <v>4.2695585801997605E-5</v>
      </c>
      <c r="Y7" s="313">
        <v>4.6308585172060176E-8</v>
      </c>
      <c r="Z7" s="313">
        <v>7.9382416717230498E-8</v>
      </c>
      <c r="AA7" s="313">
        <v>5.6015859713462001E-8</v>
      </c>
      <c r="AB7" s="313">
        <v>4.5595512916858522E-8</v>
      </c>
      <c r="AC7" s="313">
        <v>7.6861105763871596E-8</v>
      </c>
      <c r="AD7" s="313">
        <v>1.4936287005847261E-7</v>
      </c>
      <c r="AE7" s="313">
        <v>1.8866601568824663E-8</v>
      </c>
      <c r="AF7" s="313">
        <v>9.431050087131536E-8</v>
      </c>
      <c r="AG7" s="313">
        <v>6.7126587635353516E-7</v>
      </c>
      <c r="AH7" s="313">
        <v>1.7942054766356124E-7</v>
      </c>
      <c r="AI7" s="313">
        <v>6.3956357833429256E-7</v>
      </c>
      <c r="AJ7" s="313">
        <v>3.0088121770968522E-6</v>
      </c>
      <c r="AK7" s="313">
        <v>4.4929389803460392E-7</v>
      </c>
      <c r="AL7" s="313">
        <v>7.3127140866530304E-8</v>
      </c>
      <c r="AM7" s="313">
        <v>3.2682555305803961E-5</v>
      </c>
      <c r="AN7" s="313">
        <v>1.4736519296852728E-7</v>
      </c>
      <c r="AO7" s="313">
        <v>3.6512425310085478E-7</v>
      </c>
      <c r="AP7" s="321">
        <f t="shared" si="0"/>
        <v>1.0006371054479644</v>
      </c>
    </row>
    <row r="8" spans="1:42" ht="12.5" x14ac:dyDescent="0.2">
      <c r="A8" s="267" t="s">
        <v>448</v>
      </c>
      <c r="B8" s="272" t="s">
        <v>27</v>
      </c>
      <c r="C8" s="313">
        <v>1.1425396334458709E-5</v>
      </c>
      <c r="D8" s="313">
        <v>1.6326191038608864E-6</v>
      </c>
      <c r="E8" s="313">
        <v>2.8462276304618721E-5</v>
      </c>
      <c r="F8" s="313">
        <v>1.0000628504446571</v>
      </c>
      <c r="G8" s="313">
        <v>1.872027742835822E-5</v>
      </c>
      <c r="H8" s="313">
        <v>3.4102286487086807E-5</v>
      </c>
      <c r="I8" s="313">
        <v>1.3316365225802762E-4</v>
      </c>
      <c r="J8" s="313">
        <v>1.1723608775674026E-4</v>
      </c>
      <c r="K8" s="313">
        <v>6.7885195760021989E-3</v>
      </c>
      <c r="L8" s="313">
        <v>2.9676257973956611E-5</v>
      </c>
      <c r="M8" s="313">
        <v>8.6285324240997351E-4</v>
      </c>
      <c r="N8" s="313">
        <v>7.8307764043411316E-4</v>
      </c>
      <c r="O8" s="313">
        <v>1.9510483895173157E-3</v>
      </c>
      <c r="P8" s="313">
        <v>1.2345244587006401E-4</v>
      </c>
      <c r="Q8" s="313">
        <v>6.8085222362398266E-5</v>
      </c>
      <c r="R8" s="313">
        <v>4.8488381604856927E-5</v>
      </c>
      <c r="S8" s="313">
        <v>4.1761662185053978E-5</v>
      </c>
      <c r="T8" s="313">
        <v>5.7499562620813951E-5</v>
      </c>
      <c r="U8" s="313">
        <v>6.1551019242768248E-5</v>
      </c>
      <c r="V8" s="313">
        <v>3.2813837706501218E-5</v>
      </c>
      <c r="W8" s="313">
        <v>4.5166610652012335E-5</v>
      </c>
      <c r="X8" s="313">
        <v>3.4782938949052603E-5</v>
      </c>
      <c r="Y8" s="313">
        <v>1.1012166603400343E-4</v>
      </c>
      <c r="Z8" s="313">
        <v>3.5950512596117264E-3</v>
      </c>
      <c r="AA8" s="313">
        <v>4.3821616316870524E-5</v>
      </c>
      <c r="AB8" s="313">
        <v>5.9351249860018494E-5</v>
      </c>
      <c r="AC8" s="313">
        <v>1.8963839433099191E-5</v>
      </c>
      <c r="AD8" s="313">
        <v>6.0752611662892974E-6</v>
      </c>
      <c r="AE8" s="313">
        <v>5.0759153450814092E-6</v>
      </c>
      <c r="AF8" s="313">
        <v>2.8963373378089094E-5</v>
      </c>
      <c r="AG8" s="313">
        <v>7.1835229255632388E-6</v>
      </c>
      <c r="AH8" s="313">
        <v>1.6547400780004398E-5</v>
      </c>
      <c r="AI8" s="313">
        <v>1.8394088518392456E-5</v>
      </c>
      <c r="AJ8" s="313">
        <v>1.1787224820246754E-5</v>
      </c>
      <c r="AK8" s="313">
        <v>8.8990984366954783E-6</v>
      </c>
      <c r="AL8" s="313">
        <v>7.7171218880627456E-6</v>
      </c>
      <c r="AM8" s="313">
        <v>3.2423321959500948E-5</v>
      </c>
      <c r="AN8" s="313">
        <v>2.1646537675820881E-5</v>
      </c>
      <c r="AO8" s="313">
        <v>2.2070089097249466E-5</v>
      </c>
      <c r="AP8" s="321">
        <f t="shared" si="0"/>
        <v>1.015328392326011</v>
      </c>
    </row>
    <row r="9" spans="1:42" ht="12.5" x14ac:dyDescent="0.2">
      <c r="A9" s="267" t="s">
        <v>449</v>
      </c>
      <c r="B9" s="272" t="s">
        <v>191</v>
      </c>
      <c r="C9" s="313">
        <v>2.5777381897130365E-3</v>
      </c>
      <c r="D9" s="313">
        <v>3.0979773547397499E-7</v>
      </c>
      <c r="E9" s="313">
        <v>2.2326168979434637E-3</v>
      </c>
      <c r="F9" s="313">
        <v>7.0874373101227003E-7</v>
      </c>
      <c r="G9" s="313">
        <v>1.0040416808642809</v>
      </c>
      <c r="H9" s="313">
        <v>4.6220716167277636E-5</v>
      </c>
      <c r="I9" s="313">
        <v>4.6608508094627134E-5</v>
      </c>
      <c r="J9" s="313">
        <v>1.447798971707602E-4</v>
      </c>
      <c r="K9" s="313">
        <v>1.1839470530159423E-7</v>
      </c>
      <c r="L9" s="313">
        <v>1.0475892127096853E-6</v>
      </c>
      <c r="M9" s="313">
        <v>1.0441442726227451E-5</v>
      </c>
      <c r="N9" s="313">
        <v>4.1531276799647694E-7</v>
      </c>
      <c r="O9" s="313">
        <v>7.0819082267572605E-7</v>
      </c>
      <c r="P9" s="313">
        <v>5.8617430140019316E-7</v>
      </c>
      <c r="Q9" s="313">
        <v>6.8217273786301625E-7</v>
      </c>
      <c r="R9" s="313">
        <v>6.4042734611326094E-7</v>
      </c>
      <c r="S9" s="313">
        <v>6.2311349686210807E-7</v>
      </c>
      <c r="T9" s="313">
        <v>8.4984345682021565E-7</v>
      </c>
      <c r="U9" s="313">
        <v>7.9593206805966335E-7</v>
      </c>
      <c r="V9" s="313">
        <v>8.6195219862384346E-7</v>
      </c>
      <c r="W9" s="313">
        <v>4.5170097165367155E-7</v>
      </c>
      <c r="X9" s="313">
        <v>2.8993837176114116E-5</v>
      </c>
      <c r="Y9" s="313">
        <v>2.1253964013476515E-6</v>
      </c>
      <c r="Z9" s="313">
        <v>6.4053008980158681E-7</v>
      </c>
      <c r="AA9" s="313">
        <v>1.5460373842310443E-6</v>
      </c>
      <c r="AB9" s="313">
        <v>1.0057313147001776E-6</v>
      </c>
      <c r="AC9" s="313">
        <v>4.9333312779430921E-6</v>
      </c>
      <c r="AD9" s="313">
        <v>1.3126373323534235E-6</v>
      </c>
      <c r="AE9" s="313">
        <v>1.0160368369025628E-6</v>
      </c>
      <c r="AF9" s="313">
        <v>4.7206765314291764E-6</v>
      </c>
      <c r="AG9" s="313">
        <v>3.5182952963851754E-5</v>
      </c>
      <c r="AH9" s="313">
        <v>7.7180089463120204E-6</v>
      </c>
      <c r="AI9" s="313">
        <v>1.1946603649021383E-4</v>
      </c>
      <c r="AJ9" s="313">
        <v>1.4009475538908974E-4</v>
      </c>
      <c r="AK9" s="313">
        <v>3.4788935639523527E-5</v>
      </c>
      <c r="AL9" s="313">
        <v>2.1396188236480603E-6</v>
      </c>
      <c r="AM9" s="313">
        <v>2.9784837773495841E-3</v>
      </c>
      <c r="AN9" s="313">
        <v>6.3795462250005869E-6</v>
      </c>
      <c r="AO9" s="313">
        <v>5.0937480916325348E-5</v>
      </c>
      <c r="AP9" s="321">
        <f t="shared" si="0"/>
        <v>1.0124794337078213</v>
      </c>
    </row>
    <row r="10" spans="1:42" ht="12.5" x14ac:dyDescent="0.2">
      <c r="A10" s="281" t="s">
        <v>450</v>
      </c>
      <c r="B10" s="283" t="s">
        <v>28</v>
      </c>
      <c r="C10" s="313">
        <v>0</v>
      </c>
      <c r="D10" s="313">
        <v>0</v>
      </c>
      <c r="E10" s="313">
        <v>0</v>
      </c>
      <c r="F10" s="313">
        <v>0</v>
      </c>
      <c r="G10" s="313">
        <v>0</v>
      </c>
      <c r="H10" s="313">
        <v>1</v>
      </c>
      <c r="I10" s="313">
        <v>0</v>
      </c>
      <c r="J10" s="313">
        <v>0</v>
      </c>
      <c r="K10" s="313">
        <v>0</v>
      </c>
      <c r="L10" s="313">
        <v>0</v>
      </c>
      <c r="M10" s="313">
        <v>0</v>
      </c>
      <c r="N10" s="313">
        <v>0</v>
      </c>
      <c r="O10" s="313">
        <v>0</v>
      </c>
      <c r="P10" s="313">
        <v>0</v>
      </c>
      <c r="Q10" s="313">
        <v>0</v>
      </c>
      <c r="R10" s="313">
        <v>0</v>
      </c>
      <c r="S10" s="313">
        <v>0</v>
      </c>
      <c r="T10" s="313">
        <v>0</v>
      </c>
      <c r="U10" s="313">
        <v>0</v>
      </c>
      <c r="V10" s="313">
        <v>0</v>
      </c>
      <c r="W10" s="313">
        <v>0</v>
      </c>
      <c r="X10" s="313">
        <v>0</v>
      </c>
      <c r="Y10" s="313">
        <v>0</v>
      </c>
      <c r="Z10" s="313">
        <v>0</v>
      </c>
      <c r="AA10" s="313">
        <v>0</v>
      </c>
      <c r="AB10" s="313">
        <v>0</v>
      </c>
      <c r="AC10" s="313">
        <v>0</v>
      </c>
      <c r="AD10" s="313">
        <v>0</v>
      </c>
      <c r="AE10" s="313">
        <v>0</v>
      </c>
      <c r="AF10" s="313">
        <v>0</v>
      </c>
      <c r="AG10" s="313">
        <v>0</v>
      </c>
      <c r="AH10" s="313">
        <v>0</v>
      </c>
      <c r="AI10" s="313">
        <v>0</v>
      </c>
      <c r="AJ10" s="313">
        <v>0</v>
      </c>
      <c r="AK10" s="313">
        <v>0</v>
      </c>
      <c r="AL10" s="313">
        <v>0</v>
      </c>
      <c r="AM10" s="313">
        <v>0</v>
      </c>
      <c r="AN10" s="313">
        <v>0</v>
      </c>
      <c r="AO10" s="313">
        <v>0</v>
      </c>
      <c r="AP10" s="321">
        <f t="shared" si="0"/>
        <v>1</v>
      </c>
    </row>
    <row r="11" spans="1:42" ht="12.5" x14ac:dyDescent="0.2">
      <c r="A11" s="281" t="s">
        <v>451</v>
      </c>
      <c r="B11" s="283" t="s">
        <v>285</v>
      </c>
      <c r="C11" s="313">
        <v>5.5414512616924674E-3</v>
      </c>
      <c r="D11" s="313">
        <v>1.1903885425732561E-4</v>
      </c>
      <c r="E11" s="313">
        <v>8.7690468554140009E-5</v>
      </c>
      <c r="F11" s="313">
        <v>9.7505091072552178E-4</v>
      </c>
      <c r="G11" s="313">
        <v>3.6196091581136387E-3</v>
      </c>
      <c r="H11" s="313">
        <v>1.6700050329222882E-3</v>
      </c>
      <c r="I11" s="313">
        <v>1.0688544515626233</v>
      </c>
      <c r="J11" s="313">
        <v>3.0937295715483528E-3</v>
      </c>
      <c r="K11" s="313">
        <v>9.6475478237996283E-5</v>
      </c>
      <c r="L11" s="313">
        <v>1.6611892023509405E-3</v>
      </c>
      <c r="M11" s="313">
        <v>4.6779918539432306E-3</v>
      </c>
      <c r="N11" s="313">
        <v>3.268335330624599E-4</v>
      </c>
      <c r="O11" s="313">
        <v>9.0552951312354709E-4</v>
      </c>
      <c r="P11" s="313">
        <v>1.0505746497107198E-3</v>
      </c>
      <c r="Q11" s="313">
        <v>7.3351881276244313E-4</v>
      </c>
      <c r="R11" s="313">
        <v>6.5904732834284961E-4</v>
      </c>
      <c r="S11" s="313">
        <v>1.6021420134647673E-3</v>
      </c>
      <c r="T11" s="313">
        <v>1.7139644698214856E-3</v>
      </c>
      <c r="U11" s="313">
        <v>1.9832114185136702E-3</v>
      </c>
      <c r="V11" s="313">
        <v>1.6176402647372749E-3</v>
      </c>
      <c r="W11" s="313">
        <v>6.8129846618391471E-4</v>
      </c>
      <c r="X11" s="313">
        <v>1.8144605374386433E-2</v>
      </c>
      <c r="Y11" s="313">
        <v>1.0243754546533031E-2</v>
      </c>
      <c r="Z11" s="313">
        <v>9.4372828996276746E-4</v>
      </c>
      <c r="AA11" s="313">
        <v>1.5463899150619581E-3</v>
      </c>
      <c r="AB11" s="313">
        <v>1.7990525963355209E-3</v>
      </c>
      <c r="AC11" s="313">
        <v>2.4267887568630545E-3</v>
      </c>
      <c r="AD11" s="313">
        <v>2.1306360736798257E-3</v>
      </c>
      <c r="AE11" s="313">
        <v>4.2785772926672494E-4</v>
      </c>
      <c r="AF11" s="313">
        <v>1.5054053075562531E-3</v>
      </c>
      <c r="AG11" s="313">
        <v>5.5443110893396786E-3</v>
      </c>
      <c r="AH11" s="313">
        <v>1.2609007509339573E-3</v>
      </c>
      <c r="AI11" s="313">
        <v>2.7751083146991587E-3</v>
      </c>
      <c r="AJ11" s="313">
        <v>1.3675254758864521E-3</v>
      </c>
      <c r="AK11" s="313">
        <v>5.3517401712099661E-3</v>
      </c>
      <c r="AL11" s="313">
        <v>1.2980640803774649E-3</v>
      </c>
      <c r="AM11" s="313">
        <v>1.8886758296917075E-3</v>
      </c>
      <c r="AN11" s="313">
        <v>0.13125467082440198</v>
      </c>
      <c r="AO11" s="313">
        <v>2.0830207437605292E-2</v>
      </c>
      <c r="AP11" s="321">
        <f t="shared" si="0"/>
        <v>1.2915796589508779</v>
      </c>
    </row>
    <row r="12" spans="1:42" ht="12.5" x14ac:dyDescent="0.2">
      <c r="A12" s="281" t="s">
        <v>452</v>
      </c>
      <c r="B12" s="283" t="s">
        <v>29</v>
      </c>
      <c r="C12" s="313">
        <v>0</v>
      </c>
      <c r="D12" s="313">
        <v>0</v>
      </c>
      <c r="E12" s="313">
        <v>0</v>
      </c>
      <c r="F12" s="313">
        <v>0</v>
      </c>
      <c r="G12" s="313">
        <v>0</v>
      </c>
      <c r="H12" s="313">
        <v>0</v>
      </c>
      <c r="I12" s="313">
        <v>0</v>
      </c>
      <c r="J12" s="313">
        <v>1</v>
      </c>
      <c r="K12" s="313">
        <v>0</v>
      </c>
      <c r="L12" s="313">
        <v>0</v>
      </c>
      <c r="M12" s="313">
        <v>0</v>
      </c>
      <c r="N12" s="313">
        <v>0</v>
      </c>
      <c r="O12" s="313">
        <v>0</v>
      </c>
      <c r="P12" s="313">
        <v>0</v>
      </c>
      <c r="Q12" s="313">
        <v>0</v>
      </c>
      <c r="R12" s="313">
        <v>0</v>
      </c>
      <c r="S12" s="313">
        <v>0</v>
      </c>
      <c r="T12" s="313">
        <v>0</v>
      </c>
      <c r="U12" s="313">
        <v>0</v>
      </c>
      <c r="V12" s="313">
        <v>0</v>
      </c>
      <c r="W12" s="313">
        <v>0</v>
      </c>
      <c r="X12" s="313">
        <v>0</v>
      </c>
      <c r="Y12" s="313">
        <v>0</v>
      </c>
      <c r="Z12" s="313">
        <v>0</v>
      </c>
      <c r="AA12" s="313">
        <v>0</v>
      </c>
      <c r="AB12" s="313">
        <v>0</v>
      </c>
      <c r="AC12" s="313">
        <v>0</v>
      </c>
      <c r="AD12" s="313">
        <v>0</v>
      </c>
      <c r="AE12" s="313">
        <v>0</v>
      </c>
      <c r="AF12" s="313">
        <v>0</v>
      </c>
      <c r="AG12" s="313">
        <v>0</v>
      </c>
      <c r="AH12" s="313">
        <v>0</v>
      </c>
      <c r="AI12" s="313">
        <v>0</v>
      </c>
      <c r="AJ12" s="313">
        <v>0</v>
      </c>
      <c r="AK12" s="313">
        <v>0</v>
      </c>
      <c r="AL12" s="313">
        <v>0</v>
      </c>
      <c r="AM12" s="313">
        <v>0</v>
      </c>
      <c r="AN12" s="313">
        <v>0</v>
      </c>
      <c r="AO12" s="313">
        <v>0</v>
      </c>
      <c r="AP12" s="321">
        <f t="shared" si="0"/>
        <v>1</v>
      </c>
    </row>
    <row r="13" spans="1:42" ht="12.5" x14ac:dyDescent="0.2">
      <c r="A13" s="281" t="s">
        <v>453</v>
      </c>
      <c r="B13" s="283" t="s">
        <v>30</v>
      </c>
      <c r="C13" s="313">
        <v>4.3038850532357321E-4</v>
      </c>
      <c r="D13" s="313">
        <v>9.262935416028035E-5</v>
      </c>
      <c r="E13" s="313">
        <v>4.0786944024016596E-3</v>
      </c>
      <c r="F13" s="313">
        <v>1.6369876835849342E-3</v>
      </c>
      <c r="G13" s="313">
        <v>3.102974578193733E-4</v>
      </c>
      <c r="H13" s="313">
        <v>3.9075439299221076E-4</v>
      </c>
      <c r="I13" s="313">
        <v>3.9072904213260137E-4</v>
      </c>
      <c r="J13" s="313">
        <v>4.3724983262257988E-3</v>
      </c>
      <c r="K13" s="313">
        <v>1.0033351797929995</v>
      </c>
      <c r="L13" s="313">
        <v>1.2289491267873293E-4</v>
      </c>
      <c r="M13" s="313">
        <v>1.350900390906615E-3</v>
      </c>
      <c r="N13" s="313">
        <v>1.5694219707109199E-3</v>
      </c>
      <c r="O13" s="313">
        <v>2.5391498756438378E-4</v>
      </c>
      <c r="P13" s="313">
        <v>3.5693559567648997E-4</v>
      </c>
      <c r="Q13" s="313">
        <v>1.8879838475453284E-4</v>
      </c>
      <c r="R13" s="313">
        <v>1.535988568887929E-4</v>
      </c>
      <c r="S13" s="313">
        <v>1.171103290007267E-4</v>
      </c>
      <c r="T13" s="313">
        <v>1.5066999714916636E-4</v>
      </c>
      <c r="U13" s="313">
        <v>1.4450393024884465E-4</v>
      </c>
      <c r="V13" s="313">
        <v>8.3076923257816419E-5</v>
      </c>
      <c r="W13" s="313">
        <v>1.9273526950587883E-4</v>
      </c>
      <c r="X13" s="313">
        <v>2.6913921547703048E-4</v>
      </c>
      <c r="Y13" s="313">
        <v>7.8560788574815713E-4</v>
      </c>
      <c r="Z13" s="313">
        <v>3.1013658077126624E-3</v>
      </c>
      <c r="AA13" s="313">
        <v>7.8933965986868802E-4</v>
      </c>
      <c r="AB13" s="313">
        <v>7.732208091954881E-4</v>
      </c>
      <c r="AC13" s="313">
        <v>1.5413540887712998E-4</v>
      </c>
      <c r="AD13" s="313">
        <v>9.2766661968676312E-5</v>
      </c>
      <c r="AE13" s="313">
        <v>4.4441105304659026E-5</v>
      </c>
      <c r="AF13" s="313">
        <v>2.1786658551390882E-3</v>
      </c>
      <c r="AG13" s="313">
        <v>1.1800567211838656E-4</v>
      </c>
      <c r="AH13" s="313">
        <v>6.5931457208801979E-4</v>
      </c>
      <c r="AI13" s="313">
        <v>2.834157431385795E-4</v>
      </c>
      <c r="AJ13" s="313">
        <v>1.7112402858476366E-4</v>
      </c>
      <c r="AK13" s="313">
        <v>2.6380541826128394E-4</v>
      </c>
      <c r="AL13" s="313">
        <v>1.7197160871825634E-4</v>
      </c>
      <c r="AM13" s="313">
        <v>3.7426493978845167E-4</v>
      </c>
      <c r="AN13" s="313">
        <v>2.0649484998522564E-4</v>
      </c>
      <c r="AO13" s="313">
        <v>1.0637421363292577E-3</v>
      </c>
      <c r="AP13" s="321">
        <f t="shared" si="0"/>
        <v>1.0301597997479577</v>
      </c>
    </row>
    <row r="14" spans="1:42" ht="12.5" x14ac:dyDescent="0.2">
      <c r="A14" s="281" t="s">
        <v>454</v>
      </c>
      <c r="B14" s="283" t="s">
        <v>455</v>
      </c>
      <c r="C14" s="313">
        <v>1.2194638943538866E-3</v>
      </c>
      <c r="D14" s="313">
        <v>4.9328090624055392E-5</v>
      </c>
      <c r="E14" s="313">
        <v>8.4086773085015866E-5</v>
      </c>
      <c r="F14" s="313">
        <v>1.0847804200160805E-3</v>
      </c>
      <c r="G14" s="313">
        <v>3.0306696707890889E-3</v>
      </c>
      <c r="H14" s="313">
        <v>1.900505556144608E-3</v>
      </c>
      <c r="I14" s="313">
        <v>4.0142912751972111E-3</v>
      </c>
      <c r="J14" s="313">
        <v>3.1564851227147504E-3</v>
      </c>
      <c r="K14" s="313">
        <v>6.13633317138063E-5</v>
      </c>
      <c r="L14" s="313">
        <v>1.0412917164400557</v>
      </c>
      <c r="M14" s="313">
        <v>1.4956235677562751E-3</v>
      </c>
      <c r="N14" s="313">
        <v>2.3587145137705674E-4</v>
      </c>
      <c r="O14" s="313">
        <v>1.1462566440457918E-3</v>
      </c>
      <c r="P14" s="313">
        <v>9.6163220562871677E-4</v>
      </c>
      <c r="Q14" s="313">
        <v>2.4282959624586653E-3</v>
      </c>
      <c r="R14" s="313">
        <v>3.6003070182200965E-3</v>
      </c>
      <c r="S14" s="313">
        <v>6.9739126597956952E-3</v>
      </c>
      <c r="T14" s="313">
        <v>3.508734732081911E-3</v>
      </c>
      <c r="U14" s="313">
        <v>6.9619473540743085E-3</v>
      </c>
      <c r="V14" s="313">
        <v>7.0636494562967746E-3</v>
      </c>
      <c r="W14" s="313">
        <v>6.8099741055224778E-3</v>
      </c>
      <c r="X14" s="313">
        <v>9.8104947031178776E-3</v>
      </c>
      <c r="Y14" s="313">
        <v>2.6294121864534601E-3</v>
      </c>
      <c r="Z14" s="313">
        <v>2.3439643590673014E-4</v>
      </c>
      <c r="AA14" s="313">
        <v>7.2144501809984878E-3</v>
      </c>
      <c r="AB14" s="313">
        <v>2.526795344682546E-3</v>
      </c>
      <c r="AC14" s="313">
        <v>1.1115203718756591E-3</v>
      </c>
      <c r="AD14" s="313">
        <v>8.1627101709095911E-4</v>
      </c>
      <c r="AE14" s="313">
        <v>2.338005185117437E-4</v>
      </c>
      <c r="AF14" s="313">
        <v>5.6231825627599946E-4</v>
      </c>
      <c r="AG14" s="313">
        <v>1.1179021796505464E-3</v>
      </c>
      <c r="AH14" s="313">
        <v>6.7558854929694785E-4</v>
      </c>
      <c r="AI14" s="313">
        <v>1.0658694835086839E-3</v>
      </c>
      <c r="AJ14" s="313">
        <v>6.2904859653091689E-4</v>
      </c>
      <c r="AK14" s="313">
        <v>1.7062023425234746E-3</v>
      </c>
      <c r="AL14" s="313">
        <v>2.7603459226550708E-3</v>
      </c>
      <c r="AM14" s="313">
        <v>7.3338350871067471E-4</v>
      </c>
      <c r="AN14" s="313">
        <v>5.5838577144318498E-3</v>
      </c>
      <c r="AO14" s="313">
        <v>2.7240106813322725E-3</v>
      </c>
      <c r="AP14" s="321">
        <f t="shared" si="0"/>
        <v>1.1364905530441738</v>
      </c>
    </row>
    <row r="15" spans="1:42" ht="12.5" x14ac:dyDescent="0.2">
      <c r="A15" s="281" t="s">
        <v>456</v>
      </c>
      <c r="B15" s="283" t="s">
        <v>31</v>
      </c>
      <c r="C15" s="313">
        <v>7.2557625966887876E-4</v>
      </c>
      <c r="D15" s="313">
        <v>6.8617103392974401E-6</v>
      </c>
      <c r="E15" s="313">
        <v>1.3013509378138562E-5</v>
      </c>
      <c r="F15" s="313">
        <v>8.7006571173180069E-5</v>
      </c>
      <c r="G15" s="313">
        <v>3.359036517491428E-4</v>
      </c>
      <c r="H15" s="313">
        <v>2.0128531464657162E-4</v>
      </c>
      <c r="I15" s="313">
        <v>3.3157500960579616E-4</v>
      </c>
      <c r="J15" s="313">
        <v>1.3935157874695966E-3</v>
      </c>
      <c r="K15" s="313">
        <v>6.7550753121408799E-5</v>
      </c>
      <c r="L15" s="313">
        <v>8.2298660910620888E-4</v>
      </c>
      <c r="M15" s="313">
        <v>1.0169990828355773</v>
      </c>
      <c r="N15" s="313">
        <v>1.2761674881494704E-3</v>
      </c>
      <c r="O15" s="313">
        <v>2.0751134932868042E-3</v>
      </c>
      <c r="P15" s="313">
        <v>9.3127124794928221E-4</v>
      </c>
      <c r="Q15" s="313">
        <v>1.4590806528473623E-3</v>
      </c>
      <c r="R15" s="313">
        <v>1.0151512384444438E-3</v>
      </c>
      <c r="S15" s="313">
        <v>3.9780024822615645E-3</v>
      </c>
      <c r="T15" s="313">
        <v>7.1544726700446589E-3</v>
      </c>
      <c r="U15" s="313">
        <v>2.0364923552340548E-3</v>
      </c>
      <c r="V15" s="313">
        <v>7.0818358362693197E-4</v>
      </c>
      <c r="W15" s="313">
        <v>1.3434232338425404E-3</v>
      </c>
      <c r="X15" s="313">
        <v>1.1261529593190364E-3</v>
      </c>
      <c r="Y15" s="313">
        <v>1.116054687689041E-2</v>
      </c>
      <c r="Z15" s="313">
        <v>1.8842275849486589E-4</v>
      </c>
      <c r="AA15" s="313">
        <v>1.400309591121028E-3</v>
      </c>
      <c r="AB15" s="313">
        <v>1.7102511183558693E-4</v>
      </c>
      <c r="AC15" s="313">
        <v>1.1513950726451846E-4</v>
      </c>
      <c r="AD15" s="313">
        <v>7.3600434152312408E-5</v>
      </c>
      <c r="AE15" s="313">
        <v>1.2992211272695107E-4</v>
      </c>
      <c r="AF15" s="313">
        <v>1.0114834538215941E-4</v>
      </c>
      <c r="AG15" s="313">
        <v>1.205815609000268E-4</v>
      </c>
      <c r="AH15" s="313">
        <v>1.775515494279205E-4</v>
      </c>
      <c r="AI15" s="313">
        <v>5.0576271409217297E-4</v>
      </c>
      <c r="AJ15" s="313">
        <v>2.2646193107373958E-4</v>
      </c>
      <c r="AK15" s="313">
        <v>1.4441271502925175E-4</v>
      </c>
      <c r="AL15" s="313">
        <v>3.0817206128580423E-4</v>
      </c>
      <c r="AM15" s="313">
        <v>3.5426095092054978E-4</v>
      </c>
      <c r="AN15" s="313">
        <v>1.019365491884859E-3</v>
      </c>
      <c r="AO15" s="313">
        <v>1.0155191412027737E-3</v>
      </c>
      <c r="AP15" s="321">
        <f t="shared" si="0"/>
        <v>1.0602845531293237</v>
      </c>
    </row>
    <row r="16" spans="1:42" ht="12.5" x14ac:dyDescent="0.2">
      <c r="A16" s="281" t="s">
        <v>457</v>
      </c>
      <c r="B16" s="283" t="s">
        <v>32</v>
      </c>
      <c r="C16" s="313">
        <v>1.0576448085516424E-4</v>
      </c>
      <c r="D16" s="313">
        <v>1.4973790826912205E-5</v>
      </c>
      <c r="E16" s="313">
        <v>1.6917623821807363E-4</v>
      </c>
      <c r="F16" s="313">
        <v>2.2901713532907783E-3</v>
      </c>
      <c r="G16" s="313">
        <v>1.6996804365330289E-4</v>
      </c>
      <c r="H16" s="313">
        <v>1.0859866567738693E-4</v>
      </c>
      <c r="I16" s="313">
        <v>8.5683934727320962E-4</v>
      </c>
      <c r="J16" s="313">
        <v>2.7287203503415398E-4</v>
      </c>
      <c r="K16" s="313">
        <v>3.57497316598186E-5</v>
      </c>
      <c r="L16" s="313">
        <v>8.4269234722021582E-4</v>
      </c>
      <c r="M16" s="313">
        <v>4.0018869920917669E-3</v>
      </c>
      <c r="N16" s="313">
        <v>1.228894390369548</v>
      </c>
      <c r="O16" s="313">
        <v>7.1050015622035293E-4</v>
      </c>
      <c r="P16" s="313">
        <v>0.10201305161415372</v>
      </c>
      <c r="Q16" s="313">
        <v>5.2573715152090666E-2</v>
      </c>
      <c r="R16" s="313">
        <v>4.1838971820656365E-2</v>
      </c>
      <c r="S16" s="313">
        <v>1.1475856252912623E-2</v>
      </c>
      <c r="T16" s="313">
        <v>3.2810604316485326E-3</v>
      </c>
      <c r="U16" s="313">
        <v>2.1454078858608814E-2</v>
      </c>
      <c r="V16" s="313">
        <v>4.8794517109491432E-3</v>
      </c>
      <c r="W16" s="313">
        <v>2.6071017824106861E-2</v>
      </c>
      <c r="X16" s="313">
        <v>2.0469296700972098E-3</v>
      </c>
      <c r="Y16" s="313">
        <v>1.2757939467615794E-2</v>
      </c>
      <c r="Z16" s="313">
        <v>2.3015255785733765E-4</v>
      </c>
      <c r="AA16" s="313">
        <v>5.9286092038980372E-4</v>
      </c>
      <c r="AB16" s="313">
        <v>1.0173566808066054E-4</v>
      </c>
      <c r="AC16" s="313">
        <v>1.6032003410035929E-4</v>
      </c>
      <c r="AD16" s="313">
        <v>1.0272330968847423E-4</v>
      </c>
      <c r="AE16" s="313">
        <v>1.4477279415686672E-4</v>
      </c>
      <c r="AF16" s="313">
        <v>2.7354583132664417E-4</v>
      </c>
      <c r="AG16" s="313">
        <v>1.6116218026639663E-4</v>
      </c>
      <c r="AH16" s="313">
        <v>3.2462047681757053E-4</v>
      </c>
      <c r="AI16" s="313">
        <v>1.4078131639497834E-4</v>
      </c>
      <c r="AJ16" s="313">
        <v>1.420012012258242E-4</v>
      </c>
      <c r="AK16" s="313">
        <v>1.4488725101529206E-4</v>
      </c>
      <c r="AL16" s="313">
        <v>5.7577382637392103E-4</v>
      </c>
      <c r="AM16" s="313">
        <v>1.2816251335590127E-4</v>
      </c>
      <c r="AN16" s="313">
        <v>2.1187315197583245E-4</v>
      </c>
      <c r="AO16" s="313">
        <v>1.8732040898026929E-3</v>
      </c>
      <c r="AP16" s="321">
        <f t="shared" si="0"/>
        <v>1.5203010293874344</v>
      </c>
    </row>
    <row r="17" spans="1:42" ht="12.5" x14ac:dyDescent="0.2">
      <c r="A17" s="281" t="s">
        <v>458</v>
      </c>
      <c r="B17" s="283" t="s">
        <v>33</v>
      </c>
      <c r="C17" s="313">
        <v>3.6908023224012353E-5</v>
      </c>
      <c r="D17" s="313">
        <v>5.2087572049916098E-6</v>
      </c>
      <c r="E17" s="313">
        <v>5.7186709758623867E-5</v>
      </c>
      <c r="F17" s="313">
        <v>5.4834125916868124E-4</v>
      </c>
      <c r="G17" s="313">
        <v>5.1587994150681718E-4</v>
      </c>
      <c r="H17" s="313">
        <v>4.9470821097175792E-5</v>
      </c>
      <c r="I17" s="313">
        <v>2.8268222801698179E-4</v>
      </c>
      <c r="J17" s="313">
        <v>1.5958656135225742E-3</v>
      </c>
      <c r="K17" s="313">
        <v>1.1300823093585277E-5</v>
      </c>
      <c r="L17" s="313">
        <v>8.4458270100873324E-4</v>
      </c>
      <c r="M17" s="313">
        <v>3.2132353545141503E-3</v>
      </c>
      <c r="N17" s="313">
        <v>3.195396691057048E-3</v>
      </c>
      <c r="O17" s="313">
        <v>1.1232735657686352</v>
      </c>
      <c r="P17" s="313">
        <v>2.0727190024178506E-2</v>
      </c>
      <c r="Q17" s="313">
        <v>1.2276931098574589E-2</v>
      </c>
      <c r="R17" s="313">
        <v>6.5267307406010082E-3</v>
      </c>
      <c r="S17" s="313">
        <v>1.2214455842007043E-2</v>
      </c>
      <c r="T17" s="313">
        <v>1.4508863548139371E-2</v>
      </c>
      <c r="U17" s="313">
        <v>2.1133263124750647E-2</v>
      </c>
      <c r="V17" s="313">
        <v>1.3151786908391916E-2</v>
      </c>
      <c r="W17" s="313">
        <v>8.514166967687968E-3</v>
      </c>
      <c r="X17" s="313">
        <v>4.488448309302384E-3</v>
      </c>
      <c r="Y17" s="313">
        <v>3.440179487817743E-3</v>
      </c>
      <c r="Z17" s="313">
        <v>1.8690748062286653E-4</v>
      </c>
      <c r="AA17" s="313">
        <v>2.9013330471294296E-4</v>
      </c>
      <c r="AB17" s="313">
        <v>5.6102589156060315E-5</v>
      </c>
      <c r="AC17" s="313">
        <v>8.1997290243718458E-5</v>
      </c>
      <c r="AD17" s="313">
        <v>7.2512538278970523E-5</v>
      </c>
      <c r="AE17" s="313">
        <v>4.9122737459489364E-5</v>
      </c>
      <c r="AF17" s="313">
        <v>7.9921765922293046E-5</v>
      </c>
      <c r="AG17" s="313">
        <v>1.6351589678132073E-4</v>
      </c>
      <c r="AH17" s="313">
        <v>2.1828725915648062E-4</v>
      </c>
      <c r="AI17" s="313">
        <v>1.1820786707965946E-4</v>
      </c>
      <c r="AJ17" s="313">
        <v>6.189721485441379E-4</v>
      </c>
      <c r="AK17" s="313">
        <v>1.7272525058633473E-4</v>
      </c>
      <c r="AL17" s="313">
        <v>4.7878897350038492E-4</v>
      </c>
      <c r="AM17" s="313">
        <v>1.6532717378134841E-4</v>
      </c>
      <c r="AN17" s="313">
        <v>7.9815977840257092E-4</v>
      </c>
      <c r="AO17" s="313">
        <v>1.0813346851729728E-3</v>
      </c>
      <c r="AP17" s="321">
        <f t="shared" si="0"/>
        <v>1.2541623227974887</v>
      </c>
    </row>
    <row r="18" spans="1:42" ht="12.5" x14ac:dyDescent="0.2">
      <c r="A18" s="281" t="s">
        <v>459</v>
      </c>
      <c r="B18" s="283" t="s">
        <v>34</v>
      </c>
      <c r="C18" s="313">
        <v>4.4472956471569336E-4</v>
      </c>
      <c r="D18" s="313">
        <v>3.467907639827195E-5</v>
      </c>
      <c r="E18" s="313">
        <v>4.0002162148011842E-5</v>
      </c>
      <c r="F18" s="313">
        <v>4.915865602201923E-3</v>
      </c>
      <c r="G18" s="313">
        <v>1.3333835504971134E-3</v>
      </c>
      <c r="H18" s="313">
        <v>5.4522896897205172E-4</v>
      </c>
      <c r="I18" s="313">
        <v>8.1086708493712987E-4</v>
      </c>
      <c r="J18" s="313">
        <v>1.8536221918542535E-3</v>
      </c>
      <c r="K18" s="313">
        <v>1.3828625187466668E-4</v>
      </c>
      <c r="L18" s="313">
        <v>5.7887755556566367E-4</v>
      </c>
      <c r="M18" s="313">
        <v>2.3231726312898122E-3</v>
      </c>
      <c r="N18" s="313">
        <v>3.3841878333758441E-4</v>
      </c>
      <c r="O18" s="313">
        <v>5.0653149350205092E-4</v>
      </c>
      <c r="P18" s="313">
        <v>1.0140954148866443</v>
      </c>
      <c r="Q18" s="313">
        <v>7.3410847210409781E-3</v>
      </c>
      <c r="R18" s="313">
        <v>6.5908849244149604E-3</v>
      </c>
      <c r="S18" s="313">
        <v>8.1436159210986504E-3</v>
      </c>
      <c r="T18" s="313">
        <v>4.2661153450733232E-3</v>
      </c>
      <c r="U18" s="313">
        <v>5.7900662125385059E-3</v>
      </c>
      <c r="V18" s="313">
        <v>5.5606625571032724E-3</v>
      </c>
      <c r="W18" s="313">
        <v>2.3241199637065923E-3</v>
      </c>
      <c r="X18" s="313">
        <v>2.6106463259786992E-3</v>
      </c>
      <c r="Y18" s="313">
        <v>1.9502581129006959E-2</v>
      </c>
      <c r="Z18" s="313">
        <v>3.9898469345172558E-4</v>
      </c>
      <c r="AA18" s="313">
        <v>9.009458581755688E-4</v>
      </c>
      <c r="AB18" s="313">
        <v>1.59374990466748E-4</v>
      </c>
      <c r="AC18" s="313">
        <v>7.0832785241425401E-4</v>
      </c>
      <c r="AD18" s="313">
        <v>1.4649427205885718E-4</v>
      </c>
      <c r="AE18" s="313">
        <v>2.6420857424479537E-4</v>
      </c>
      <c r="AF18" s="313">
        <v>4.3778384931753239E-4</v>
      </c>
      <c r="AG18" s="313">
        <v>2.3387077356028122E-4</v>
      </c>
      <c r="AH18" s="313">
        <v>1.0904738343278822E-3</v>
      </c>
      <c r="AI18" s="313">
        <v>2.1747568545667678E-4</v>
      </c>
      <c r="AJ18" s="313">
        <v>2.0763291898942893E-4</v>
      </c>
      <c r="AK18" s="313">
        <v>6.2512989849484546E-4</v>
      </c>
      <c r="AL18" s="313">
        <v>4.8193524360500624E-4</v>
      </c>
      <c r="AM18" s="313">
        <v>5.7767103852302785E-4</v>
      </c>
      <c r="AN18" s="313">
        <v>2.7746615156271223E-4</v>
      </c>
      <c r="AO18" s="313">
        <v>1.1933928352532036E-3</v>
      </c>
      <c r="AP18" s="321">
        <f t="shared" si="0"/>
        <v>1.0968166325385498</v>
      </c>
    </row>
    <row r="19" spans="1:42" ht="12.5" x14ac:dyDescent="0.2">
      <c r="A19" s="281" t="s">
        <v>460</v>
      </c>
      <c r="B19" s="285" t="s">
        <v>269</v>
      </c>
      <c r="C19" s="313">
        <v>1.8545025377196929E-5</v>
      </c>
      <c r="D19" s="313">
        <v>4.0470904526119155E-6</v>
      </c>
      <c r="E19" s="313">
        <v>6.8434171720814189E-6</v>
      </c>
      <c r="F19" s="313">
        <v>3.7646424697681304E-4</v>
      </c>
      <c r="G19" s="313">
        <v>2.3365663102195705E-5</v>
      </c>
      <c r="H19" s="313">
        <v>2.7306878230048813E-5</v>
      </c>
      <c r="I19" s="313">
        <v>3.9203587208169382E-5</v>
      </c>
      <c r="J19" s="313">
        <v>3.8885664463654974E-5</v>
      </c>
      <c r="K19" s="313">
        <v>7.5431255449409581E-6</v>
      </c>
      <c r="L19" s="313">
        <v>7.4669719698256827E-5</v>
      </c>
      <c r="M19" s="313">
        <v>2.3151322279222147E-4</v>
      </c>
      <c r="N19" s="313">
        <v>2.7685105504077087E-5</v>
      </c>
      <c r="O19" s="313">
        <v>1.9004637955858126E-5</v>
      </c>
      <c r="P19" s="313">
        <v>1.1526179808948101E-4</v>
      </c>
      <c r="Q19" s="313">
        <v>1.0133853542829547</v>
      </c>
      <c r="R19" s="313">
        <v>3.3851971244556666E-3</v>
      </c>
      <c r="S19" s="313">
        <v>1.3560560069194344E-3</v>
      </c>
      <c r="T19" s="313">
        <v>2.3455031617941756E-4</v>
      </c>
      <c r="U19" s="313">
        <v>1.2118699015887422E-3</v>
      </c>
      <c r="V19" s="313">
        <v>2.2989897551618058E-4</v>
      </c>
      <c r="W19" s="313">
        <v>7.5662841325221291E-4</v>
      </c>
      <c r="X19" s="313">
        <v>8.1275186765098636E-5</v>
      </c>
      <c r="Y19" s="313">
        <v>6.343133178150622E-4</v>
      </c>
      <c r="Z19" s="313">
        <v>5.8263048183514708E-5</v>
      </c>
      <c r="AA19" s="313">
        <v>1.0740872759843476E-3</v>
      </c>
      <c r="AB19" s="313">
        <v>5.6649057540895225E-5</v>
      </c>
      <c r="AC19" s="313">
        <v>6.5060420085968917E-5</v>
      </c>
      <c r="AD19" s="313">
        <v>8.28310693300507E-5</v>
      </c>
      <c r="AE19" s="313">
        <v>3.0938385219595203E-5</v>
      </c>
      <c r="AF19" s="313">
        <v>6.1313208541596075E-5</v>
      </c>
      <c r="AG19" s="313">
        <v>1.0884458481238457E-4</v>
      </c>
      <c r="AH19" s="313">
        <v>1.0496222534254686E-4</v>
      </c>
      <c r="AI19" s="313">
        <v>6.593201792286273E-5</v>
      </c>
      <c r="AJ19" s="313">
        <v>4.886152746334214E-5</v>
      </c>
      <c r="AK19" s="313">
        <v>6.0639357727324772E-5</v>
      </c>
      <c r="AL19" s="313">
        <v>1.0932618675257779E-3</v>
      </c>
      <c r="AM19" s="313">
        <v>3.9033911101640223E-5</v>
      </c>
      <c r="AN19" s="313">
        <v>2.0114226154615404E-5</v>
      </c>
      <c r="AO19" s="313">
        <v>5.3955356228580496E-5</v>
      </c>
      <c r="AP19" s="321">
        <f t="shared" si="0"/>
        <v>1.0252562748909508</v>
      </c>
    </row>
    <row r="20" spans="1:42" ht="12.5" x14ac:dyDescent="0.2">
      <c r="A20" s="281" t="s">
        <v>461</v>
      </c>
      <c r="B20" s="285" t="s">
        <v>270</v>
      </c>
      <c r="C20" s="313">
        <v>0</v>
      </c>
      <c r="D20" s="313">
        <v>0</v>
      </c>
      <c r="E20" s="313">
        <v>0</v>
      </c>
      <c r="F20" s="313">
        <v>0</v>
      </c>
      <c r="G20" s="313">
        <v>0</v>
      </c>
      <c r="H20" s="313">
        <v>0</v>
      </c>
      <c r="I20" s="313">
        <v>0</v>
      </c>
      <c r="J20" s="313">
        <v>0</v>
      </c>
      <c r="K20" s="313">
        <v>0</v>
      </c>
      <c r="L20" s="313">
        <v>0</v>
      </c>
      <c r="M20" s="313">
        <v>0</v>
      </c>
      <c r="N20" s="313">
        <v>0</v>
      </c>
      <c r="O20" s="313">
        <v>0</v>
      </c>
      <c r="P20" s="313">
        <v>0</v>
      </c>
      <c r="Q20" s="313">
        <v>0</v>
      </c>
      <c r="R20" s="313">
        <v>1</v>
      </c>
      <c r="S20" s="313">
        <v>0</v>
      </c>
      <c r="T20" s="313">
        <v>0</v>
      </c>
      <c r="U20" s="313">
        <v>0</v>
      </c>
      <c r="V20" s="313">
        <v>0</v>
      </c>
      <c r="W20" s="313">
        <v>0</v>
      </c>
      <c r="X20" s="313">
        <v>0</v>
      </c>
      <c r="Y20" s="313">
        <v>0</v>
      </c>
      <c r="Z20" s="313">
        <v>0</v>
      </c>
      <c r="AA20" s="313">
        <v>0</v>
      </c>
      <c r="AB20" s="313">
        <v>0</v>
      </c>
      <c r="AC20" s="313">
        <v>0</v>
      </c>
      <c r="AD20" s="313">
        <v>0</v>
      </c>
      <c r="AE20" s="313">
        <v>0</v>
      </c>
      <c r="AF20" s="313">
        <v>0</v>
      </c>
      <c r="AG20" s="313">
        <v>0</v>
      </c>
      <c r="AH20" s="313">
        <v>0</v>
      </c>
      <c r="AI20" s="313">
        <v>0</v>
      </c>
      <c r="AJ20" s="313">
        <v>0</v>
      </c>
      <c r="AK20" s="313">
        <v>0</v>
      </c>
      <c r="AL20" s="313">
        <v>0</v>
      </c>
      <c r="AM20" s="313">
        <v>0</v>
      </c>
      <c r="AN20" s="313">
        <v>0</v>
      </c>
      <c r="AO20" s="313">
        <v>0</v>
      </c>
      <c r="AP20" s="321">
        <f t="shared" si="0"/>
        <v>1</v>
      </c>
    </row>
    <row r="21" spans="1:42" ht="12.5" x14ac:dyDescent="0.2">
      <c r="A21" s="281" t="s">
        <v>462</v>
      </c>
      <c r="B21" s="285" t="s">
        <v>271</v>
      </c>
      <c r="C21" s="313">
        <v>6.6084941516754168E-5</v>
      </c>
      <c r="D21" s="313">
        <v>2.4600046780709957E-5</v>
      </c>
      <c r="E21" s="313">
        <v>2.4313159019776058E-5</v>
      </c>
      <c r="F21" s="313">
        <v>1.6846934670609266E-4</v>
      </c>
      <c r="G21" s="313">
        <v>9.0593338826800077E-5</v>
      </c>
      <c r="H21" s="313">
        <v>9.8044605227448194E-5</v>
      </c>
      <c r="I21" s="313">
        <v>7.9045382982067486E-5</v>
      </c>
      <c r="J21" s="313">
        <v>1.0892939505335151E-4</v>
      </c>
      <c r="K21" s="313">
        <v>1.7930285396692759E-5</v>
      </c>
      <c r="L21" s="313">
        <v>9.469051592274939E-5</v>
      </c>
      <c r="M21" s="313">
        <v>1.436732731968861E-4</v>
      </c>
      <c r="N21" s="313">
        <v>4.4335080177164687E-5</v>
      </c>
      <c r="O21" s="313">
        <v>5.8140116378518329E-5</v>
      </c>
      <c r="P21" s="313">
        <v>8.8950222239920999E-5</v>
      </c>
      <c r="Q21" s="313">
        <v>1.3639219318636511E-3</v>
      </c>
      <c r="R21" s="313">
        <v>2.7018323915410361E-3</v>
      </c>
      <c r="S21" s="313">
        <v>1.0398799471460112</v>
      </c>
      <c r="T21" s="313">
        <v>1.7292403040989612E-4</v>
      </c>
      <c r="U21" s="313">
        <v>5.6574107750898407E-4</v>
      </c>
      <c r="V21" s="313">
        <v>6.9897165390160436E-4</v>
      </c>
      <c r="W21" s="313">
        <v>2.822520264185835E-4</v>
      </c>
      <c r="X21" s="313">
        <v>2.0433379667084156E-4</v>
      </c>
      <c r="Y21" s="313">
        <v>3.1978590087413137E-4</v>
      </c>
      <c r="Z21" s="313">
        <v>1.4846393673736253E-4</v>
      </c>
      <c r="AA21" s="313">
        <v>3.6829102536552915E-4</v>
      </c>
      <c r="AB21" s="313">
        <v>1.8747155856323983E-4</v>
      </c>
      <c r="AC21" s="313">
        <v>7.2074758059988316E-4</v>
      </c>
      <c r="AD21" s="313">
        <v>2.8094489051657019E-4</v>
      </c>
      <c r="AE21" s="313">
        <v>8.062238605279058E-5</v>
      </c>
      <c r="AF21" s="313">
        <v>1.8376843765316656E-4</v>
      </c>
      <c r="AG21" s="313">
        <v>5.1273446306481939E-4</v>
      </c>
      <c r="AH21" s="313">
        <v>1.672646793572579E-3</v>
      </c>
      <c r="AI21" s="313">
        <v>2.1070218523604732E-4</v>
      </c>
      <c r="AJ21" s="313">
        <v>6.5004916375957225E-3</v>
      </c>
      <c r="AK21" s="313">
        <v>2.301165381298626E-4</v>
      </c>
      <c r="AL21" s="313">
        <v>3.0823967794188396E-3</v>
      </c>
      <c r="AM21" s="313">
        <v>4.0874115343435122E-4</v>
      </c>
      <c r="AN21" s="313">
        <v>5.4571860775721997E-3</v>
      </c>
      <c r="AO21" s="313">
        <v>3.0786249512259551E-3</v>
      </c>
      <c r="AP21" s="321">
        <f t="shared" si="0"/>
        <v>1.0673428351081378</v>
      </c>
    </row>
    <row r="22" spans="1:42" ht="12.5" x14ac:dyDescent="0.2">
      <c r="A22" s="281" t="s">
        <v>463</v>
      </c>
      <c r="B22" s="285" t="s">
        <v>281</v>
      </c>
      <c r="C22" s="313">
        <v>7.2102117266129583E-6</v>
      </c>
      <c r="D22" s="313">
        <v>1.7332880068161545E-6</v>
      </c>
      <c r="E22" s="313">
        <v>3.2669745438538104E-6</v>
      </c>
      <c r="F22" s="313">
        <v>2.1761844301700904E-5</v>
      </c>
      <c r="G22" s="313">
        <v>9.9896564595465395E-6</v>
      </c>
      <c r="H22" s="313">
        <v>1.1525013298944708E-5</v>
      </c>
      <c r="I22" s="313">
        <v>9.067093475737477E-6</v>
      </c>
      <c r="J22" s="313">
        <v>1.461644073285022E-5</v>
      </c>
      <c r="K22" s="313">
        <v>2.1285530567536973E-6</v>
      </c>
      <c r="L22" s="313">
        <v>1.184877187223491E-5</v>
      </c>
      <c r="M22" s="313">
        <v>1.860980383330743E-5</v>
      </c>
      <c r="N22" s="313">
        <v>5.4522617613124171E-6</v>
      </c>
      <c r="O22" s="313">
        <v>1.0734198108635351E-5</v>
      </c>
      <c r="P22" s="313">
        <v>6.9187548925261853E-5</v>
      </c>
      <c r="Q22" s="313">
        <v>2.2351160513574831E-4</v>
      </c>
      <c r="R22" s="313">
        <v>2.603541228205187E-4</v>
      </c>
      <c r="S22" s="313">
        <v>3.0467449320763129E-3</v>
      </c>
      <c r="T22" s="313">
        <v>1.0059926374021788</v>
      </c>
      <c r="U22" s="313">
        <v>3.2826822783386532E-3</v>
      </c>
      <c r="V22" s="313">
        <v>6.8385194779178177E-3</v>
      </c>
      <c r="W22" s="313">
        <v>3.6038468889746387E-4</v>
      </c>
      <c r="X22" s="313">
        <v>1.9059095205204937E-4</v>
      </c>
      <c r="Y22" s="313">
        <v>6.2296424284224915E-5</v>
      </c>
      <c r="Z22" s="313">
        <v>2.1049601413303054E-5</v>
      </c>
      <c r="AA22" s="313">
        <v>4.5371778759365449E-5</v>
      </c>
      <c r="AB22" s="313">
        <v>2.266032267808318E-5</v>
      </c>
      <c r="AC22" s="313">
        <v>3.1503422841458902E-5</v>
      </c>
      <c r="AD22" s="313">
        <v>3.8680311280466032E-5</v>
      </c>
      <c r="AE22" s="313">
        <v>1.1821621045529403E-5</v>
      </c>
      <c r="AF22" s="313">
        <v>2.4145515644442364E-5</v>
      </c>
      <c r="AG22" s="313">
        <v>9.9826055718958774E-5</v>
      </c>
      <c r="AH22" s="313">
        <v>9.4308038134784778E-5</v>
      </c>
      <c r="AI22" s="313">
        <v>6.4936779654452398E-5</v>
      </c>
      <c r="AJ22" s="313">
        <v>3.4878946618654184E-5</v>
      </c>
      <c r="AK22" s="313">
        <v>2.9497369531354673E-5</v>
      </c>
      <c r="AL22" s="313">
        <v>4.4709097872927723E-4</v>
      </c>
      <c r="AM22" s="313">
        <v>1.5624608697697394E-5</v>
      </c>
      <c r="AN22" s="313">
        <v>3.7879029976559125E-4</v>
      </c>
      <c r="AO22" s="313">
        <v>2.1783531971770361E-4</v>
      </c>
      <c r="AP22" s="321">
        <f t="shared" si="0"/>
        <v>1.021815039194319</v>
      </c>
    </row>
    <row r="23" spans="1:42" ht="12.5" x14ac:dyDescent="0.2">
      <c r="A23" s="281" t="s">
        <v>464</v>
      </c>
      <c r="B23" s="283" t="s">
        <v>35</v>
      </c>
      <c r="C23" s="313">
        <v>1.0822818807100011E-4</v>
      </c>
      <c r="D23" s="313">
        <v>2.7727009399255168E-5</v>
      </c>
      <c r="E23" s="313">
        <v>1.2781056255658959E-4</v>
      </c>
      <c r="F23" s="313">
        <v>2.7807181026935878E-4</v>
      </c>
      <c r="G23" s="313">
        <v>1.2256825150598434E-4</v>
      </c>
      <c r="H23" s="313">
        <v>1.4774098157020198E-4</v>
      </c>
      <c r="I23" s="313">
        <v>1.3548094494832008E-4</v>
      </c>
      <c r="J23" s="313">
        <v>1.934246418983858E-4</v>
      </c>
      <c r="K23" s="313">
        <v>2.8459071254721321E-5</v>
      </c>
      <c r="L23" s="313">
        <v>1.8093554115684537E-4</v>
      </c>
      <c r="M23" s="313">
        <v>2.7003445934407487E-4</v>
      </c>
      <c r="N23" s="313">
        <v>8.5437183414864611E-5</v>
      </c>
      <c r="O23" s="313">
        <v>1.1280752150126576E-4</v>
      </c>
      <c r="P23" s="313">
        <v>5.7202673798685262E-4</v>
      </c>
      <c r="Q23" s="313">
        <v>1.2596125093383337E-2</v>
      </c>
      <c r="R23" s="313">
        <v>1.2089551110496713E-2</v>
      </c>
      <c r="S23" s="313">
        <v>1.0636215566144667E-2</v>
      </c>
      <c r="T23" s="313">
        <v>1.0894910467373986E-2</v>
      </c>
      <c r="U23" s="313">
        <v>1.0598556019161596</v>
      </c>
      <c r="V23" s="313">
        <v>1.0194563526559156E-2</v>
      </c>
      <c r="W23" s="313">
        <v>1.8030232672668293E-2</v>
      </c>
      <c r="X23" s="313">
        <v>9.7594641157321528E-4</v>
      </c>
      <c r="Y23" s="313">
        <v>4.6444856897104774E-3</v>
      </c>
      <c r="Z23" s="313">
        <v>3.2436108174059195E-4</v>
      </c>
      <c r="AA23" s="313">
        <v>8.1016839128900369E-4</v>
      </c>
      <c r="AB23" s="313">
        <v>2.6878025547413326E-4</v>
      </c>
      <c r="AC23" s="313">
        <v>4.5997541787411438E-4</v>
      </c>
      <c r="AD23" s="313">
        <v>4.4889759221747354E-4</v>
      </c>
      <c r="AE23" s="313">
        <v>1.8365410283370572E-4</v>
      </c>
      <c r="AF23" s="313">
        <v>4.1179214739666976E-4</v>
      </c>
      <c r="AG23" s="313">
        <v>8.3676673564362974E-4</v>
      </c>
      <c r="AH23" s="313">
        <v>1.3647364140063707E-3</v>
      </c>
      <c r="AI23" s="313">
        <v>5.5618821383548501E-4</v>
      </c>
      <c r="AJ23" s="313">
        <v>3.1740284443389059E-4</v>
      </c>
      <c r="AK23" s="313">
        <v>3.2823053788256709E-4</v>
      </c>
      <c r="AL23" s="313">
        <v>5.8437798566121054E-3</v>
      </c>
      <c r="AM23" s="313">
        <v>2.4928887331409651E-4</v>
      </c>
      <c r="AN23" s="313">
        <v>1.3035715116221724E-4</v>
      </c>
      <c r="AO23" s="313">
        <v>9.0955477329728745E-4</v>
      </c>
      <c r="AP23" s="321">
        <f t="shared" si="0"/>
        <v>1.1548427649746633</v>
      </c>
    </row>
    <row r="24" spans="1:42" ht="12.5" x14ac:dyDescent="0.2">
      <c r="A24" s="281" t="s">
        <v>465</v>
      </c>
      <c r="B24" s="283" t="s">
        <v>466</v>
      </c>
      <c r="C24" s="313">
        <v>4.8381105183020717E-5</v>
      </c>
      <c r="D24" s="313">
        <v>2.1994468511481736E-5</v>
      </c>
      <c r="E24" s="313">
        <v>5.9028212843091782E-5</v>
      </c>
      <c r="F24" s="313">
        <v>9.9852879302236226E-5</v>
      </c>
      <c r="G24" s="313">
        <v>5.199907650434364E-5</v>
      </c>
      <c r="H24" s="313">
        <v>6.0073906665315036E-5</v>
      </c>
      <c r="I24" s="313">
        <v>5.7070548358820849E-5</v>
      </c>
      <c r="J24" s="313">
        <v>1.04162927038751E-4</v>
      </c>
      <c r="K24" s="313">
        <v>1.2829564776463342E-5</v>
      </c>
      <c r="L24" s="313">
        <v>6.4536737457891648E-5</v>
      </c>
      <c r="M24" s="313">
        <v>9.2498044263692735E-5</v>
      </c>
      <c r="N24" s="313">
        <v>3.5388114332491927E-5</v>
      </c>
      <c r="O24" s="313">
        <v>4.1414320938141114E-5</v>
      </c>
      <c r="P24" s="313">
        <v>1.0695903329899555E-4</v>
      </c>
      <c r="Q24" s="313">
        <v>8.9469487865959573E-4</v>
      </c>
      <c r="R24" s="313">
        <v>2.5696338293245725E-4</v>
      </c>
      <c r="S24" s="313">
        <v>5.5006476351524342E-5</v>
      </c>
      <c r="T24" s="313">
        <v>1.3385020613711362E-4</v>
      </c>
      <c r="U24" s="313">
        <v>1.0813787165320594E-4</v>
      </c>
      <c r="V24" s="313">
        <v>1.0275507010954512</v>
      </c>
      <c r="W24" s="313">
        <v>7.2577436450166136E-3</v>
      </c>
      <c r="X24" s="313">
        <v>1.2716385838097371E-4</v>
      </c>
      <c r="Y24" s="313">
        <v>1.9266063441461816E-3</v>
      </c>
      <c r="Z24" s="313">
        <v>1.1659683370847173E-4</v>
      </c>
      <c r="AA24" s="313">
        <v>2.4312676039217856E-4</v>
      </c>
      <c r="AB24" s="313">
        <v>9.6526627006683584E-5</v>
      </c>
      <c r="AC24" s="313">
        <v>4.3015122380613653E-4</v>
      </c>
      <c r="AD24" s="313">
        <v>2.9056164839068012E-4</v>
      </c>
      <c r="AE24" s="313">
        <v>1.5018682122918054E-4</v>
      </c>
      <c r="AF24" s="313">
        <v>2.8874286443259406E-4</v>
      </c>
      <c r="AG24" s="313">
        <v>4.8744064612220973E-4</v>
      </c>
      <c r="AH24" s="313">
        <v>1.8837339632242407E-3</v>
      </c>
      <c r="AI24" s="313">
        <v>2.3150412192666576E-4</v>
      </c>
      <c r="AJ24" s="313">
        <v>9.3861356783741007E-5</v>
      </c>
      <c r="AK24" s="313">
        <v>1.1750825819265594E-4</v>
      </c>
      <c r="AL24" s="313">
        <v>1.8466207934637613E-3</v>
      </c>
      <c r="AM24" s="313">
        <v>2.0644681978215082E-4</v>
      </c>
      <c r="AN24" s="313">
        <v>4.9017394446553052E-5</v>
      </c>
      <c r="AO24" s="313">
        <v>4.2913755683539768E-4</v>
      </c>
      <c r="AP24" s="321">
        <f t="shared" si="0"/>
        <v>1.0456990828311117</v>
      </c>
    </row>
    <row r="25" spans="1:42" ht="12.5" x14ac:dyDescent="0.2">
      <c r="A25" s="281" t="s">
        <v>467</v>
      </c>
      <c r="B25" s="283" t="s">
        <v>192</v>
      </c>
      <c r="C25" s="313">
        <v>1.6198529168682515E-4</v>
      </c>
      <c r="D25" s="313">
        <v>1.0341053781428253E-4</v>
      </c>
      <c r="E25" s="313">
        <v>6.8137289701924019E-3</v>
      </c>
      <c r="F25" s="313">
        <v>3.8741118912043713E-4</v>
      </c>
      <c r="G25" s="313">
        <v>1.9623416166448247E-4</v>
      </c>
      <c r="H25" s="313">
        <v>2.0806468386427846E-4</v>
      </c>
      <c r="I25" s="313">
        <v>1.7842311155005859E-4</v>
      </c>
      <c r="J25" s="313">
        <v>2.7731203922847018E-4</v>
      </c>
      <c r="K25" s="313">
        <v>5.9728718620064152E-5</v>
      </c>
      <c r="L25" s="313">
        <v>2.3473399154645013E-4</v>
      </c>
      <c r="M25" s="313">
        <v>3.6716427550767631E-4</v>
      </c>
      <c r="N25" s="313">
        <v>1.1069270058241747E-4</v>
      </c>
      <c r="O25" s="313">
        <v>1.4435991175920599E-4</v>
      </c>
      <c r="P25" s="313">
        <v>1.9416738364128839E-4</v>
      </c>
      <c r="Q25" s="313">
        <v>2.3865154840665853E-4</v>
      </c>
      <c r="R25" s="313">
        <v>2.9761022396131268E-4</v>
      </c>
      <c r="S25" s="313">
        <v>1.9986570573995576E-4</v>
      </c>
      <c r="T25" s="313">
        <v>2.7004615694319143E-4</v>
      </c>
      <c r="U25" s="313">
        <v>2.5025081115528285E-4</v>
      </c>
      <c r="V25" s="313">
        <v>2.313800822700624E-4</v>
      </c>
      <c r="W25" s="313">
        <v>1.082655795540981</v>
      </c>
      <c r="X25" s="313">
        <v>3.4158005245000784E-4</v>
      </c>
      <c r="Y25" s="313">
        <v>5.490617480822332E-4</v>
      </c>
      <c r="Z25" s="313">
        <v>4.188637739133111E-4</v>
      </c>
      <c r="AA25" s="313">
        <v>8.0579519074865612E-4</v>
      </c>
      <c r="AB25" s="313">
        <v>4.0849178522778809E-4</v>
      </c>
      <c r="AC25" s="313">
        <v>4.8676081320452627E-4</v>
      </c>
      <c r="AD25" s="313">
        <v>6.540474130747008E-4</v>
      </c>
      <c r="AE25" s="313">
        <v>1.9638646898867686E-4</v>
      </c>
      <c r="AF25" s="313">
        <v>2.2494747871889082E-3</v>
      </c>
      <c r="AG25" s="313">
        <v>8.326253936440989E-4</v>
      </c>
      <c r="AH25" s="313">
        <v>1.4968192564675136E-3</v>
      </c>
      <c r="AI25" s="313">
        <v>4.4657152974195412E-4</v>
      </c>
      <c r="AJ25" s="313">
        <v>2.8389143206672824E-4</v>
      </c>
      <c r="AK25" s="313">
        <v>4.7391677395885616E-4</v>
      </c>
      <c r="AL25" s="313">
        <v>8.4667186847056566E-3</v>
      </c>
      <c r="AM25" s="313">
        <v>2.5280738653696245E-4</v>
      </c>
      <c r="AN25" s="313">
        <v>2.0192025266262806E-4</v>
      </c>
      <c r="AO25" s="313">
        <v>5.9319365659247754E-4</v>
      </c>
      <c r="AP25" s="321">
        <f t="shared" si="0"/>
        <v>1.112146749778899</v>
      </c>
    </row>
    <row r="26" spans="1:42" ht="12.5" x14ac:dyDescent="0.2">
      <c r="A26" s="281" t="s">
        <v>468</v>
      </c>
      <c r="B26" s="283" t="s">
        <v>50</v>
      </c>
      <c r="C26" s="313">
        <v>4.2243335789045517E-4</v>
      </c>
      <c r="D26" s="313">
        <v>5.8924725226825364E-5</v>
      </c>
      <c r="E26" s="313">
        <v>4.9917666794770173E-5</v>
      </c>
      <c r="F26" s="313">
        <v>1.2103078499598968E-3</v>
      </c>
      <c r="G26" s="313">
        <v>1.893120264714585E-3</v>
      </c>
      <c r="H26" s="313">
        <v>3.0504872296439845E-3</v>
      </c>
      <c r="I26" s="313">
        <v>3.333738427260609E-3</v>
      </c>
      <c r="J26" s="313">
        <v>7.9577058602326388E-4</v>
      </c>
      <c r="K26" s="313">
        <v>2.5339806571419873E-4</v>
      </c>
      <c r="L26" s="313">
        <v>5.3335620605572123E-4</v>
      </c>
      <c r="M26" s="313">
        <v>2.058536025598526E-3</v>
      </c>
      <c r="N26" s="313">
        <v>1.8717288762242759E-3</v>
      </c>
      <c r="O26" s="313">
        <v>6.759232588920203E-3</v>
      </c>
      <c r="P26" s="313">
        <v>9.3010436115026861E-4</v>
      </c>
      <c r="Q26" s="313">
        <v>5.337694565283902E-4</v>
      </c>
      <c r="R26" s="313">
        <v>7.8498457110178432E-4</v>
      </c>
      <c r="S26" s="313">
        <v>1.5552676831336507E-3</v>
      </c>
      <c r="T26" s="313">
        <v>1.2001880849891195E-3</v>
      </c>
      <c r="U26" s="313">
        <v>1.0714884293573292E-3</v>
      </c>
      <c r="V26" s="313">
        <v>1.629982388594163E-3</v>
      </c>
      <c r="W26" s="313">
        <v>5.032091378972764E-4</v>
      </c>
      <c r="X26" s="313">
        <v>1.0092375072081787</v>
      </c>
      <c r="Y26" s="313">
        <v>8.9407797351200502E-4</v>
      </c>
      <c r="Z26" s="313">
        <v>1.7506335917951707E-3</v>
      </c>
      <c r="AA26" s="313">
        <v>1.033958524864282E-3</v>
      </c>
      <c r="AB26" s="313">
        <v>9.3783222660307624E-4</v>
      </c>
      <c r="AC26" s="313">
        <v>1.343964674141263E-3</v>
      </c>
      <c r="AD26" s="313">
        <v>3.2779671442166778E-3</v>
      </c>
      <c r="AE26" s="313">
        <v>2.0360993241105092E-4</v>
      </c>
      <c r="AF26" s="313">
        <v>6.6230601357079378E-4</v>
      </c>
      <c r="AG26" s="313">
        <v>6.9440683323869212E-3</v>
      </c>
      <c r="AH26" s="313">
        <v>1.8082355955355792E-3</v>
      </c>
      <c r="AI26" s="313">
        <v>3.6984346047335029E-3</v>
      </c>
      <c r="AJ26" s="313">
        <v>7.4685341972762723E-4</v>
      </c>
      <c r="AK26" s="313">
        <v>9.2034780825736538E-3</v>
      </c>
      <c r="AL26" s="313">
        <v>1.2694926613092724E-3</v>
      </c>
      <c r="AM26" s="313">
        <v>1.2215371092766452E-3</v>
      </c>
      <c r="AN26" s="313">
        <v>3.3017695376696687E-3</v>
      </c>
      <c r="AO26" s="313">
        <v>7.0759300725924115E-3</v>
      </c>
      <c r="AP26" s="321">
        <f t="shared" si="0"/>
        <v>1.0780356726152853</v>
      </c>
    </row>
    <row r="27" spans="1:42" ht="12.5" x14ac:dyDescent="0.2">
      <c r="A27" s="281" t="s">
        <v>469</v>
      </c>
      <c r="B27" s="283" t="s">
        <v>36</v>
      </c>
      <c r="C27" s="313">
        <v>3.8169800351888191E-3</v>
      </c>
      <c r="D27" s="313">
        <v>3.3847278241845791E-4</v>
      </c>
      <c r="E27" s="313">
        <v>1.2831404336200648E-4</v>
      </c>
      <c r="F27" s="313">
        <v>4.6922766676428911E-3</v>
      </c>
      <c r="G27" s="313">
        <v>9.9878748796444587E-4</v>
      </c>
      <c r="H27" s="313">
        <v>2.8012454508035459E-3</v>
      </c>
      <c r="I27" s="313">
        <v>5.7496482590035933E-3</v>
      </c>
      <c r="J27" s="313">
        <v>3.7008967308571256E-3</v>
      </c>
      <c r="K27" s="313">
        <v>4.8538293024630769E-4</v>
      </c>
      <c r="L27" s="313">
        <v>4.049077008882046E-3</v>
      </c>
      <c r="M27" s="313">
        <v>6.4856955542745669E-3</v>
      </c>
      <c r="N27" s="313">
        <v>5.312275900856386E-3</v>
      </c>
      <c r="O27" s="313">
        <v>3.9208844654233755E-3</v>
      </c>
      <c r="P27" s="313">
        <v>4.7649029020449436E-3</v>
      </c>
      <c r="Q27" s="313">
        <v>2.3948408709756285E-3</v>
      </c>
      <c r="R27" s="313">
        <v>2.214120311373434E-3</v>
      </c>
      <c r="S27" s="313">
        <v>1.8187087203804788E-3</v>
      </c>
      <c r="T27" s="313">
        <v>3.8403524496879505E-3</v>
      </c>
      <c r="U27" s="313">
        <v>2.413823192820221E-3</v>
      </c>
      <c r="V27" s="313">
        <v>2.1087556569650834E-3</v>
      </c>
      <c r="W27" s="313">
        <v>1.1478327383129187E-3</v>
      </c>
      <c r="X27" s="313">
        <v>2.352804168662204E-3</v>
      </c>
      <c r="Y27" s="313">
        <v>1.00137174470065</v>
      </c>
      <c r="Z27" s="313">
        <v>1.4186988173036845E-2</v>
      </c>
      <c r="AA27" s="313">
        <v>3.3772161813011882E-2</v>
      </c>
      <c r="AB27" s="313">
        <v>3.8523657528065623E-3</v>
      </c>
      <c r="AC27" s="313">
        <v>3.784440958667938E-3</v>
      </c>
      <c r="AD27" s="313">
        <v>3.2603565590112941E-3</v>
      </c>
      <c r="AE27" s="313">
        <v>9.6463813941989815E-3</v>
      </c>
      <c r="AF27" s="313">
        <v>6.0901014700353567E-3</v>
      </c>
      <c r="AG27" s="313">
        <v>5.5402644586860506E-3</v>
      </c>
      <c r="AH27" s="313">
        <v>8.8219412560641489E-3</v>
      </c>
      <c r="AI27" s="313">
        <v>6.3201011179515234E-3</v>
      </c>
      <c r="AJ27" s="313">
        <v>2.889801006192504E-3</v>
      </c>
      <c r="AK27" s="313">
        <v>2.4483281127581835E-3</v>
      </c>
      <c r="AL27" s="313">
        <v>1.6857977049778352E-3</v>
      </c>
      <c r="AM27" s="313">
        <v>3.064105177107574E-3</v>
      </c>
      <c r="AN27" s="313">
        <v>1.3495483660601756E-3</v>
      </c>
      <c r="AO27" s="313">
        <v>2.6608339905070198E-3</v>
      </c>
      <c r="AP27" s="321">
        <f t="shared" si="0"/>
        <v>1.1736205063493628</v>
      </c>
    </row>
    <row r="28" spans="1:42" ht="12.5" x14ac:dyDescent="0.2">
      <c r="A28" s="281" t="s">
        <v>470</v>
      </c>
      <c r="B28" s="283" t="s">
        <v>193</v>
      </c>
      <c r="C28" s="313">
        <v>2.0156119413964747E-3</v>
      </c>
      <c r="D28" s="313">
        <v>2.6817471069490531E-4</v>
      </c>
      <c r="E28" s="313">
        <v>1.8426243634782436E-4</v>
      </c>
      <c r="F28" s="313">
        <v>9.6250134598516203E-3</v>
      </c>
      <c r="G28" s="313">
        <v>3.2176159383419732E-3</v>
      </c>
      <c r="H28" s="313">
        <v>6.2175466853018708E-3</v>
      </c>
      <c r="I28" s="313">
        <v>1.2407319109325136E-2</v>
      </c>
      <c r="J28" s="313">
        <v>6.1747455788924224E-3</v>
      </c>
      <c r="K28" s="313">
        <v>1.6526408572477825E-3</v>
      </c>
      <c r="L28" s="313">
        <v>7.2052705467657383E-3</v>
      </c>
      <c r="M28" s="313">
        <v>1.1856328771042869E-2</v>
      </c>
      <c r="N28" s="313">
        <v>1.0719413075681215E-2</v>
      </c>
      <c r="O28" s="313">
        <v>8.282589934726187E-3</v>
      </c>
      <c r="P28" s="313">
        <v>5.9895741873223834E-3</v>
      </c>
      <c r="Q28" s="313">
        <v>3.5862740197555283E-3</v>
      </c>
      <c r="R28" s="313">
        <v>2.8006489550975885E-3</v>
      </c>
      <c r="S28" s="313">
        <v>2.5419047265341933E-3</v>
      </c>
      <c r="T28" s="313">
        <v>6.1466183962134713E-3</v>
      </c>
      <c r="U28" s="313">
        <v>2.6070467210178847E-3</v>
      </c>
      <c r="V28" s="313">
        <v>1.6053807805142812E-3</v>
      </c>
      <c r="W28" s="313">
        <v>3.2163555324749701E-3</v>
      </c>
      <c r="X28" s="313">
        <v>4.4219374500291554E-3</v>
      </c>
      <c r="Y28" s="313">
        <v>1.446763400594891E-3</v>
      </c>
      <c r="Z28" s="313">
        <v>1.0198872699142354</v>
      </c>
      <c r="AA28" s="313">
        <v>9.6461083613431278E-3</v>
      </c>
      <c r="AB28" s="313">
        <v>1.5234916788869882E-2</v>
      </c>
      <c r="AC28" s="313">
        <v>4.8619773905357799E-3</v>
      </c>
      <c r="AD28" s="313">
        <v>1.355262587256278E-3</v>
      </c>
      <c r="AE28" s="313">
        <v>1.0632847273535637E-3</v>
      </c>
      <c r="AF28" s="313">
        <v>3.7429081123892044E-3</v>
      </c>
      <c r="AG28" s="313">
        <v>1.4229323457906119E-3</v>
      </c>
      <c r="AH28" s="313">
        <v>2.9801754658812778E-3</v>
      </c>
      <c r="AI28" s="313">
        <v>4.1413102096302754E-3</v>
      </c>
      <c r="AJ28" s="313">
        <v>2.5228721146132341E-3</v>
      </c>
      <c r="AK28" s="313">
        <v>1.2790713414823995E-3</v>
      </c>
      <c r="AL28" s="313">
        <v>1.3704700914161118E-3</v>
      </c>
      <c r="AM28" s="313">
        <v>8.173359044873308E-3</v>
      </c>
      <c r="AN28" s="313">
        <v>2.0925272748913088E-3</v>
      </c>
      <c r="AO28" s="313">
        <v>2.1169473014105104E-3</v>
      </c>
      <c r="AP28" s="321">
        <f t="shared" si="0"/>
        <v>1.1939634829857324</v>
      </c>
    </row>
    <row r="29" spans="1:42" ht="12.5" x14ac:dyDescent="0.2">
      <c r="A29" s="281" t="s">
        <v>471</v>
      </c>
      <c r="B29" s="283" t="s">
        <v>286</v>
      </c>
      <c r="C29" s="313">
        <v>1.9676867790820846E-4</v>
      </c>
      <c r="D29" s="313">
        <v>1.86530023992404E-4</v>
      </c>
      <c r="E29" s="313">
        <v>9.7631065949182246E-5</v>
      </c>
      <c r="F29" s="313">
        <v>4.630128913163614E-3</v>
      </c>
      <c r="G29" s="313">
        <v>2.3442416081549586E-3</v>
      </c>
      <c r="H29" s="313">
        <v>1.9086805726736479E-3</v>
      </c>
      <c r="I29" s="313">
        <v>3.5231029602950099E-3</v>
      </c>
      <c r="J29" s="313">
        <v>2.9391163839906265E-3</v>
      </c>
      <c r="K29" s="313">
        <v>5.9400953350774053E-4</v>
      </c>
      <c r="L29" s="313">
        <v>1.3687481663303717E-3</v>
      </c>
      <c r="M29" s="313">
        <v>1.6923441337849756E-3</v>
      </c>
      <c r="N29" s="313">
        <v>1.4169089636361762E-3</v>
      </c>
      <c r="O29" s="313">
        <v>1.1266195124193031E-3</v>
      </c>
      <c r="P29" s="313">
        <v>1.0141542087968743E-3</v>
      </c>
      <c r="Q29" s="313">
        <v>9.2426650913370208E-4</v>
      </c>
      <c r="R29" s="313">
        <v>7.9635728837976791E-4</v>
      </c>
      <c r="S29" s="313">
        <v>9.322610471406541E-4</v>
      </c>
      <c r="T29" s="313">
        <v>2.1604880641969944E-3</v>
      </c>
      <c r="U29" s="313">
        <v>9.144391189779543E-4</v>
      </c>
      <c r="V29" s="313">
        <v>4.8498197177717804E-4</v>
      </c>
      <c r="W29" s="313">
        <v>6.1312348069925452E-4</v>
      </c>
      <c r="X29" s="313">
        <v>1.3953724041318081E-3</v>
      </c>
      <c r="Y29" s="313">
        <v>1.1564275888718493E-3</v>
      </c>
      <c r="Z29" s="313">
        <v>8.2808207055851428E-4</v>
      </c>
      <c r="AA29" s="313">
        <v>1.102043873549599</v>
      </c>
      <c r="AB29" s="313">
        <v>1.0577154718527444E-2</v>
      </c>
      <c r="AC29" s="313">
        <v>2.7888402294320414E-3</v>
      </c>
      <c r="AD29" s="313">
        <v>1.68559088998554E-3</v>
      </c>
      <c r="AE29" s="313">
        <v>6.1731951465303922E-4</v>
      </c>
      <c r="AF29" s="313">
        <v>2.9477638645635028E-3</v>
      </c>
      <c r="AG29" s="313">
        <v>1.5703292149457416E-3</v>
      </c>
      <c r="AH29" s="313">
        <v>4.8565360449697691E-3</v>
      </c>
      <c r="AI29" s="313">
        <v>1.0673085046911309E-2</v>
      </c>
      <c r="AJ29" s="313">
        <v>5.3282861824952921E-3</v>
      </c>
      <c r="AK29" s="313">
        <v>2.7681623090723825E-3</v>
      </c>
      <c r="AL29" s="313">
        <v>1.0795409971967006E-3</v>
      </c>
      <c r="AM29" s="313">
        <v>1.0785550176882942E-2</v>
      </c>
      <c r="AN29" s="313">
        <v>7.8793764087620774E-4</v>
      </c>
      <c r="AO29" s="313">
        <v>2.5756918094460208E-3</v>
      </c>
      <c r="AP29" s="321">
        <f t="shared" si="0"/>
        <v>1.1917547546485812</v>
      </c>
    </row>
    <row r="30" spans="1:42" ht="12.5" x14ac:dyDescent="0.2">
      <c r="A30" s="281" t="s">
        <v>472</v>
      </c>
      <c r="B30" s="283" t="s">
        <v>282</v>
      </c>
      <c r="C30" s="313">
        <v>2.3791009768171767E-4</v>
      </c>
      <c r="D30" s="313">
        <v>2.8701670486803413E-4</v>
      </c>
      <c r="E30" s="313">
        <v>5.2115672844621678E-5</v>
      </c>
      <c r="F30" s="313">
        <v>3.8676941028948897E-3</v>
      </c>
      <c r="G30" s="313">
        <v>1.0958122218467838E-3</v>
      </c>
      <c r="H30" s="313">
        <v>2.5849341300007977E-4</v>
      </c>
      <c r="I30" s="313">
        <v>1.3362257806883411E-3</v>
      </c>
      <c r="J30" s="313">
        <v>2.2773687958954842E-3</v>
      </c>
      <c r="K30" s="313">
        <v>1.4138893554073925E-4</v>
      </c>
      <c r="L30" s="313">
        <v>2.7284621632111926E-4</v>
      </c>
      <c r="M30" s="313">
        <v>2.2340574975872611E-3</v>
      </c>
      <c r="N30" s="313">
        <v>4.2409631640857322E-4</v>
      </c>
      <c r="O30" s="313">
        <v>4.7832306961717201E-4</v>
      </c>
      <c r="P30" s="313">
        <v>3.4816506414638942E-4</v>
      </c>
      <c r="Q30" s="313">
        <v>4.7771701371504793E-4</v>
      </c>
      <c r="R30" s="313">
        <v>2.2447645405365704E-4</v>
      </c>
      <c r="S30" s="313">
        <v>7.0674629150896569E-4</v>
      </c>
      <c r="T30" s="313">
        <v>9.3130030637853444E-4</v>
      </c>
      <c r="U30" s="313">
        <v>4.3379786378662137E-4</v>
      </c>
      <c r="V30" s="313">
        <v>3.6346588668778097E-4</v>
      </c>
      <c r="W30" s="313">
        <v>5.2515777161912715E-4</v>
      </c>
      <c r="X30" s="313">
        <v>7.9123595030064888E-4</v>
      </c>
      <c r="Y30" s="313">
        <v>2.0631411825329763E-3</v>
      </c>
      <c r="Z30" s="313">
        <v>1.0968043192819401E-2</v>
      </c>
      <c r="AA30" s="313">
        <v>2.3279635902313089E-3</v>
      </c>
      <c r="AB30" s="313">
        <v>1.0005721610376161</v>
      </c>
      <c r="AC30" s="313">
        <v>1.4827485538569246E-3</v>
      </c>
      <c r="AD30" s="313">
        <v>3.2494114907568403E-3</v>
      </c>
      <c r="AE30" s="313">
        <v>2.1301240318938479E-4</v>
      </c>
      <c r="AF30" s="313">
        <v>6.1669198244170198E-3</v>
      </c>
      <c r="AG30" s="313">
        <v>3.1345066852498612E-3</v>
      </c>
      <c r="AH30" s="313">
        <v>2.4051280294069156E-2</v>
      </c>
      <c r="AI30" s="313">
        <v>4.4905045089876187E-3</v>
      </c>
      <c r="AJ30" s="313">
        <v>3.5688422968135538E-3</v>
      </c>
      <c r="AK30" s="313">
        <v>3.5405383148687296E-4</v>
      </c>
      <c r="AL30" s="313">
        <v>4.9301484430635818E-4</v>
      </c>
      <c r="AM30" s="313">
        <v>1.6801225506791764E-2</v>
      </c>
      <c r="AN30" s="313">
        <v>6.6639059267454084E-4</v>
      </c>
      <c r="AO30" s="313">
        <v>1.4601925735214986E-2</v>
      </c>
      <c r="AP30" s="321">
        <f t="shared" si="0"/>
        <v>1.0983686312631911</v>
      </c>
    </row>
    <row r="31" spans="1:42" ht="12.5" x14ac:dyDescent="0.2">
      <c r="A31" s="281" t="s">
        <v>473</v>
      </c>
      <c r="B31" s="283" t="s">
        <v>385</v>
      </c>
      <c r="C31" s="313">
        <v>3.079459353240847E-2</v>
      </c>
      <c r="D31" s="313">
        <v>2.4091295394401815E-2</v>
      </c>
      <c r="E31" s="313">
        <v>3.1295523622140928E-2</v>
      </c>
      <c r="F31" s="313">
        <v>1.1625447372211207E-2</v>
      </c>
      <c r="G31" s="313">
        <v>3.3862093971297282E-2</v>
      </c>
      <c r="H31" s="313">
        <v>3.1768629020166306E-2</v>
      </c>
      <c r="I31" s="313">
        <v>3.8408125173932453E-2</v>
      </c>
      <c r="J31" s="313">
        <v>1.7254005572293511E-2</v>
      </c>
      <c r="K31" s="313">
        <v>4.5508797724344643E-3</v>
      </c>
      <c r="L31" s="313">
        <v>2.6034467159411514E-2</v>
      </c>
      <c r="M31" s="313">
        <v>1.7299258639487995E-2</v>
      </c>
      <c r="N31" s="313">
        <v>1.2147125998813809E-2</v>
      </c>
      <c r="O31" s="313">
        <v>1.870890274447078E-2</v>
      </c>
      <c r="P31" s="313">
        <v>2.0946442565306731E-2</v>
      </c>
      <c r="Q31" s="313">
        <v>2.040001585803413E-2</v>
      </c>
      <c r="R31" s="313">
        <v>1.8454810683075053E-2</v>
      </c>
      <c r="S31" s="313">
        <v>2.2431974623477315E-2</v>
      </c>
      <c r="T31" s="313">
        <v>1.9037680314803174E-2</v>
      </c>
      <c r="U31" s="313">
        <v>2.3917586628466353E-2</v>
      </c>
      <c r="V31" s="313">
        <v>1.9694016087313103E-2</v>
      </c>
      <c r="W31" s="313">
        <v>1.9167808298402093E-2</v>
      </c>
      <c r="X31" s="313">
        <v>3.2120347463952405E-2</v>
      </c>
      <c r="Y31" s="313">
        <v>2.6260600562777101E-2</v>
      </c>
      <c r="Z31" s="313">
        <v>8.5409849247506664E-3</v>
      </c>
      <c r="AA31" s="313">
        <v>1.0957663463051629E-2</v>
      </c>
      <c r="AB31" s="313">
        <v>7.8256626298262646E-3</v>
      </c>
      <c r="AC31" s="313">
        <v>1.0060699166690272</v>
      </c>
      <c r="AD31" s="313">
        <v>4.1898290534166565E-3</v>
      </c>
      <c r="AE31" s="313">
        <v>1.3745019253817204E-3</v>
      </c>
      <c r="AF31" s="313">
        <v>5.5974889097826983E-3</v>
      </c>
      <c r="AG31" s="313">
        <v>9.5587473686877776E-3</v>
      </c>
      <c r="AH31" s="313">
        <v>5.8500129640749188E-3</v>
      </c>
      <c r="AI31" s="313">
        <v>1.0560964577743455E-2</v>
      </c>
      <c r="AJ31" s="313">
        <v>2.7027183868091817E-2</v>
      </c>
      <c r="AK31" s="313">
        <v>1.8564840353800689E-2</v>
      </c>
      <c r="AL31" s="313">
        <v>1.2417353937730986E-2</v>
      </c>
      <c r="AM31" s="313">
        <v>3.6659417995938193E-2</v>
      </c>
      <c r="AN31" s="313">
        <v>5.5321755356618145E-2</v>
      </c>
      <c r="AO31" s="313">
        <v>2.8199619720386471E-2</v>
      </c>
      <c r="AP31" s="321">
        <f t="shared" si="0"/>
        <v>1.7407879550570005</v>
      </c>
    </row>
    <row r="32" spans="1:42" ht="12.5" x14ac:dyDescent="0.2">
      <c r="A32" s="281" t="s">
        <v>474</v>
      </c>
      <c r="B32" s="283" t="s">
        <v>37</v>
      </c>
      <c r="C32" s="313">
        <v>3.7717632107339399E-3</v>
      </c>
      <c r="D32" s="313">
        <v>7.5890297998720618E-4</v>
      </c>
      <c r="E32" s="313">
        <v>4.050782133195285E-4</v>
      </c>
      <c r="F32" s="313">
        <v>3.0398927080184563E-2</v>
      </c>
      <c r="G32" s="313">
        <v>3.48951440691308E-3</v>
      </c>
      <c r="H32" s="313">
        <v>1.107818715419245E-2</v>
      </c>
      <c r="I32" s="313">
        <v>5.8318941363615442E-3</v>
      </c>
      <c r="J32" s="313">
        <v>4.2196156306708458E-3</v>
      </c>
      <c r="K32" s="313">
        <v>2.2745910909960721E-3</v>
      </c>
      <c r="L32" s="313">
        <v>2.4342545673424212E-3</v>
      </c>
      <c r="M32" s="313">
        <v>7.4120140058839086E-3</v>
      </c>
      <c r="N32" s="313">
        <v>3.3281817673962199E-3</v>
      </c>
      <c r="O32" s="313">
        <v>5.7492517197873577E-3</v>
      </c>
      <c r="P32" s="313">
        <v>7.6089860100099493E-3</v>
      </c>
      <c r="Q32" s="313">
        <v>4.5064020817888583E-3</v>
      </c>
      <c r="R32" s="313">
        <v>4.5199589198215376E-3</v>
      </c>
      <c r="S32" s="313">
        <v>7.356765727399738E-3</v>
      </c>
      <c r="T32" s="313">
        <v>4.1483520812686135E-3</v>
      </c>
      <c r="U32" s="313">
        <v>4.449834728526187E-3</v>
      </c>
      <c r="V32" s="313">
        <v>4.4438742308908407E-3</v>
      </c>
      <c r="W32" s="313">
        <v>3.1074190975664885E-3</v>
      </c>
      <c r="X32" s="313">
        <v>1.0565485989052929E-2</v>
      </c>
      <c r="Y32" s="313">
        <v>8.5237671444205985E-3</v>
      </c>
      <c r="Z32" s="313">
        <v>1.1963680598928682E-2</v>
      </c>
      <c r="AA32" s="313">
        <v>1.6066886429634473E-2</v>
      </c>
      <c r="AB32" s="313">
        <v>1.6024040550195347E-2</v>
      </c>
      <c r="AC32" s="313">
        <v>1.1930400622453674E-2</v>
      </c>
      <c r="AD32" s="313">
        <v>1.0286412784771906</v>
      </c>
      <c r="AE32" s="313">
        <v>4.5264148887646523E-2</v>
      </c>
      <c r="AF32" s="313">
        <v>1.1653928141185642E-2</v>
      </c>
      <c r="AG32" s="313">
        <v>4.7627077458717495E-3</v>
      </c>
      <c r="AH32" s="313">
        <v>1.322874351966713E-2</v>
      </c>
      <c r="AI32" s="313">
        <v>5.1464391997796174E-3</v>
      </c>
      <c r="AJ32" s="313">
        <v>5.7865378055272001E-3</v>
      </c>
      <c r="AK32" s="313">
        <v>1.6970747654251554E-2</v>
      </c>
      <c r="AL32" s="313">
        <v>5.8221869832546401E-3</v>
      </c>
      <c r="AM32" s="313">
        <v>5.6193450744573183E-3</v>
      </c>
      <c r="AN32" s="313">
        <v>2.1862540067960718E-3</v>
      </c>
      <c r="AO32" s="313">
        <v>6.3531343337680599E-3</v>
      </c>
      <c r="AP32" s="321">
        <f t="shared" si="0"/>
        <v>1.3414503476713553</v>
      </c>
    </row>
    <row r="33" spans="1:42" ht="12.5" x14ac:dyDescent="0.2">
      <c r="A33" s="281" t="s">
        <v>475</v>
      </c>
      <c r="B33" s="283" t="s">
        <v>38</v>
      </c>
      <c r="C33" s="313">
        <v>3.2633767178372282E-3</v>
      </c>
      <c r="D33" s="313">
        <v>1.4339711362430195E-3</v>
      </c>
      <c r="E33" s="313">
        <v>9.3374352948978167E-4</v>
      </c>
      <c r="F33" s="313">
        <v>9.9004804473326775E-3</v>
      </c>
      <c r="G33" s="313">
        <v>3.2112276909002208E-3</v>
      </c>
      <c r="H33" s="313">
        <v>4.7863092765630597E-3</v>
      </c>
      <c r="I33" s="313">
        <v>3.080309815146481E-3</v>
      </c>
      <c r="J33" s="313">
        <v>2.951680615965388E-3</v>
      </c>
      <c r="K33" s="313">
        <v>8.1134134245434725E-4</v>
      </c>
      <c r="L33" s="313">
        <v>1.8512229721027349E-3</v>
      </c>
      <c r="M33" s="313">
        <v>4.0179966882372617E-3</v>
      </c>
      <c r="N33" s="313">
        <v>2.0901501501809907E-3</v>
      </c>
      <c r="O33" s="313">
        <v>2.2831277944529685E-3</v>
      </c>
      <c r="P33" s="313">
        <v>4.740519538029217E-3</v>
      </c>
      <c r="Q33" s="313">
        <v>3.2763783835906618E-3</v>
      </c>
      <c r="R33" s="313">
        <v>2.8783377895192394E-3</v>
      </c>
      <c r="S33" s="313">
        <v>3.337661902642051E-3</v>
      </c>
      <c r="T33" s="313">
        <v>1.5671818418377282E-3</v>
      </c>
      <c r="U33" s="313">
        <v>3.4282514893031199E-3</v>
      </c>
      <c r="V33" s="313">
        <v>3.2350452270603603E-3</v>
      </c>
      <c r="W33" s="313">
        <v>1.5083850811684516E-3</v>
      </c>
      <c r="X33" s="313">
        <v>4.0566070143616137E-3</v>
      </c>
      <c r="Y33" s="313">
        <v>5.5061056817932233E-3</v>
      </c>
      <c r="Z33" s="313">
        <v>3.6145415851377327E-3</v>
      </c>
      <c r="AA33" s="313">
        <v>2.1909555347254133E-3</v>
      </c>
      <c r="AB33" s="313">
        <v>2.4555598982096429E-3</v>
      </c>
      <c r="AC33" s="313">
        <v>2.9579946748430747E-2</v>
      </c>
      <c r="AD33" s="313">
        <v>1.6652282890260016E-2</v>
      </c>
      <c r="AE33" s="313">
        <v>1.0394461145074541</v>
      </c>
      <c r="AF33" s="313">
        <v>1.7933377037602088E-2</v>
      </c>
      <c r="AG33" s="313">
        <v>2.4180815572975901E-2</v>
      </c>
      <c r="AH33" s="313">
        <v>2.9698547404547124E-3</v>
      </c>
      <c r="AI33" s="313">
        <v>8.8105449217961672E-3</v>
      </c>
      <c r="AJ33" s="313">
        <v>2.2018704234317232E-2</v>
      </c>
      <c r="AK33" s="313">
        <v>1.7884216909597093E-2</v>
      </c>
      <c r="AL33" s="313">
        <v>6.8711091596001051E-3</v>
      </c>
      <c r="AM33" s="313">
        <v>1.2276431909249466E-2</v>
      </c>
      <c r="AN33" s="313">
        <v>3.1042567674783601E-3</v>
      </c>
      <c r="AO33" s="313">
        <v>2.8042636781490542E-2</v>
      </c>
      <c r="AP33" s="321">
        <f t="shared" si="0"/>
        <v>1.2841381245435004</v>
      </c>
    </row>
    <row r="34" spans="1:42" ht="12.5" x14ac:dyDescent="0.2">
      <c r="A34" s="281" t="s">
        <v>476</v>
      </c>
      <c r="B34" s="283" t="s">
        <v>477</v>
      </c>
      <c r="C34" s="313">
        <v>2.2180081297458912E-2</v>
      </c>
      <c r="D34" s="313">
        <v>4.2703478632973989E-2</v>
      </c>
      <c r="E34" s="313">
        <v>7.0465653197281195E-4</v>
      </c>
      <c r="F34" s="313">
        <v>1.9491332438490726E-2</v>
      </c>
      <c r="G34" s="313">
        <v>2.1142790964270929E-2</v>
      </c>
      <c r="H34" s="313">
        <v>1.3914928644755043E-2</v>
      </c>
      <c r="I34" s="313">
        <v>2.8595084624806821E-2</v>
      </c>
      <c r="J34" s="313">
        <v>1.6908177687052852E-2</v>
      </c>
      <c r="K34" s="313">
        <v>1.4087211273390717E-2</v>
      </c>
      <c r="L34" s="313">
        <v>1.3960177637463432E-2</v>
      </c>
      <c r="M34" s="313">
        <v>3.5095671953122742E-2</v>
      </c>
      <c r="N34" s="313">
        <v>1.6035469162660895E-2</v>
      </c>
      <c r="O34" s="313">
        <v>2.3814296460724808E-2</v>
      </c>
      <c r="P34" s="313">
        <v>1.7641584854104719E-2</v>
      </c>
      <c r="Q34" s="313">
        <v>1.391790115756082E-2</v>
      </c>
      <c r="R34" s="313">
        <v>1.1866867657923545E-2</v>
      </c>
      <c r="S34" s="313">
        <v>1.4133280332518027E-2</v>
      </c>
      <c r="T34" s="313">
        <v>1.4255238214593497E-2</v>
      </c>
      <c r="U34" s="313">
        <v>1.615128875435818E-2</v>
      </c>
      <c r="V34" s="313">
        <v>1.6370150394288359E-2</v>
      </c>
      <c r="W34" s="313">
        <v>1.3113359275966109E-2</v>
      </c>
      <c r="X34" s="313">
        <v>6.2966743281901758E-2</v>
      </c>
      <c r="Y34" s="313">
        <v>2.1854538375723615E-2</v>
      </c>
      <c r="Z34" s="313">
        <v>2.5734277000594264E-2</v>
      </c>
      <c r="AA34" s="313">
        <v>1.3048813681869496E-2</v>
      </c>
      <c r="AB34" s="313">
        <v>3.3409823303747553E-2</v>
      </c>
      <c r="AC34" s="313">
        <v>1.6771416259110598E-2</v>
      </c>
      <c r="AD34" s="313">
        <v>2.2895954154097547E-2</v>
      </c>
      <c r="AE34" s="313">
        <v>2.0750594915460818E-3</v>
      </c>
      <c r="AF34" s="313">
        <v>1.0359262972585856</v>
      </c>
      <c r="AG34" s="313">
        <v>1.8504383467391881E-2</v>
      </c>
      <c r="AH34" s="313">
        <v>1.9362442549531799E-2</v>
      </c>
      <c r="AI34" s="313">
        <v>1.6559380935633933E-2</v>
      </c>
      <c r="AJ34" s="313">
        <v>1.0570790850695552E-2</v>
      </c>
      <c r="AK34" s="313">
        <v>2.2161095094890979E-2</v>
      </c>
      <c r="AL34" s="313">
        <v>8.3263933590380836E-3</v>
      </c>
      <c r="AM34" s="313">
        <v>2.1967916225167233E-2</v>
      </c>
      <c r="AN34" s="313">
        <v>7.4814520919155927E-2</v>
      </c>
      <c r="AO34" s="313">
        <v>6.0399085295030533E-2</v>
      </c>
      <c r="AP34" s="321">
        <f t="shared" si="0"/>
        <v>1.8130328741591397</v>
      </c>
    </row>
    <row r="35" spans="1:42" ht="12.5" x14ac:dyDescent="0.2">
      <c r="A35" s="281" t="s">
        <v>478</v>
      </c>
      <c r="B35" s="283" t="s">
        <v>194</v>
      </c>
      <c r="C35" s="313">
        <v>6.7892107838323737E-4</v>
      </c>
      <c r="D35" s="313">
        <v>2.6742572794042247E-4</v>
      </c>
      <c r="E35" s="313">
        <v>2.2766719837970128E-4</v>
      </c>
      <c r="F35" s="313">
        <v>2.1204017664738805E-3</v>
      </c>
      <c r="G35" s="313">
        <v>1.0506378898576239E-3</v>
      </c>
      <c r="H35" s="313">
        <v>1.3009843823304772E-3</v>
      </c>
      <c r="I35" s="313">
        <v>1.2990459003120883E-3</v>
      </c>
      <c r="J35" s="313">
        <v>2.3053122210095985E-3</v>
      </c>
      <c r="K35" s="313">
        <v>2.2234949170084383E-4</v>
      </c>
      <c r="L35" s="313">
        <v>1.0076110933705399E-3</v>
      </c>
      <c r="M35" s="313">
        <v>1.3926564757350563E-3</v>
      </c>
      <c r="N35" s="313">
        <v>6.0623620765285109E-4</v>
      </c>
      <c r="O35" s="313">
        <v>8.4138502143759361E-4</v>
      </c>
      <c r="P35" s="313">
        <v>1.45829018729636E-3</v>
      </c>
      <c r="Q35" s="313">
        <v>1.6173739310615682E-3</v>
      </c>
      <c r="R35" s="313">
        <v>2.052994001334337E-3</v>
      </c>
      <c r="S35" s="313">
        <v>1.5694865001199729E-3</v>
      </c>
      <c r="T35" s="313">
        <v>1.5406048807765662E-3</v>
      </c>
      <c r="U35" s="313">
        <v>2.6288875578468615E-3</v>
      </c>
      <c r="V35" s="313">
        <v>3.711128466537011E-3</v>
      </c>
      <c r="W35" s="313">
        <v>7.6799014516779182E-4</v>
      </c>
      <c r="X35" s="313">
        <v>1.5286090565732253E-3</v>
      </c>
      <c r="Y35" s="313">
        <v>2.1792979136692008E-3</v>
      </c>
      <c r="Z35" s="313">
        <v>1.5720379517335228E-3</v>
      </c>
      <c r="AA35" s="313">
        <v>8.4097796169679377E-3</v>
      </c>
      <c r="AB35" s="313">
        <v>2.3153435608256933E-3</v>
      </c>
      <c r="AC35" s="313">
        <v>7.1084135719932402E-3</v>
      </c>
      <c r="AD35" s="313">
        <v>1.071818356375415E-2</v>
      </c>
      <c r="AE35" s="313">
        <v>1.1843339603082154E-3</v>
      </c>
      <c r="AF35" s="313">
        <v>2.4198528548175853E-3</v>
      </c>
      <c r="AG35" s="313">
        <v>1.0320975908628314</v>
      </c>
      <c r="AH35" s="313">
        <v>5.8267284254278013E-3</v>
      </c>
      <c r="AI35" s="313">
        <v>6.0737987977872668E-3</v>
      </c>
      <c r="AJ35" s="313">
        <v>2.4636320280981118E-3</v>
      </c>
      <c r="AK35" s="313">
        <v>1.2852373244236317E-2</v>
      </c>
      <c r="AL35" s="313">
        <v>5.0261422522278054E-3</v>
      </c>
      <c r="AM35" s="313">
        <v>4.1173625400409246E-3</v>
      </c>
      <c r="AN35" s="313">
        <v>6.9638899740127782E-4</v>
      </c>
      <c r="AO35" s="313">
        <v>1.153164424660902E-2</v>
      </c>
      <c r="AP35" s="321">
        <f t="shared" si="0"/>
        <v>1.135257259323418</v>
      </c>
    </row>
    <row r="36" spans="1:42" ht="12.5" x14ac:dyDescent="0.2">
      <c r="A36" s="281" t="s">
        <v>479</v>
      </c>
      <c r="B36" s="283" t="s">
        <v>39</v>
      </c>
      <c r="C36" s="313">
        <v>2.464456391071256E-4</v>
      </c>
      <c r="D36" s="313">
        <v>4.6229680824856203E-5</v>
      </c>
      <c r="E36" s="313">
        <v>2.0331236869197822E-5</v>
      </c>
      <c r="F36" s="313">
        <v>1.0642840474462227E-3</v>
      </c>
      <c r="G36" s="313">
        <v>4.1289014994381893E-4</v>
      </c>
      <c r="H36" s="313">
        <v>2.7330392789596722E-4</v>
      </c>
      <c r="I36" s="313">
        <v>2.3398783793252445E-4</v>
      </c>
      <c r="J36" s="313">
        <v>1.5332162131074275E-4</v>
      </c>
      <c r="K36" s="313">
        <v>4.100016659905378E-5</v>
      </c>
      <c r="L36" s="313">
        <v>1.4009769042352114E-4</v>
      </c>
      <c r="M36" s="313">
        <v>6.1414702309256866E-4</v>
      </c>
      <c r="N36" s="313">
        <v>2.9641502999593435E-4</v>
      </c>
      <c r="O36" s="313">
        <v>3.9433176170641901E-4</v>
      </c>
      <c r="P36" s="313">
        <v>3.1651804067569047E-4</v>
      </c>
      <c r="Q36" s="313">
        <v>5.504910240882421E-4</v>
      </c>
      <c r="R36" s="313">
        <v>4.4895563791390579E-4</v>
      </c>
      <c r="S36" s="313">
        <v>2.5128395832782588E-4</v>
      </c>
      <c r="T36" s="313">
        <v>1.4211914429478913E-4</v>
      </c>
      <c r="U36" s="313">
        <v>2.5721912793883335E-4</v>
      </c>
      <c r="V36" s="313">
        <v>1.801704745255447E-4</v>
      </c>
      <c r="W36" s="313">
        <v>1.6999138438865096E-4</v>
      </c>
      <c r="X36" s="313">
        <v>2.6936595529357459E-4</v>
      </c>
      <c r="Y36" s="313">
        <v>9.7822266330617751E-4</v>
      </c>
      <c r="Z36" s="313">
        <v>2.6498867452520014E-4</v>
      </c>
      <c r="AA36" s="313">
        <v>7.3937768788806459E-4</v>
      </c>
      <c r="AB36" s="313">
        <v>1.5303335348679063E-3</v>
      </c>
      <c r="AC36" s="313">
        <v>5.8844684262268751E-4</v>
      </c>
      <c r="AD36" s="313">
        <v>5.6932773435455948E-4</v>
      </c>
      <c r="AE36" s="313">
        <v>1.772826916522362E-4</v>
      </c>
      <c r="AF36" s="313">
        <v>7.9024605874045454E-4</v>
      </c>
      <c r="AG36" s="313">
        <v>4.1731405578751887E-4</v>
      </c>
      <c r="AH36" s="313">
        <v>1.0003145736101762</v>
      </c>
      <c r="AI36" s="313">
        <v>8.9513169192761131E-4</v>
      </c>
      <c r="AJ36" s="313">
        <v>3.1422999664029798E-4</v>
      </c>
      <c r="AK36" s="313">
        <v>6.4204328956751972E-4</v>
      </c>
      <c r="AL36" s="313">
        <v>3.270871838481117E-4</v>
      </c>
      <c r="AM36" s="313">
        <v>3.332526832906841E-4</v>
      </c>
      <c r="AN36" s="313">
        <v>1.410031328696337E-4</v>
      </c>
      <c r="AO36" s="313">
        <v>0.1898160802194741</v>
      </c>
      <c r="AP36" s="321">
        <f t="shared" si="0"/>
        <v>1.01554576209266</v>
      </c>
    </row>
    <row r="37" spans="1:42" ht="12.5" x14ac:dyDescent="0.2">
      <c r="A37" s="281" t="s">
        <v>480</v>
      </c>
      <c r="B37" s="283" t="s">
        <v>40</v>
      </c>
      <c r="C37" s="313">
        <v>4.2279944795802445E-5</v>
      </c>
      <c r="D37" s="313">
        <v>6.6939956905107185E-5</v>
      </c>
      <c r="E37" s="313">
        <v>4.2462236193190421E-6</v>
      </c>
      <c r="F37" s="313">
        <v>5.5337681968779526E-5</v>
      </c>
      <c r="G37" s="313">
        <v>1.4882815164408004E-4</v>
      </c>
      <c r="H37" s="313">
        <v>3.4529285551493998E-5</v>
      </c>
      <c r="I37" s="313">
        <v>1.1962014107000934E-4</v>
      </c>
      <c r="J37" s="313">
        <v>2.3625183661023328E-4</v>
      </c>
      <c r="K37" s="313">
        <v>2.3705907861788168E-5</v>
      </c>
      <c r="L37" s="313">
        <v>1.7691490850077639E-4</v>
      </c>
      <c r="M37" s="313">
        <v>4.0856038711884119E-4</v>
      </c>
      <c r="N37" s="313">
        <v>9.2541318394520595E-5</v>
      </c>
      <c r="O37" s="313">
        <v>5.9249689372138822E-5</v>
      </c>
      <c r="P37" s="313">
        <v>2.8917272900041844E-4</v>
      </c>
      <c r="Q37" s="313">
        <v>1.5047386330685266E-4</v>
      </c>
      <c r="R37" s="313">
        <v>1.2833104774613157E-4</v>
      </c>
      <c r="S37" s="313">
        <v>1.3092878709420309E-4</v>
      </c>
      <c r="T37" s="313">
        <v>9.5598830028846029E-4</v>
      </c>
      <c r="U37" s="313">
        <v>9.3683170221598258E-4</v>
      </c>
      <c r="V37" s="313">
        <v>1.2989930110784596E-3</v>
      </c>
      <c r="W37" s="313">
        <v>1.3390430462925898E-4</v>
      </c>
      <c r="X37" s="313">
        <v>1.6093703611945898E-4</v>
      </c>
      <c r="Y37" s="313">
        <v>2.2472464187218172E-4</v>
      </c>
      <c r="Z37" s="313">
        <v>1.1724958636313314E-4</v>
      </c>
      <c r="AA37" s="313">
        <v>1.7900566136529774E-4</v>
      </c>
      <c r="AB37" s="313">
        <v>1.6401437875326359E-4</v>
      </c>
      <c r="AC37" s="313">
        <v>9.6404533283038924E-5</v>
      </c>
      <c r="AD37" s="313">
        <v>3.069411531927865E-4</v>
      </c>
      <c r="AE37" s="313">
        <v>2.3257463154877024E-5</v>
      </c>
      <c r="AF37" s="313">
        <v>1.5831471469132503E-3</v>
      </c>
      <c r="AG37" s="313">
        <v>2.9386665153932948E-3</v>
      </c>
      <c r="AH37" s="313">
        <v>2.0148915003452667E-4</v>
      </c>
      <c r="AI37" s="313">
        <v>1.000057934119315</v>
      </c>
      <c r="AJ37" s="313">
        <v>1.3329767268989632E-4</v>
      </c>
      <c r="AK37" s="313">
        <v>8.6946891962627054E-5</v>
      </c>
      <c r="AL37" s="313">
        <v>2.3820385225208209E-4</v>
      </c>
      <c r="AM37" s="313">
        <v>2.1778908193467942E-4</v>
      </c>
      <c r="AN37" s="313">
        <v>1.2933367550623214E-4</v>
      </c>
      <c r="AO37" s="313">
        <v>2.3954241920084795E-4</v>
      </c>
      <c r="AP37" s="321">
        <f t="shared" si="0"/>
        <v>1.0123529717388784</v>
      </c>
    </row>
    <row r="38" spans="1:42" ht="12.5" x14ac:dyDescent="0.2">
      <c r="A38" s="281" t="s">
        <v>481</v>
      </c>
      <c r="B38" s="283" t="s">
        <v>482</v>
      </c>
      <c r="C38" s="313">
        <v>3.0704488559882975E-5</v>
      </c>
      <c r="D38" s="313">
        <v>5.2615557784571891E-5</v>
      </c>
      <c r="E38" s="313">
        <v>1.8845171370405825E-6</v>
      </c>
      <c r="F38" s="313">
        <v>4.0537136940615438E-5</v>
      </c>
      <c r="G38" s="313">
        <v>3.1737172407847321E-5</v>
      </c>
      <c r="H38" s="313">
        <v>2.3163878840667485E-5</v>
      </c>
      <c r="I38" s="313">
        <v>4.0413109532781331E-5</v>
      </c>
      <c r="J38" s="313">
        <v>3.6016801982902866E-5</v>
      </c>
      <c r="K38" s="313">
        <v>1.8149284037706016E-5</v>
      </c>
      <c r="L38" s="313">
        <v>2.0641680033152898E-5</v>
      </c>
      <c r="M38" s="313">
        <v>5.1279331403929501E-5</v>
      </c>
      <c r="N38" s="313">
        <v>2.6504271506277515E-5</v>
      </c>
      <c r="O38" s="313">
        <v>3.4451862305726775E-5</v>
      </c>
      <c r="P38" s="313">
        <v>2.7233940281385493E-5</v>
      </c>
      <c r="Q38" s="313">
        <v>2.4184595203204144E-5</v>
      </c>
      <c r="R38" s="313">
        <v>2.0791757582008534E-5</v>
      </c>
      <c r="S38" s="313">
        <v>2.2164034127266398E-5</v>
      </c>
      <c r="T38" s="313">
        <v>2.1616399597657573E-5</v>
      </c>
      <c r="U38" s="313">
        <v>2.4824322744059625E-5</v>
      </c>
      <c r="V38" s="313">
        <v>2.4493541915358515E-5</v>
      </c>
      <c r="W38" s="313">
        <v>1.9192949561837989E-5</v>
      </c>
      <c r="X38" s="313">
        <v>8.2107628042933067E-5</v>
      </c>
      <c r="Y38" s="313">
        <v>3.9053823965568518E-5</v>
      </c>
      <c r="Z38" s="313">
        <v>8.5193588504189861E-5</v>
      </c>
      <c r="AA38" s="313">
        <v>3.3133734279273215E-4</v>
      </c>
      <c r="AB38" s="313">
        <v>6.0831158485955297E-5</v>
      </c>
      <c r="AC38" s="313">
        <v>5.2430400208097549E-5</v>
      </c>
      <c r="AD38" s="313">
        <v>1.8775197385028511E-4</v>
      </c>
      <c r="AE38" s="313">
        <v>1.7604018865645838E-5</v>
      </c>
      <c r="AF38" s="313">
        <v>1.2579298486863448E-3</v>
      </c>
      <c r="AG38" s="313">
        <v>3.9496706614515037E-4</v>
      </c>
      <c r="AH38" s="313">
        <v>5.3103169854002482E-5</v>
      </c>
      <c r="AI38" s="313">
        <v>5.4166685130244587E-5</v>
      </c>
      <c r="AJ38" s="313">
        <v>1.016967261016561</v>
      </c>
      <c r="AK38" s="313">
        <v>4.1791146687926115E-5</v>
      </c>
      <c r="AL38" s="313">
        <v>4.5499208998981261E-5</v>
      </c>
      <c r="AM38" s="313">
        <v>9.0416995920698039E-5</v>
      </c>
      <c r="AN38" s="313">
        <v>9.3420431457435463E-5</v>
      </c>
      <c r="AO38" s="313">
        <v>1.6306546946479169E-3</v>
      </c>
      <c r="AP38" s="321">
        <f t="shared" si="0"/>
        <v>1.0204474661376428</v>
      </c>
    </row>
    <row r="39" spans="1:42" ht="12.5" x14ac:dyDescent="0.2">
      <c r="A39" s="281" t="s">
        <v>483</v>
      </c>
      <c r="B39" s="283" t="s">
        <v>484</v>
      </c>
      <c r="C39" s="313">
        <v>4.4625089664879424E-5</v>
      </c>
      <c r="D39" s="313">
        <v>3.9289677564726734E-5</v>
      </c>
      <c r="E39" s="313">
        <v>9.2984067378479325E-6</v>
      </c>
      <c r="F39" s="313">
        <v>1.8799338758138113E-3</v>
      </c>
      <c r="G39" s="313">
        <v>2.4820974801400419E-4</v>
      </c>
      <c r="H39" s="313">
        <v>4.0666677180116315E-4</v>
      </c>
      <c r="I39" s="313">
        <v>2.8947873771277441E-4</v>
      </c>
      <c r="J39" s="313">
        <v>6.8723508455998609E-4</v>
      </c>
      <c r="K39" s="313">
        <v>9.9536001259415793E-5</v>
      </c>
      <c r="L39" s="313">
        <v>2.005404229809418E-4</v>
      </c>
      <c r="M39" s="313">
        <v>2.0990044627377318E-4</v>
      </c>
      <c r="N39" s="313">
        <v>3.154861308510254E-4</v>
      </c>
      <c r="O39" s="313">
        <v>1.8982031986376584E-4</v>
      </c>
      <c r="P39" s="313">
        <v>4.1400484327112907E-4</v>
      </c>
      <c r="Q39" s="313">
        <v>1.0547965185439519E-3</v>
      </c>
      <c r="R39" s="313">
        <v>8.0635973999157646E-4</v>
      </c>
      <c r="S39" s="313">
        <v>6.778786959049614E-4</v>
      </c>
      <c r="T39" s="313">
        <v>3.1013845778334341E-4</v>
      </c>
      <c r="U39" s="313">
        <v>3.0322888815451825E-4</v>
      </c>
      <c r="V39" s="313">
        <v>3.6088479444954994E-4</v>
      </c>
      <c r="W39" s="313">
        <v>1.2823063050278834E-4</v>
      </c>
      <c r="X39" s="313">
        <v>3.7858124167934501E-4</v>
      </c>
      <c r="Y39" s="313">
        <v>4.2127626552076629E-4</v>
      </c>
      <c r="Z39" s="313">
        <v>2.8003916718528427E-4</v>
      </c>
      <c r="AA39" s="313">
        <v>4.6746603193769439E-3</v>
      </c>
      <c r="AB39" s="313">
        <v>8.3410455591666416E-4</v>
      </c>
      <c r="AC39" s="313">
        <v>2.439767697347468E-4</v>
      </c>
      <c r="AD39" s="313">
        <v>1.2810547322009487E-3</v>
      </c>
      <c r="AE39" s="313">
        <v>2.1424319943647775E-4</v>
      </c>
      <c r="AF39" s="313">
        <v>8.2037424095665959E-4</v>
      </c>
      <c r="AG39" s="313">
        <v>7.6606720012080529E-4</v>
      </c>
      <c r="AH39" s="313">
        <v>1.303169711097778E-4</v>
      </c>
      <c r="AI39" s="313">
        <v>1.1089313698551951E-3</v>
      </c>
      <c r="AJ39" s="313">
        <v>5.5657054656941326E-4</v>
      </c>
      <c r="AK39" s="313">
        <v>1.0001163914188103</v>
      </c>
      <c r="AL39" s="313">
        <v>8.9348603562045329E-4</v>
      </c>
      <c r="AM39" s="313">
        <v>1.2585125373403075E-3</v>
      </c>
      <c r="AN39" s="313">
        <v>1.0926843424103404E-4</v>
      </c>
      <c r="AO39" s="313">
        <v>1.7696100378429981E-3</v>
      </c>
      <c r="AP39" s="321">
        <f t="shared" si="0"/>
        <v>1.0227633982873749</v>
      </c>
    </row>
    <row r="40" spans="1:42" ht="12.5" x14ac:dyDescent="0.2">
      <c r="A40" s="281" t="s">
        <v>485</v>
      </c>
      <c r="B40" s="283" t="s">
        <v>41</v>
      </c>
      <c r="C40" s="313">
        <v>1.5648355684677102E-2</v>
      </c>
      <c r="D40" s="313">
        <v>3.3030091879227451E-3</v>
      </c>
      <c r="E40" s="313">
        <v>1.9994711880731791E-3</v>
      </c>
      <c r="F40" s="313">
        <v>4.5245110218812515E-2</v>
      </c>
      <c r="G40" s="313">
        <v>2.0047557556816739E-2</v>
      </c>
      <c r="H40" s="313">
        <v>2.3527497573838825E-2</v>
      </c>
      <c r="I40" s="313">
        <v>1.6263810255290605E-2</v>
      </c>
      <c r="J40" s="313">
        <v>3.1768268775693137E-2</v>
      </c>
      <c r="K40" s="313">
        <v>4.38929047606622E-3</v>
      </c>
      <c r="L40" s="313">
        <v>2.6972230016592904E-2</v>
      </c>
      <c r="M40" s="313">
        <v>3.9026782218233844E-2</v>
      </c>
      <c r="N40" s="313">
        <v>1.0471287475759167E-2</v>
      </c>
      <c r="O40" s="313">
        <v>1.2973889552627444E-2</v>
      </c>
      <c r="P40" s="313">
        <v>2.0854960598750982E-2</v>
      </c>
      <c r="Q40" s="313">
        <v>2.7436049826960147E-2</v>
      </c>
      <c r="R40" s="313">
        <v>2.3214549088037988E-2</v>
      </c>
      <c r="S40" s="313">
        <v>2.2421695495512386E-2</v>
      </c>
      <c r="T40" s="313">
        <v>3.1454816540473628E-2</v>
      </c>
      <c r="U40" s="313">
        <v>2.8442875937236739E-2</v>
      </c>
      <c r="V40" s="313">
        <v>2.5967319543017654E-2</v>
      </c>
      <c r="W40" s="313">
        <v>1.9424165000755656E-2</v>
      </c>
      <c r="X40" s="313">
        <v>2.9190790874885644E-2</v>
      </c>
      <c r="Y40" s="313">
        <v>6.5544539114486627E-2</v>
      </c>
      <c r="Z40" s="313">
        <v>4.7934836724177109E-2</v>
      </c>
      <c r="AA40" s="313">
        <v>0.10074571494284838</v>
      </c>
      <c r="AB40" s="313">
        <v>4.4637367443023011E-2</v>
      </c>
      <c r="AC40" s="313">
        <v>5.8753292272777619E-2</v>
      </c>
      <c r="AD40" s="313">
        <v>7.8888109194359138E-2</v>
      </c>
      <c r="AE40" s="313">
        <v>2.4813250061893579E-2</v>
      </c>
      <c r="AF40" s="313">
        <v>4.6756255881988507E-2</v>
      </c>
      <c r="AG40" s="313">
        <v>0.10295568765920719</v>
      </c>
      <c r="AH40" s="313">
        <v>6.3475110096185824E-2</v>
      </c>
      <c r="AI40" s="313">
        <v>5.2153701897696927E-2</v>
      </c>
      <c r="AJ40" s="313">
        <v>3.4079539044076144E-2</v>
      </c>
      <c r="AK40" s="313">
        <v>5.5824420905465605E-2</v>
      </c>
      <c r="AL40" s="313">
        <v>1.0897306426380822</v>
      </c>
      <c r="AM40" s="313">
        <v>2.695763709394014E-2</v>
      </c>
      <c r="AN40" s="313">
        <v>8.454620804458593E-3</v>
      </c>
      <c r="AO40" s="313">
        <v>3.8591433307379283E-2</v>
      </c>
      <c r="AP40" s="321">
        <f t="shared" si="0"/>
        <v>2.381748508860702</v>
      </c>
    </row>
    <row r="41" spans="1:42" ht="12.5" x14ac:dyDescent="0.2">
      <c r="A41" s="286">
        <v>37</v>
      </c>
      <c r="B41" s="283" t="s">
        <v>42</v>
      </c>
      <c r="C41" s="313">
        <v>4.2037296815087493E-5</v>
      </c>
      <c r="D41" s="313">
        <v>3.5711311378080943E-5</v>
      </c>
      <c r="E41" s="313">
        <v>1.8232986188189929E-5</v>
      </c>
      <c r="F41" s="313">
        <v>7.3496623693519589E-5</v>
      </c>
      <c r="G41" s="313">
        <v>1.298062590874088E-4</v>
      </c>
      <c r="H41" s="313">
        <v>5.1435919389538674E-5</v>
      </c>
      <c r="I41" s="313">
        <v>1.1087730936771876E-4</v>
      </c>
      <c r="J41" s="313">
        <v>1.0279093629693823E-4</v>
      </c>
      <c r="K41" s="313">
        <v>1.4118908265556601E-5</v>
      </c>
      <c r="L41" s="313">
        <v>9.2868193082974203E-5</v>
      </c>
      <c r="M41" s="313">
        <v>8.4094540693049847E-5</v>
      </c>
      <c r="N41" s="313">
        <v>5.6250891250880292E-5</v>
      </c>
      <c r="O41" s="313">
        <v>8.1435163264554581E-5</v>
      </c>
      <c r="P41" s="313">
        <v>9.2534626050655848E-5</v>
      </c>
      <c r="Q41" s="313">
        <v>1.1455772044914863E-4</v>
      </c>
      <c r="R41" s="313">
        <v>1.1614060952218358E-4</v>
      </c>
      <c r="S41" s="313">
        <v>9.1562290041416057E-5</v>
      </c>
      <c r="T41" s="313">
        <v>1.4375158033688276E-4</v>
      </c>
      <c r="U41" s="313">
        <v>1.2368156005378796E-4</v>
      </c>
      <c r="V41" s="313">
        <v>1.4651753787843424E-4</v>
      </c>
      <c r="W41" s="313">
        <v>8.1382917096145879E-5</v>
      </c>
      <c r="X41" s="313">
        <v>2.9231790343219602E-4</v>
      </c>
      <c r="Y41" s="313">
        <v>2.1298938760598815E-4</v>
      </c>
      <c r="Z41" s="313">
        <v>1.203894592494667E-4</v>
      </c>
      <c r="AA41" s="313">
        <v>3.262904861964972E-4</v>
      </c>
      <c r="AB41" s="313">
        <v>1.2336886845172655E-4</v>
      </c>
      <c r="AC41" s="313">
        <v>5.624433326836052E-4</v>
      </c>
      <c r="AD41" s="313">
        <v>2.7743285771366098E-4</v>
      </c>
      <c r="AE41" s="313">
        <v>3.1121168226609658E-4</v>
      </c>
      <c r="AF41" s="313">
        <v>5.4778862735570342E-4</v>
      </c>
      <c r="AG41" s="313">
        <v>1.1567071617403502E-2</v>
      </c>
      <c r="AH41" s="313">
        <v>3.5442905005965712E-4</v>
      </c>
      <c r="AI41" s="313">
        <v>1.6408530482406698E-3</v>
      </c>
      <c r="AJ41" s="313">
        <v>6.4753961984379835E-3</v>
      </c>
      <c r="AK41" s="313">
        <v>1.5685823526975316E-3</v>
      </c>
      <c r="AL41" s="313">
        <v>5.7887965954738321E-4</v>
      </c>
      <c r="AM41" s="313">
        <v>1.0083275239706562</v>
      </c>
      <c r="AN41" s="313">
        <v>8.0557406505691489E-5</v>
      </c>
      <c r="AO41" s="313">
        <v>8.9297630983695326E-4</v>
      </c>
      <c r="AP41" s="321">
        <f t="shared" si="0"/>
        <v>1.0351708110887057</v>
      </c>
    </row>
    <row r="42" spans="1:42" ht="12.5" x14ac:dyDescent="0.2">
      <c r="A42" s="287">
        <v>38</v>
      </c>
      <c r="B42" s="272" t="s">
        <v>283</v>
      </c>
      <c r="C42" s="313">
        <v>2.8469355396938949E-4</v>
      </c>
      <c r="D42" s="313">
        <v>2.4966891641295299E-4</v>
      </c>
      <c r="E42" s="313">
        <v>1.4644685677546386E-4</v>
      </c>
      <c r="F42" s="313">
        <v>3.1648824388258632E-3</v>
      </c>
      <c r="G42" s="313">
        <v>1.7633401558492046E-3</v>
      </c>
      <c r="H42" s="313">
        <v>1.9009440221929297E-3</v>
      </c>
      <c r="I42" s="313">
        <v>1.5106628971096527E-3</v>
      </c>
      <c r="J42" s="313">
        <v>1.3386004231865727E-3</v>
      </c>
      <c r="K42" s="313">
        <v>4.1815785252709607E-4</v>
      </c>
      <c r="L42" s="313">
        <v>4.5642597046610325E-4</v>
      </c>
      <c r="M42" s="313">
        <v>2.5680222159196633E-3</v>
      </c>
      <c r="N42" s="313">
        <v>5.44880205208232E-4</v>
      </c>
      <c r="O42" s="313">
        <v>8.1060002816972781E-4</v>
      </c>
      <c r="P42" s="313">
        <v>1.0786962335646568E-3</v>
      </c>
      <c r="Q42" s="313">
        <v>1.4503205445059188E-3</v>
      </c>
      <c r="R42" s="313">
        <v>1.8106771090466948E-3</v>
      </c>
      <c r="S42" s="313">
        <v>2.5379915601168126E-3</v>
      </c>
      <c r="T42" s="313">
        <v>2.1565969655164261E-3</v>
      </c>
      <c r="U42" s="313">
        <v>2.0928575658078425E-3</v>
      </c>
      <c r="V42" s="313">
        <v>1.7451312222339895E-3</v>
      </c>
      <c r="W42" s="313">
        <v>1.7121666348416009E-3</v>
      </c>
      <c r="X42" s="313">
        <v>2.541103346473947E-3</v>
      </c>
      <c r="Y42" s="313">
        <v>2.0555485159026313E-3</v>
      </c>
      <c r="Z42" s="313">
        <v>5.5873356134068688E-4</v>
      </c>
      <c r="AA42" s="313">
        <v>2.4713291980845778E-3</v>
      </c>
      <c r="AB42" s="313">
        <v>6.048558177116024E-3</v>
      </c>
      <c r="AC42" s="313">
        <v>4.2104871464833157E-3</v>
      </c>
      <c r="AD42" s="313">
        <v>7.0645110420871158E-3</v>
      </c>
      <c r="AE42" s="313">
        <v>1.0995312875653985E-3</v>
      </c>
      <c r="AF42" s="313">
        <v>3.6681435732658554E-3</v>
      </c>
      <c r="AG42" s="313">
        <v>4.3259934917170345E-3</v>
      </c>
      <c r="AH42" s="313">
        <v>5.5814875868480662E-3</v>
      </c>
      <c r="AI42" s="313">
        <v>7.7301556646564998E-3</v>
      </c>
      <c r="AJ42" s="313">
        <v>3.3155374955255966E-3</v>
      </c>
      <c r="AK42" s="313">
        <v>9.2277457990266373E-3</v>
      </c>
      <c r="AL42" s="313">
        <v>3.1901607545512948E-3</v>
      </c>
      <c r="AM42" s="313">
        <v>3.6394153193038707E-3</v>
      </c>
      <c r="AN42" s="313">
        <v>1.0006682857274081</v>
      </c>
      <c r="AO42" s="313">
        <v>2.011477195667456E-3</v>
      </c>
      <c r="AP42" s="321">
        <f t="shared" si="0"/>
        <v>1.0971384910596034</v>
      </c>
    </row>
    <row r="43" spans="1:42" ht="12.5" x14ac:dyDescent="0.2">
      <c r="A43" s="287">
        <v>39</v>
      </c>
      <c r="B43" s="272" t="s">
        <v>284</v>
      </c>
      <c r="C43" s="313">
        <v>1.2995033240368935E-3</v>
      </c>
      <c r="D43" s="313">
        <v>2.4376825704329651E-4</v>
      </c>
      <c r="E43" s="313">
        <v>1.0720623821555827E-4</v>
      </c>
      <c r="F43" s="313">
        <v>5.6119502150111964E-3</v>
      </c>
      <c r="G43" s="313">
        <v>2.177162169547883E-3</v>
      </c>
      <c r="H43" s="313">
        <v>1.4411265870229797E-3</v>
      </c>
      <c r="I43" s="313">
        <v>1.2338135674835311E-3</v>
      </c>
      <c r="J43" s="313">
        <v>8.0846209030880451E-4</v>
      </c>
      <c r="K43" s="313">
        <v>2.1619312467678519E-4</v>
      </c>
      <c r="L43" s="313">
        <v>7.3873254586631274E-4</v>
      </c>
      <c r="M43" s="313">
        <v>3.2383859614949074E-3</v>
      </c>
      <c r="N43" s="313">
        <v>1.5629910034917513E-3</v>
      </c>
      <c r="O43" s="313">
        <v>2.0793041295734554E-3</v>
      </c>
      <c r="P43" s="313">
        <v>1.6689938092063882E-3</v>
      </c>
      <c r="Q43" s="313">
        <v>2.9027290490792074E-3</v>
      </c>
      <c r="R43" s="313">
        <v>2.3673348245396319E-3</v>
      </c>
      <c r="S43" s="313">
        <v>1.3250156923337354E-3</v>
      </c>
      <c r="T43" s="313">
        <v>7.4939163496448948E-4</v>
      </c>
      <c r="U43" s="313">
        <v>1.3563117325727529E-3</v>
      </c>
      <c r="V43" s="313">
        <v>9.5003559968645523E-4</v>
      </c>
      <c r="W43" s="313">
        <v>8.9636144454015667E-4</v>
      </c>
      <c r="X43" s="313">
        <v>1.4203617298913385E-3</v>
      </c>
      <c r="Y43" s="313">
        <v>5.1581501187043955E-3</v>
      </c>
      <c r="Z43" s="313">
        <v>1.3972804088772843E-3</v>
      </c>
      <c r="AA43" s="313">
        <v>3.8987249545592464E-3</v>
      </c>
      <c r="AB43" s="313">
        <v>8.0694205937299306E-3</v>
      </c>
      <c r="AC43" s="313">
        <v>3.10286938238254E-3</v>
      </c>
      <c r="AD43" s="313">
        <v>3.0020546759950851E-3</v>
      </c>
      <c r="AE43" s="313">
        <v>9.3480837368823029E-4</v>
      </c>
      <c r="AF43" s="313">
        <v>4.1669529388340589E-3</v>
      </c>
      <c r="AG43" s="313">
        <v>2.2004893437269127E-3</v>
      </c>
      <c r="AH43" s="313">
        <v>1.6587408629308786E-3</v>
      </c>
      <c r="AI43" s="313">
        <v>4.7200129542769682E-3</v>
      </c>
      <c r="AJ43" s="313">
        <v>1.6569289950741212E-3</v>
      </c>
      <c r="AK43" s="313">
        <v>3.3854824617363254E-3</v>
      </c>
      <c r="AL43" s="313">
        <v>1.7247247068377844E-3</v>
      </c>
      <c r="AM43" s="313">
        <v>1.7572352720439627E-3</v>
      </c>
      <c r="AN43" s="313">
        <v>7.4350692723784066E-4</v>
      </c>
      <c r="AO43" s="313">
        <v>1.0008967011732701</v>
      </c>
      <c r="AP43" s="321">
        <f t="shared" si="0"/>
        <v>8.1972517701223074E-2</v>
      </c>
    </row>
    <row r="44" spans="1:42" ht="12.5" x14ac:dyDescent="0.2">
      <c r="A44" s="322">
        <v>40</v>
      </c>
      <c r="B44" s="323" t="s">
        <v>43</v>
      </c>
      <c r="C44" s="324">
        <f t="shared" ref="C44:AO44" si="1">SUM(C5:C42)</f>
        <v>1.0971002890292725</v>
      </c>
      <c r="D44" s="325">
        <f t="shared" si="1"/>
        <v>1.0789547543736766</v>
      </c>
      <c r="E44" s="325">
        <f t="shared" si="1"/>
        <v>1.0503903900978528</v>
      </c>
      <c r="F44" s="325">
        <f t="shared" si="1"/>
        <v>1.1620197593954782</v>
      </c>
      <c r="G44" s="325">
        <f t="shared" si="1"/>
        <v>1.1119269347666882</v>
      </c>
      <c r="H44" s="325">
        <f t="shared" si="1"/>
        <v>1.1089163001188458</v>
      </c>
      <c r="I44" s="325">
        <f t="shared" si="1"/>
        <v>1.1984513023502956</v>
      </c>
      <c r="J44" s="325">
        <f t="shared" si="1"/>
        <v>1.1106117962663997</v>
      </c>
      <c r="K44" s="325">
        <f t="shared" si="1"/>
        <v>1.0407403730164171</v>
      </c>
      <c r="L44" s="325">
        <f t="shared" si="1"/>
        <v>1.1336461138931582</v>
      </c>
      <c r="M44" s="325">
        <f t="shared" si="1"/>
        <v>1.1685688542477095</v>
      </c>
      <c r="N44" s="325">
        <f t="shared" si="1"/>
        <v>1.3026842431867105</v>
      </c>
      <c r="O44" s="325">
        <f t="shared" si="1"/>
        <v>1.2177189154363266</v>
      </c>
      <c r="P44" s="325">
        <f t="shared" si="1"/>
        <v>1.2299228542039919</v>
      </c>
      <c r="Q44" s="325">
        <f t="shared" si="1"/>
        <v>1.1881885556189473</v>
      </c>
      <c r="R44" s="325">
        <f t="shared" si="1"/>
        <v>1.1525649890433582</v>
      </c>
      <c r="S44" s="325">
        <f t="shared" si="1"/>
        <v>1.1822393519208492</v>
      </c>
      <c r="T44" s="325">
        <f t="shared" si="1"/>
        <v>1.1423546653068699</v>
      </c>
      <c r="U44" s="325">
        <f t="shared" si="1"/>
        <v>1.2150386673438187</v>
      </c>
      <c r="V44" s="325">
        <f t="shared" si="1"/>
        <v>1.1622129739406291</v>
      </c>
      <c r="W44" s="325">
        <f t="shared" si="1"/>
        <v>1.220665337739185</v>
      </c>
      <c r="X44" s="325">
        <f t="shared" si="1"/>
        <v>1.2029053597080082</v>
      </c>
      <c r="Y44" s="325">
        <f t="shared" si="1"/>
        <v>1.2095182383245702</v>
      </c>
      <c r="Z44" s="325">
        <f t="shared" si="1"/>
        <v>1.1583757317933885</v>
      </c>
      <c r="AA44" s="325">
        <f t="shared" si="1"/>
        <v>1.3250936264704039</v>
      </c>
      <c r="AB44" s="325">
        <f t="shared" si="1"/>
        <v>1.1532921062360528</v>
      </c>
      <c r="AC44" s="325">
        <f t="shared" si="1"/>
        <v>1.1572081373605219</v>
      </c>
      <c r="AD44" s="325">
        <f t="shared" si="1"/>
        <v>1.1897402531853234</v>
      </c>
      <c r="AE44" s="325">
        <f t="shared" si="1"/>
        <v>1.129698343010344</v>
      </c>
      <c r="AF44" s="325">
        <f t="shared" si="1"/>
        <v>1.1569575745545118</v>
      </c>
      <c r="AG44" s="325">
        <f t="shared" si="1"/>
        <v>1.2414671959460679</v>
      </c>
      <c r="AH44" s="325">
        <f t="shared" si="1"/>
        <v>1.1709158008569682</v>
      </c>
      <c r="AI44" s="325">
        <f t="shared" si="1"/>
        <v>1.1469673236070588</v>
      </c>
      <c r="AJ44" s="325">
        <f t="shared" si="1"/>
        <v>1.1555879625235002</v>
      </c>
      <c r="AK44" s="325">
        <f t="shared" si="1"/>
        <v>1.1817170029067883</v>
      </c>
      <c r="AL44" s="325">
        <f t="shared" si="1"/>
        <v>1.1662308534893364</v>
      </c>
      <c r="AM44" s="325">
        <f t="shared" si="1"/>
        <v>1.1702542426737601</v>
      </c>
      <c r="AN44" s="325">
        <f t="shared" si="1"/>
        <v>1.299627647077731</v>
      </c>
      <c r="AO44" s="325">
        <f t="shared" si="1"/>
        <v>0.43364914410615796</v>
      </c>
      <c r="AP44" s="326">
        <f t="shared" si="0"/>
        <v>44.490474821020811</v>
      </c>
    </row>
    <row r="45" spans="1:42" ht="13" x14ac:dyDescent="0.2">
      <c r="A45" s="56" t="s">
        <v>486</v>
      </c>
    </row>
    <row r="61" spans="3:41" x14ac:dyDescent="0.2">
      <c r="C61" s="327"/>
      <c r="D61" s="327"/>
      <c r="E61" s="327"/>
      <c r="F61" s="327"/>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c r="AH61" s="327"/>
      <c r="AI61" s="327"/>
      <c r="AJ61" s="327"/>
      <c r="AK61" s="327"/>
      <c r="AL61" s="327"/>
      <c r="AM61" s="327"/>
      <c r="AN61" s="327"/>
      <c r="AO61" s="327"/>
    </row>
    <row r="62" spans="3:41" x14ac:dyDescent="0.2">
      <c r="C62" s="327"/>
      <c r="D62" s="327"/>
      <c r="E62" s="327"/>
      <c r="F62" s="327"/>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327"/>
      <c r="AH62" s="327"/>
      <c r="AI62" s="327"/>
      <c r="AJ62" s="327"/>
      <c r="AK62" s="327"/>
      <c r="AL62" s="327"/>
      <c r="AM62" s="327"/>
      <c r="AN62" s="327"/>
      <c r="AO62" s="327"/>
    </row>
    <row r="63" spans="3:41" x14ac:dyDescent="0.2">
      <c r="C63" s="327"/>
      <c r="D63" s="327"/>
      <c r="E63" s="327"/>
      <c r="F63" s="327"/>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c r="AH63" s="327"/>
      <c r="AI63" s="327"/>
      <c r="AJ63" s="327"/>
      <c r="AK63" s="327"/>
      <c r="AL63" s="327"/>
      <c r="AM63" s="327"/>
      <c r="AN63" s="327"/>
      <c r="AO63" s="327"/>
    </row>
    <row r="64" spans="3:41" x14ac:dyDescent="0.2">
      <c r="C64" s="327"/>
      <c r="D64" s="327"/>
      <c r="E64" s="327"/>
      <c r="F64" s="327"/>
      <c r="G64" s="327"/>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row>
    <row r="65" spans="3:41" x14ac:dyDescent="0.2">
      <c r="C65" s="327"/>
      <c r="D65" s="327"/>
      <c r="E65" s="327"/>
      <c r="F65" s="327"/>
      <c r="G65" s="327"/>
      <c r="H65" s="327"/>
      <c r="I65" s="327"/>
      <c r="J65" s="327"/>
      <c r="K65" s="327"/>
      <c r="L65" s="327"/>
      <c r="M65" s="327"/>
      <c r="N65" s="327"/>
      <c r="O65" s="327"/>
      <c r="P65" s="327"/>
      <c r="Q65" s="327"/>
      <c r="R65" s="327"/>
      <c r="S65" s="327"/>
      <c r="T65" s="327"/>
      <c r="U65" s="327"/>
      <c r="V65" s="327"/>
      <c r="W65" s="327"/>
      <c r="X65" s="327"/>
      <c r="Y65" s="327"/>
      <c r="Z65" s="327"/>
      <c r="AA65" s="327"/>
      <c r="AB65" s="327"/>
      <c r="AC65" s="327"/>
      <c r="AD65" s="327"/>
      <c r="AE65" s="327"/>
      <c r="AF65" s="327"/>
      <c r="AG65" s="327"/>
      <c r="AH65" s="327"/>
      <c r="AI65" s="327"/>
      <c r="AJ65" s="327"/>
      <c r="AK65" s="327"/>
      <c r="AL65" s="327"/>
      <c r="AM65" s="327"/>
      <c r="AN65" s="327"/>
      <c r="AO65" s="327"/>
    </row>
    <row r="66" spans="3:41" x14ac:dyDescent="0.2">
      <c r="C66" s="327"/>
      <c r="D66" s="327"/>
      <c r="E66" s="327"/>
      <c r="F66" s="327"/>
      <c r="G66" s="327"/>
      <c r="H66" s="327"/>
      <c r="I66" s="327"/>
      <c r="J66" s="327"/>
      <c r="K66" s="327"/>
      <c r="L66" s="327"/>
      <c r="M66" s="327"/>
      <c r="N66" s="327"/>
      <c r="O66" s="327"/>
      <c r="P66" s="327"/>
      <c r="Q66" s="327"/>
      <c r="R66" s="327"/>
      <c r="S66" s="327"/>
      <c r="T66" s="327"/>
      <c r="U66" s="327"/>
      <c r="V66" s="327"/>
      <c r="W66" s="327"/>
      <c r="X66" s="327"/>
      <c r="Y66" s="327"/>
      <c r="Z66" s="327"/>
      <c r="AA66" s="327"/>
      <c r="AB66" s="327"/>
      <c r="AC66" s="327"/>
      <c r="AD66" s="327"/>
      <c r="AE66" s="327"/>
      <c r="AF66" s="327"/>
      <c r="AG66" s="327"/>
      <c r="AH66" s="327"/>
      <c r="AI66" s="327"/>
      <c r="AJ66" s="327"/>
      <c r="AK66" s="327"/>
      <c r="AL66" s="327"/>
      <c r="AM66" s="327"/>
      <c r="AN66" s="327"/>
      <c r="AO66" s="327"/>
    </row>
    <row r="67" spans="3:41" x14ac:dyDescent="0.2">
      <c r="C67" s="327"/>
      <c r="D67" s="327"/>
      <c r="E67" s="327"/>
      <c r="F67" s="327"/>
      <c r="G67" s="327"/>
      <c r="H67" s="327"/>
      <c r="I67" s="327"/>
      <c r="J67" s="327"/>
      <c r="K67" s="327"/>
      <c r="L67" s="327"/>
      <c r="M67" s="327"/>
      <c r="N67" s="327"/>
      <c r="O67" s="327"/>
      <c r="P67" s="327"/>
      <c r="Q67" s="327"/>
      <c r="R67" s="327"/>
      <c r="S67" s="327"/>
      <c r="T67" s="327"/>
      <c r="U67" s="327"/>
      <c r="V67" s="327"/>
      <c r="W67" s="327"/>
      <c r="X67" s="327"/>
      <c r="Y67" s="327"/>
      <c r="Z67" s="327"/>
      <c r="AA67" s="327"/>
      <c r="AB67" s="327"/>
      <c r="AC67" s="327"/>
      <c r="AD67" s="327"/>
      <c r="AE67" s="327"/>
      <c r="AF67" s="327"/>
      <c r="AG67" s="327"/>
      <c r="AH67" s="327"/>
      <c r="AI67" s="327"/>
      <c r="AJ67" s="327"/>
      <c r="AK67" s="327"/>
      <c r="AL67" s="327"/>
      <c r="AM67" s="327"/>
      <c r="AN67" s="327"/>
      <c r="AO67" s="327"/>
    </row>
    <row r="68" spans="3:41" x14ac:dyDescent="0.2">
      <c r="C68" s="327"/>
      <c r="D68" s="327"/>
      <c r="E68" s="327"/>
      <c r="F68" s="327"/>
      <c r="G68" s="327"/>
      <c r="H68" s="327"/>
      <c r="I68" s="327"/>
      <c r="J68" s="327"/>
      <c r="K68" s="327"/>
      <c r="L68" s="327"/>
      <c r="M68" s="327"/>
      <c r="N68" s="327"/>
      <c r="O68" s="327"/>
      <c r="P68" s="327"/>
      <c r="Q68" s="327"/>
      <c r="R68" s="327"/>
      <c r="S68" s="327"/>
      <c r="T68" s="327"/>
      <c r="U68" s="327"/>
      <c r="V68" s="327"/>
      <c r="W68" s="327"/>
      <c r="X68" s="327"/>
      <c r="Y68" s="327"/>
      <c r="Z68" s="327"/>
      <c r="AA68" s="327"/>
      <c r="AB68" s="327"/>
      <c r="AC68" s="327"/>
      <c r="AD68" s="327"/>
      <c r="AE68" s="327"/>
      <c r="AF68" s="327"/>
      <c r="AG68" s="327"/>
      <c r="AH68" s="327"/>
      <c r="AI68" s="327"/>
      <c r="AJ68" s="327"/>
      <c r="AK68" s="327"/>
      <c r="AL68" s="327"/>
      <c r="AM68" s="327"/>
      <c r="AN68" s="327"/>
      <c r="AO68" s="327"/>
    </row>
    <row r="69" spans="3:41" x14ac:dyDescent="0.2">
      <c r="C69" s="327"/>
      <c r="D69" s="327"/>
      <c r="E69" s="327"/>
      <c r="F69" s="327"/>
      <c r="G69" s="327"/>
      <c r="H69" s="327"/>
      <c r="I69" s="327"/>
      <c r="J69" s="327"/>
      <c r="K69" s="327"/>
      <c r="L69" s="327"/>
      <c r="M69" s="327"/>
      <c r="N69" s="327"/>
      <c r="O69" s="327"/>
      <c r="P69" s="327"/>
      <c r="Q69" s="327"/>
      <c r="R69" s="327"/>
      <c r="S69" s="327"/>
      <c r="T69" s="327"/>
      <c r="U69" s="327"/>
      <c r="V69" s="327"/>
      <c r="W69" s="327"/>
      <c r="X69" s="327"/>
      <c r="Y69" s="327"/>
      <c r="Z69" s="327"/>
      <c r="AA69" s="327"/>
      <c r="AB69" s="327"/>
      <c r="AC69" s="327"/>
      <c r="AD69" s="327"/>
      <c r="AE69" s="327"/>
      <c r="AF69" s="327"/>
      <c r="AG69" s="327"/>
      <c r="AH69" s="327"/>
      <c r="AI69" s="327"/>
      <c r="AJ69" s="327"/>
      <c r="AK69" s="327"/>
      <c r="AL69" s="327"/>
      <c r="AM69" s="327"/>
      <c r="AN69" s="327"/>
      <c r="AO69" s="327"/>
    </row>
    <row r="70" spans="3:41" x14ac:dyDescent="0.2">
      <c r="C70" s="327"/>
      <c r="D70" s="327"/>
      <c r="E70" s="327"/>
      <c r="F70" s="327"/>
      <c r="G70" s="327"/>
      <c r="H70" s="327"/>
      <c r="I70" s="327"/>
      <c r="J70" s="327"/>
      <c r="K70" s="327"/>
      <c r="L70" s="327"/>
      <c r="M70" s="327"/>
      <c r="N70" s="327"/>
      <c r="O70" s="327"/>
      <c r="P70" s="327"/>
      <c r="Q70" s="327"/>
      <c r="R70" s="327"/>
      <c r="S70" s="327"/>
      <c r="T70" s="327"/>
      <c r="U70" s="327"/>
      <c r="V70" s="327"/>
      <c r="W70" s="327"/>
      <c r="X70" s="327"/>
      <c r="Y70" s="327"/>
      <c r="Z70" s="327"/>
      <c r="AA70" s="327"/>
      <c r="AB70" s="327"/>
      <c r="AC70" s="327"/>
      <c r="AD70" s="327"/>
      <c r="AE70" s="327"/>
      <c r="AF70" s="327"/>
      <c r="AG70" s="327"/>
      <c r="AH70" s="327"/>
      <c r="AI70" s="327"/>
      <c r="AJ70" s="327"/>
      <c r="AK70" s="327"/>
      <c r="AL70" s="327"/>
      <c r="AM70" s="327"/>
      <c r="AN70" s="327"/>
      <c r="AO70" s="327"/>
    </row>
    <row r="71" spans="3:41" x14ac:dyDescent="0.2">
      <c r="C71" s="327"/>
      <c r="D71" s="327"/>
      <c r="E71" s="327"/>
      <c r="F71" s="327"/>
      <c r="G71" s="327"/>
      <c r="H71" s="327"/>
      <c r="I71" s="327"/>
      <c r="J71" s="327"/>
      <c r="K71" s="327"/>
      <c r="L71" s="327"/>
      <c r="M71" s="327"/>
      <c r="N71" s="327"/>
      <c r="O71" s="327"/>
      <c r="P71" s="327"/>
      <c r="Q71" s="327"/>
      <c r="R71" s="327"/>
      <c r="S71" s="327"/>
      <c r="T71" s="327"/>
      <c r="U71" s="327"/>
      <c r="V71" s="327"/>
      <c r="W71" s="327"/>
      <c r="X71" s="327"/>
      <c r="Y71" s="327"/>
      <c r="Z71" s="327"/>
      <c r="AA71" s="327"/>
      <c r="AB71" s="327"/>
      <c r="AC71" s="327"/>
      <c r="AD71" s="327"/>
      <c r="AE71" s="327"/>
      <c r="AF71" s="327"/>
      <c r="AG71" s="327"/>
      <c r="AH71" s="327"/>
      <c r="AI71" s="327"/>
      <c r="AJ71" s="327"/>
      <c r="AK71" s="327"/>
      <c r="AL71" s="327"/>
      <c r="AM71" s="327"/>
      <c r="AN71" s="327"/>
      <c r="AO71" s="327"/>
    </row>
    <row r="72" spans="3:41" x14ac:dyDescent="0.2">
      <c r="C72" s="327"/>
      <c r="D72" s="327"/>
      <c r="E72" s="327"/>
      <c r="F72" s="327"/>
      <c r="G72" s="327"/>
      <c r="H72" s="327"/>
      <c r="I72" s="327"/>
      <c r="J72" s="327"/>
      <c r="K72" s="327"/>
      <c r="L72" s="327"/>
      <c r="M72" s="327"/>
      <c r="N72" s="327"/>
      <c r="O72" s="327"/>
      <c r="P72" s="327"/>
      <c r="Q72" s="327"/>
      <c r="R72" s="327"/>
      <c r="S72" s="327"/>
      <c r="T72" s="327"/>
      <c r="U72" s="327"/>
      <c r="V72" s="327"/>
      <c r="W72" s="327"/>
      <c r="X72" s="327"/>
      <c r="Y72" s="327"/>
      <c r="Z72" s="327"/>
      <c r="AA72" s="327"/>
      <c r="AB72" s="327"/>
      <c r="AC72" s="327"/>
      <c r="AD72" s="327"/>
      <c r="AE72" s="327"/>
      <c r="AF72" s="327"/>
      <c r="AG72" s="327"/>
      <c r="AH72" s="327"/>
      <c r="AI72" s="327"/>
      <c r="AJ72" s="327"/>
      <c r="AK72" s="327"/>
      <c r="AL72" s="327"/>
      <c r="AM72" s="327"/>
      <c r="AN72" s="327"/>
      <c r="AO72" s="327"/>
    </row>
    <row r="73" spans="3:41" x14ac:dyDescent="0.2">
      <c r="C73" s="327"/>
      <c r="D73" s="327"/>
      <c r="E73" s="327"/>
      <c r="F73" s="327"/>
      <c r="G73" s="327"/>
      <c r="H73" s="327"/>
      <c r="I73" s="327"/>
      <c r="J73" s="327"/>
      <c r="K73" s="327"/>
      <c r="L73" s="327"/>
      <c r="M73" s="327"/>
      <c r="N73" s="327"/>
      <c r="O73" s="327"/>
      <c r="P73" s="327"/>
      <c r="Q73" s="327"/>
      <c r="R73" s="327"/>
      <c r="S73" s="327"/>
      <c r="T73" s="327"/>
      <c r="U73" s="327"/>
      <c r="V73" s="327"/>
      <c r="W73" s="327"/>
      <c r="X73" s="327"/>
      <c r="Y73" s="327"/>
      <c r="Z73" s="327"/>
      <c r="AA73" s="327"/>
      <c r="AB73" s="327"/>
      <c r="AC73" s="327"/>
      <c r="AD73" s="327"/>
      <c r="AE73" s="327"/>
      <c r="AF73" s="327"/>
      <c r="AG73" s="327"/>
      <c r="AH73" s="327"/>
      <c r="AI73" s="327"/>
      <c r="AJ73" s="327"/>
      <c r="AK73" s="327"/>
      <c r="AL73" s="327"/>
      <c r="AM73" s="327"/>
      <c r="AN73" s="327"/>
      <c r="AO73" s="327"/>
    </row>
    <row r="74" spans="3:41" x14ac:dyDescent="0.2">
      <c r="C74" s="327"/>
      <c r="D74" s="327"/>
      <c r="E74" s="327"/>
      <c r="F74" s="327"/>
      <c r="G74" s="327"/>
      <c r="H74" s="327"/>
      <c r="I74" s="327"/>
      <c r="J74" s="327"/>
      <c r="K74" s="327"/>
      <c r="L74" s="327"/>
      <c r="M74" s="327"/>
      <c r="N74" s="327"/>
      <c r="O74" s="327"/>
      <c r="P74" s="327"/>
      <c r="Q74" s="327"/>
      <c r="R74" s="327"/>
      <c r="S74" s="327"/>
      <c r="T74" s="327"/>
      <c r="U74" s="327"/>
      <c r="V74" s="327"/>
      <c r="W74" s="327"/>
      <c r="X74" s="327"/>
      <c r="Y74" s="327"/>
      <c r="Z74" s="327"/>
      <c r="AA74" s="327"/>
      <c r="AB74" s="327"/>
      <c r="AC74" s="327"/>
      <c r="AD74" s="327"/>
      <c r="AE74" s="327"/>
      <c r="AF74" s="327"/>
      <c r="AG74" s="327"/>
      <c r="AH74" s="327"/>
      <c r="AI74" s="327"/>
      <c r="AJ74" s="327"/>
      <c r="AK74" s="327"/>
      <c r="AL74" s="327"/>
      <c r="AM74" s="327"/>
      <c r="AN74" s="327"/>
      <c r="AO74" s="327"/>
    </row>
    <row r="75" spans="3:41" x14ac:dyDescent="0.2">
      <c r="C75" s="327"/>
      <c r="D75" s="327"/>
      <c r="E75" s="327"/>
      <c r="F75" s="327"/>
      <c r="G75" s="327"/>
      <c r="H75" s="327"/>
      <c r="I75" s="327"/>
      <c r="J75" s="327"/>
      <c r="K75" s="327"/>
      <c r="L75" s="327"/>
      <c r="M75" s="327"/>
      <c r="N75" s="327"/>
      <c r="O75" s="327"/>
      <c r="P75" s="327"/>
      <c r="Q75" s="327"/>
      <c r="R75" s="327"/>
      <c r="S75" s="327"/>
      <c r="T75" s="327"/>
      <c r="U75" s="327"/>
      <c r="V75" s="327"/>
      <c r="W75" s="327"/>
      <c r="X75" s="327"/>
      <c r="Y75" s="327"/>
      <c r="Z75" s="327"/>
      <c r="AA75" s="327"/>
      <c r="AB75" s="327"/>
      <c r="AC75" s="327"/>
      <c r="AD75" s="327"/>
      <c r="AE75" s="327"/>
      <c r="AF75" s="327"/>
      <c r="AG75" s="327"/>
      <c r="AH75" s="327"/>
      <c r="AI75" s="327"/>
      <c r="AJ75" s="327"/>
      <c r="AK75" s="327"/>
      <c r="AL75" s="327"/>
      <c r="AM75" s="327"/>
      <c r="AN75" s="327"/>
      <c r="AO75" s="327"/>
    </row>
    <row r="76" spans="3:41" x14ac:dyDescent="0.2">
      <c r="C76" s="327"/>
      <c r="D76" s="327"/>
      <c r="E76" s="327"/>
      <c r="F76" s="327"/>
      <c r="G76" s="327"/>
      <c r="H76" s="327"/>
      <c r="I76" s="327"/>
      <c r="J76" s="327"/>
      <c r="K76" s="327"/>
      <c r="L76" s="327"/>
      <c r="M76" s="327"/>
      <c r="N76" s="327"/>
      <c r="O76" s="327"/>
      <c r="P76" s="327"/>
      <c r="Q76" s="327"/>
      <c r="R76" s="327"/>
      <c r="S76" s="327"/>
      <c r="T76" s="327"/>
      <c r="U76" s="327"/>
      <c r="V76" s="327"/>
      <c r="W76" s="327"/>
      <c r="X76" s="327"/>
      <c r="Y76" s="327"/>
      <c r="Z76" s="327"/>
      <c r="AA76" s="327"/>
      <c r="AB76" s="327"/>
      <c r="AC76" s="327"/>
      <c r="AD76" s="327"/>
      <c r="AE76" s="327"/>
      <c r="AF76" s="327"/>
      <c r="AG76" s="327"/>
      <c r="AH76" s="327"/>
      <c r="AI76" s="327"/>
      <c r="AJ76" s="327"/>
      <c r="AK76" s="327"/>
      <c r="AL76" s="327"/>
      <c r="AM76" s="327"/>
      <c r="AN76" s="327"/>
      <c r="AO76" s="327"/>
    </row>
    <row r="77" spans="3:41" x14ac:dyDescent="0.2">
      <c r="C77" s="327"/>
      <c r="D77" s="327"/>
      <c r="E77" s="327"/>
      <c r="F77" s="327"/>
      <c r="G77" s="327"/>
      <c r="H77" s="327"/>
      <c r="I77" s="327"/>
      <c r="J77" s="327"/>
      <c r="K77" s="327"/>
      <c r="L77" s="327"/>
      <c r="M77" s="327"/>
      <c r="N77" s="327"/>
      <c r="O77" s="327"/>
      <c r="P77" s="327"/>
      <c r="Q77" s="327"/>
      <c r="R77" s="327"/>
      <c r="S77" s="327"/>
      <c r="T77" s="327"/>
      <c r="U77" s="327"/>
      <c r="V77" s="327"/>
      <c r="W77" s="327"/>
      <c r="X77" s="327"/>
      <c r="Y77" s="327"/>
      <c r="Z77" s="327"/>
      <c r="AA77" s="327"/>
      <c r="AB77" s="327"/>
      <c r="AC77" s="327"/>
      <c r="AD77" s="327"/>
      <c r="AE77" s="327"/>
      <c r="AF77" s="327"/>
      <c r="AG77" s="327"/>
      <c r="AH77" s="327"/>
      <c r="AI77" s="327"/>
      <c r="AJ77" s="327"/>
      <c r="AK77" s="327"/>
      <c r="AL77" s="327"/>
      <c r="AM77" s="327"/>
      <c r="AN77" s="327"/>
      <c r="AO77" s="327"/>
    </row>
    <row r="78" spans="3:41" x14ac:dyDescent="0.2">
      <c r="C78" s="327"/>
      <c r="D78" s="327"/>
      <c r="E78" s="327"/>
      <c r="F78" s="327"/>
      <c r="G78" s="327"/>
      <c r="H78" s="327"/>
      <c r="I78" s="327"/>
      <c r="J78" s="327"/>
      <c r="K78" s="327"/>
      <c r="L78" s="327"/>
      <c r="M78" s="327"/>
      <c r="N78" s="327"/>
      <c r="O78" s="327"/>
      <c r="P78" s="327"/>
      <c r="Q78" s="327"/>
      <c r="R78" s="327"/>
      <c r="S78" s="327"/>
      <c r="T78" s="327"/>
      <c r="U78" s="327"/>
      <c r="V78" s="327"/>
      <c r="W78" s="327"/>
      <c r="X78" s="327"/>
      <c r="Y78" s="327"/>
      <c r="Z78" s="327"/>
      <c r="AA78" s="327"/>
      <c r="AB78" s="327"/>
      <c r="AC78" s="327"/>
      <c r="AD78" s="327"/>
      <c r="AE78" s="327"/>
      <c r="AF78" s="327"/>
      <c r="AG78" s="327"/>
      <c r="AH78" s="327"/>
      <c r="AI78" s="327"/>
      <c r="AJ78" s="327"/>
      <c r="AK78" s="327"/>
      <c r="AL78" s="327"/>
      <c r="AM78" s="327"/>
      <c r="AN78" s="327"/>
      <c r="AO78" s="327"/>
    </row>
    <row r="79" spans="3:41" x14ac:dyDescent="0.2">
      <c r="C79" s="327"/>
      <c r="D79" s="327"/>
      <c r="E79" s="327"/>
      <c r="F79" s="327"/>
      <c r="G79" s="327"/>
      <c r="H79" s="327"/>
      <c r="I79" s="327"/>
      <c r="J79" s="327"/>
      <c r="K79" s="327"/>
      <c r="L79" s="327"/>
      <c r="M79" s="327"/>
      <c r="N79" s="327"/>
      <c r="O79" s="327"/>
      <c r="P79" s="327"/>
      <c r="Q79" s="327"/>
      <c r="R79" s="327"/>
      <c r="S79" s="327"/>
      <c r="T79" s="327"/>
      <c r="U79" s="327"/>
      <c r="V79" s="327"/>
      <c r="W79" s="327"/>
      <c r="X79" s="327"/>
      <c r="Y79" s="327"/>
      <c r="Z79" s="327"/>
      <c r="AA79" s="327"/>
      <c r="AB79" s="327"/>
      <c r="AC79" s="327"/>
      <c r="AD79" s="327"/>
      <c r="AE79" s="327"/>
      <c r="AF79" s="327"/>
      <c r="AG79" s="327"/>
      <c r="AH79" s="327"/>
      <c r="AI79" s="327"/>
      <c r="AJ79" s="327"/>
      <c r="AK79" s="327"/>
      <c r="AL79" s="327"/>
      <c r="AM79" s="327"/>
      <c r="AN79" s="327"/>
      <c r="AO79" s="327"/>
    </row>
    <row r="80" spans="3:41" x14ac:dyDescent="0.2">
      <c r="C80" s="327"/>
      <c r="D80" s="327"/>
      <c r="E80" s="327"/>
      <c r="F80" s="327"/>
      <c r="G80" s="327"/>
      <c r="H80" s="327"/>
      <c r="I80" s="327"/>
      <c r="J80" s="327"/>
      <c r="K80" s="327"/>
      <c r="L80" s="327"/>
      <c r="M80" s="327"/>
      <c r="N80" s="327"/>
      <c r="O80" s="327"/>
      <c r="P80" s="327"/>
      <c r="Q80" s="327"/>
      <c r="R80" s="327"/>
      <c r="S80" s="327"/>
      <c r="T80" s="327"/>
      <c r="U80" s="327"/>
      <c r="V80" s="327"/>
      <c r="W80" s="327"/>
      <c r="X80" s="327"/>
      <c r="Y80" s="327"/>
      <c r="Z80" s="327"/>
      <c r="AA80" s="327"/>
      <c r="AB80" s="327"/>
      <c r="AC80" s="327"/>
      <c r="AD80" s="327"/>
      <c r="AE80" s="327"/>
      <c r="AF80" s="327"/>
      <c r="AG80" s="327"/>
      <c r="AH80" s="327"/>
      <c r="AI80" s="327"/>
      <c r="AJ80" s="327"/>
      <c r="AK80" s="327"/>
      <c r="AL80" s="327"/>
      <c r="AM80" s="327"/>
      <c r="AN80" s="327"/>
      <c r="AO80" s="327"/>
    </row>
    <row r="81" spans="3:41" x14ac:dyDescent="0.2">
      <c r="C81" s="327"/>
      <c r="D81" s="327"/>
      <c r="E81" s="327"/>
      <c r="F81" s="327"/>
      <c r="G81" s="327"/>
      <c r="H81" s="327"/>
      <c r="I81" s="327"/>
      <c r="J81" s="327"/>
      <c r="K81" s="327"/>
      <c r="L81" s="327"/>
      <c r="M81" s="327"/>
      <c r="N81" s="327"/>
      <c r="O81" s="327"/>
      <c r="P81" s="327"/>
      <c r="Q81" s="327"/>
      <c r="R81" s="327"/>
      <c r="S81" s="327"/>
      <c r="T81" s="327"/>
      <c r="U81" s="327"/>
      <c r="V81" s="327"/>
      <c r="W81" s="327"/>
      <c r="X81" s="327"/>
      <c r="Y81" s="327"/>
      <c r="Z81" s="327"/>
      <c r="AA81" s="327"/>
      <c r="AB81" s="327"/>
      <c r="AC81" s="327"/>
      <c r="AD81" s="327"/>
      <c r="AE81" s="327"/>
      <c r="AF81" s="327"/>
      <c r="AG81" s="327"/>
      <c r="AH81" s="327"/>
      <c r="AI81" s="327"/>
      <c r="AJ81" s="327"/>
      <c r="AK81" s="327"/>
      <c r="AL81" s="327"/>
      <c r="AM81" s="327"/>
      <c r="AN81" s="327"/>
      <c r="AO81" s="327"/>
    </row>
    <row r="82" spans="3:41" x14ac:dyDescent="0.2">
      <c r="C82" s="327"/>
      <c r="D82" s="327"/>
      <c r="E82" s="327"/>
      <c r="F82" s="327"/>
      <c r="G82" s="327"/>
      <c r="H82" s="327"/>
      <c r="I82" s="327"/>
      <c r="J82" s="327"/>
      <c r="K82" s="327"/>
      <c r="L82" s="327"/>
      <c r="M82" s="327"/>
      <c r="N82" s="327"/>
      <c r="O82" s="327"/>
      <c r="P82" s="327"/>
      <c r="Q82" s="327"/>
      <c r="R82" s="327"/>
      <c r="S82" s="327"/>
      <c r="T82" s="327"/>
      <c r="U82" s="327"/>
      <c r="V82" s="327"/>
      <c r="W82" s="327"/>
      <c r="X82" s="327"/>
      <c r="Y82" s="327"/>
      <c r="Z82" s="327"/>
      <c r="AA82" s="327"/>
      <c r="AB82" s="327"/>
      <c r="AC82" s="327"/>
      <c r="AD82" s="327"/>
      <c r="AE82" s="327"/>
      <c r="AF82" s="327"/>
      <c r="AG82" s="327"/>
      <c r="AH82" s="327"/>
      <c r="AI82" s="327"/>
      <c r="AJ82" s="327"/>
      <c r="AK82" s="327"/>
      <c r="AL82" s="327"/>
      <c r="AM82" s="327"/>
      <c r="AN82" s="327"/>
      <c r="AO82" s="327"/>
    </row>
    <row r="83" spans="3:41" x14ac:dyDescent="0.2">
      <c r="C83" s="327"/>
      <c r="D83" s="327"/>
      <c r="E83" s="327"/>
      <c r="F83" s="327"/>
      <c r="G83" s="327"/>
      <c r="H83" s="327"/>
      <c r="I83" s="327"/>
      <c r="J83" s="327"/>
      <c r="K83" s="327"/>
      <c r="L83" s="327"/>
      <c r="M83" s="327"/>
      <c r="N83" s="327"/>
      <c r="O83" s="327"/>
      <c r="P83" s="327"/>
      <c r="Q83" s="327"/>
      <c r="R83" s="327"/>
      <c r="S83" s="327"/>
      <c r="T83" s="327"/>
      <c r="U83" s="327"/>
      <c r="V83" s="327"/>
      <c r="W83" s="327"/>
      <c r="X83" s="327"/>
      <c r="Y83" s="327"/>
      <c r="Z83" s="327"/>
      <c r="AA83" s="327"/>
      <c r="AB83" s="327"/>
      <c r="AC83" s="327"/>
      <c r="AD83" s="327"/>
      <c r="AE83" s="327"/>
      <c r="AF83" s="327"/>
      <c r="AG83" s="327"/>
      <c r="AH83" s="327"/>
      <c r="AI83" s="327"/>
      <c r="AJ83" s="327"/>
      <c r="AK83" s="327"/>
      <c r="AL83" s="327"/>
      <c r="AM83" s="327"/>
      <c r="AN83" s="327"/>
      <c r="AO83" s="327"/>
    </row>
    <row r="84" spans="3:41" x14ac:dyDescent="0.2">
      <c r="C84" s="327"/>
      <c r="D84" s="327"/>
      <c r="E84" s="327"/>
      <c r="F84" s="327"/>
      <c r="G84" s="327"/>
      <c r="H84" s="327"/>
      <c r="I84" s="327"/>
      <c r="J84" s="327"/>
      <c r="K84" s="327"/>
      <c r="L84" s="327"/>
      <c r="M84" s="327"/>
      <c r="N84" s="327"/>
      <c r="O84" s="327"/>
      <c r="P84" s="327"/>
      <c r="Q84" s="327"/>
      <c r="R84" s="327"/>
      <c r="S84" s="327"/>
      <c r="T84" s="327"/>
      <c r="U84" s="327"/>
      <c r="V84" s="327"/>
      <c r="W84" s="327"/>
      <c r="X84" s="327"/>
      <c r="Y84" s="327"/>
      <c r="Z84" s="327"/>
      <c r="AA84" s="327"/>
      <c r="AB84" s="327"/>
      <c r="AC84" s="327"/>
      <c r="AD84" s="327"/>
      <c r="AE84" s="327"/>
      <c r="AF84" s="327"/>
      <c r="AG84" s="327"/>
      <c r="AH84" s="327"/>
      <c r="AI84" s="327"/>
      <c r="AJ84" s="327"/>
      <c r="AK84" s="327"/>
      <c r="AL84" s="327"/>
      <c r="AM84" s="327"/>
      <c r="AN84" s="327"/>
      <c r="AO84" s="327"/>
    </row>
    <row r="85" spans="3:41" x14ac:dyDescent="0.2">
      <c r="C85" s="327"/>
      <c r="D85" s="327"/>
      <c r="E85" s="327"/>
      <c r="F85" s="327"/>
      <c r="G85" s="327"/>
      <c r="H85" s="327"/>
      <c r="I85" s="327"/>
      <c r="J85" s="327"/>
      <c r="K85" s="327"/>
      <c r="L85" s="327"/>
      <c r="M85" s="327"/>
      <c r="N85" s="327"/>
      <c r="O85" s="327"/>
      <c r="P85" s="327"/>
      <c r="Q85" s="327"/>
      <c r="R85" s="327"/>
      <c r="S85" s="327"/>
      <c r="T85" s="327"/>
      <c r="U85" s="327"/>
      <c r="V85" s="327"/>
      <c r="W85" s="327"/>
      <c r="X85" s="327"/>
      <c r="Y85" s="327"/>
      <c r="Z85" s="327"/>
      <c r="AA85" s="327"/>
      <c r="AB85" s="327"/>
      <c r="AC85" s="327"/>
      <c r="AD85" s="327"/>
      <c r="AE85" s="327"/>
      <c r="AF85" s="327"/>
      <c r="AG85" s="327"/>
      <c r="AH85" s="327"/>
      <c r="AI85" s="327"/>
      <c r="AJ85" s="327"/>
      <c r="AK85" s="327"/>
      <c r="AL85" s="327"/>
      <c r="AM85" s="327"/>
      <c r="AN85" s="327"/>
      <c r="AO85" s="327"/>
    </row>
    <row r="86" spans="3:41" x14ac:dyDescent="0.2">
      <c r="C86" s="327"/>
      <c r="D86" s="327"/>
      <c r="E86" s="327"/>
      <c r="F86" s="327"/>
      <c r="G86" s="327"/>
      <c r="H86" s="327"/>
      <c r="I86" s="327"/>
      <c r="J86" s="327"/>
      <c r="K86" s="327"/>
      <c r="L86" s="327"/>
      <c r="M86" s="327"/>
      <c r="N86" s="327"/>
      <c r="O86" s="327"/>
      <c r="P86" s="327"/>
      <c r="Q86" s="327"/>
      <c r="R86" s="327"/>
      <c r="S86" s="327"/>
      <c r="T86" s="327"/>
      <c r="U86" s="327"/>
      <c r="V86" s="327"/>
      <c r="W86" s="327"/>
      <c r="X86" s="327"/>
      <c r="Y86" s="327"/>
      <c r="Z86" s="327"/>
      <c r="AA86" s="327"/>
      <c r="AB86" s="327"/>
      <c r="AC86" s="327"/>
      <c r="AD86" s="327"/>
      <c r="AE86" s="327"/>
      <c r="AF86" s="327"/>
      <c r="AG86" s="327"/>
      <c r="AH86" s="327"/>
      <c r="AI86" s="327"/>
      <c r="AJ86" s="327"/>
      <c r="AK86" s="327"/>
      <c r="AL86" s="327"/>
      <c r="AM86" s="327"/>
      <c r="AN86" s="327"/>
      <c r="AO86" s="327"/>
    </row>
    <row r="87" spans="3:41" x14ac:dyDescent="0.2">
      <c r="C87" s="327"/>
      <c r="D87" s="327"/>
      <c r="E87" s="327"/>
      <c r="F87" s="327"/>
      <c r="G87" s="327"/>
      <c r="H87" s="327"/>
      <c r="I87" s="327"/>
      <c r="J87" s="327"/>
      <c r="K87" s="327"/>
      <c r="L87" s="327"/>
      <c r="M87" s="327"/>
      <c r="N87" s="327"/>
      <c r="O87" s="327"/>
      <c r="P87" s="327"/>
      <c r="Q87" s="327"/>
      <c r="R87" s="327"/>
      <c r="S87" s="327"/>
      <c r="T87" s="327"/>
      <c r="U87" s="327"/>
      <c r="V87" s="327"/>
      <c r="W87" s="327"/>
      <c r="X87" s="327"/>
      <c r="Y87" s="327"/>
      <c r="Z87" s="327"/>
      <c r="AA87" s="327"/>
      <c r="AB87" s="327"/>
      <c r="AC87" s="327"/>
      <c r="AD87" s="327"/>
      <c r="AE87" s="327"/>
      <c r="AF87" s="327"/>
      <c r="AG87" s="327"/>
      <c r="AH87" s="327"/>
      <c r="AI87" s="327"/>
      <c r="AJ87" s="327"/>
      <c r="AK87" s="327"/>
      <c r="AL87" s="327"/>
      <c r="AM87" s="327"/>
      <c r="AN87" s="327"/>
      <c r="AO87" s="327"/>
    </row>
    <row r="88" spans="3:41" x14ac:dyDescent="0.2">
      <c r="C88" s="327"/>
      <c r="D88" s="327"/>
      <c r="E88" s="327"/>
      <c r="F88" s="327"/>
      <c r="G88" s="327"/>
      <c r="H88" s="327"/>
      <c r="I88" s="327"/>
      <c r="J88" s="327"/>
      <c r="K88" s="327"/>
      <c r="L88" s="327"/>
      <c r="M88" s="327"/>
      <c r="N88" s="327"/>
      <c r="O88" s="327"/>
      <c r="P88" s="327"/>
      <c r="Q88" s="327"/>
      <c r="R88" s="327"/>
      <c r="S88" s="327"/>
      <c r="T88" s="327"/>
      <c r="U88" s="327"/>
      <c r="V88" s="327"/>
      <c r="W88" s="327"/>
      <c r="X88" s="327"/>
      <c r="Y88" s="327"/>
      <c r="Z88" s="327"/>
      <c r="AA88" s="327"/>
      <c r="AB88" s="327"/>
      <c r="AC88" s="327"/>
      <c r="AD88" s="327"/>
      <c r="AE88" s="327"/>
      <c r="AF88" s="327"/>
      <c r="AG88" s="327"/>
      <c r="AH88" s="327"/>
      <c r="AI88" s="327"/>
      <c r="AJ88" s="327"/>
      <c r="AK88" s="327"/>
      <c r="AL88" s="327"/>
      <c r="AM88" s="327"/>
      <c r="AN88" s="327"/>
      <c r="AO88" s="327"/>
    </row>
    <row r="89" spans="3:41" x14ac:dyDescent="0.2">
      <c r="C89" s="327"/>
      <c r="D89" s="327"/>
      <c r="E89" s="327"/>
      <c r="F89" s="327"/>
      <c r="G89" s="327"/>
      <c r="H89" s="327"/>
      <c r="I89" s="327"/>
      <c r="J89" s="327"/>
      <c r="K89" s="327"/>
      <c r="L89" s="327"/>
      <c r="M89" s="327"/>
      <c r="N89" s="327"/>
      <c r="O89" s="327"/>
      <c r="P89" s="327"/>
      <c r="Q89" s="327"/>
      <c r="R89" s="327"/>
      <c r="S89" s="327"/>
      <c r="T89" s="327"/>
      <c r="U89" s="327"/>
      <c r="V89" s="327"/>
      <c r="W89" s="327"/>
      <c r="X89" s="327"/>
      <c r="Y89" s="327"/>
      <c r="Z89" s="327"/>
      <c r="AA89" s="327"/>
      <c r="AB89" s="327"/>
      <c r="AC89" s="327"/>
      <c r="AD89" s="327"/>
      <c r="AE89" s="327"/>
      <c r="AF89" s="327"/>
      <c r="AG89" s="327"/>
      <c r="AH89" s="327"/>
      <c r="AI89" s="327"/>
      <c r="AJ89" s="327"/>
      <c r="AK89" s="327"/>
      <c r="AL89" s="327"/>
      <c r="AM89" s="327"/>
      <c r="AN89" s="327"/>
      <c r="AO89" s="327"/>
    </row>
    <row r="90" spans="3:41" x14ac:dyDescent="0.2">
      <c r="C90" s="327"/>
      <c r="D90" s="327"/>
      <c r="E90" s="327"/>
      <c r="F90" s="327"/>
      <c r="G90" s="327"/>
      <c r="H90" s="327"/>
      <c r="I90" s="327"/>
      <c r="J90" s="327"/>
      <c r="K90" s="327"/>
      <c r="L90" s="327"/>
      <c r="M90" s="327"/>
      <c r="N90" s="327"/>
      <c r="O90" s="327"/>
      <c r="P90" s="327"/>
      <c r="Q90" s="327"/>
      <c r="R90" s="327"/>
      <c r="S90" s="327"/>
      <c r="T90" s="327"/>
      <c r="U90" s="327"/>
      <c r="V90" s="327"/>
      <c r="W90" s="327"/>
      <c r="X90" s="327"/>
      <c r="Y90" s="327"/>
      <c r="Z90" s="327"/>
      <c r="AA90" s="327"/>
      <c r="AB90" s="327"/>
      <c r="AC90" s="327"/>
      <c r="AD90" s="327"/>
      <c r="AE90" s="327"/>
      <c r="AF90" s="327"/>
      <c r="AG90" s="327"/>
      <c r="AH90" s="327"/>
      <c r="AI90" s="327"/>
      <c r="AJ90" s="327"/>
      <c r="AK90" s="327"/>
      <c r="AL90" s="327"/>
      <c r="AM90" s="327"/>
      <c r="AN90" s="327"/>
      <c r="AO90" s="327"/>
    </row>
    <row r="91" spans="3:41" x14ac:dyDescent="0.2">
      <c r="C91" s="327"/>
      <c r="D91" s="327"/>
      <c r="E91" s="327"/>
      <c r="F91" s="327"/>
      <c r="G91" s="327"/>
      <c r="H91" s="327"/>
      <c r="I91" s="327"/>
      <c r="J91" s="327"/>
      <c r="K91" s="327"/>
      <c r="L91" s="327"/>
      <c r="M91" s="327"/>
      <c r="N91" s="327"/>
      <c r="O91" s="327"/>
      <c r="P91" s="327"/>
      <c r="Q91" s="327"/>
      <c r="R91" s="327"/>
      <c r="S91" s="327"/>
      <c r="T91" s="327"/>
      <c r="U91" s="327"/>
      <c r="V91" s="327"/>
      <c r="W91" s="327"/>
      <c r="X91" s="327"/>
      <c r="Y91" s="327"/>
      <c r="Z91" s="327"/>
      <c r="AA91" s="327"/>
      <c r="AB91" s="327"/>
      <c r="AC91" s="327"/>
      <c r="AD91" s="327"/>
      <c r="AE91" s="327"/>
      <c r="AF91" s="327"/>
      <c r="AG91" s="327"/>
      <c r="AH91" s="327"/>
      <c r="AI91" s="327"/>
      <c r="AJ91" s="327"/>
      <c r="AK91" s="327"/>
      <c r="AL91" s="327"/>
      <c r="AM91" s="327"/>
      <c r="AN91" s="327"/>
      <c r="AO91" s="327"/>
    </row>
    <row r="92" spans="3:41" x14ac:dyDescent="0.2">
      <c r="C92" s="327"/>
      <c r="D92" s="327"/>
      <c r="E92" s="327"/>
      <c r="F92" s="327"/>
      <c r="G92" s="327"/>
      <c r="H92" s="327"/>
      <c r="I92" s="327"/>
      <c r="J92" s="327"/>
      <c r="K92" s="327"/>
      <c r="L92" s="327"/>
      <c r="M92" s="327"/>
      <c r="N92" s="327"/>
      <c r="O92" s="327"/>
      <c r="P92" s="327"/>
      <c r="Q92" s="327"/>
      <c r="R92" s="327"/>
      <c r="S92" s="327"/>
      <c r="T92" s="327"/>
      <c r="U92" s="327"/>
      <c r="V92" s="327"/>
      <c r="W92" s="327"/>
      <c r="X92" s="327"/>
      <c r="Y92" s="327"/>
      <c r="Z92" s="327"/>
      <c r="AA92" s="327"/>
      <c r="AB92" s="327"/>
      <c r="AC92" s="327"/>
      <c r="AD92" s="327"/>
      <c r="AE92" s="327"/>
      <c r="AF92" s="327"/>
      <c r="AG92" s="327"/>
      <c r="AH92" s="327"/>
      <c r="AI92" s="327"/>
      <c r="AJ92" s="327"/>
      <c r="AK92" s="327"/>
      <c r="AL92" s="327"/>
      <c r="AM92" s="327"/>
      <c r="AN92" s="327"/>
      <c r="AO92" s="327"/>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C43"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32" customWidth="1"/>
    <col min="2" max="2" width="21.36328125" style="332" customWidth="1"/>
    <col min="3" max="44" width="9.36328125" style="332" customWidth="1"/>
    <col min="45" max="233" width="9" style="332"/>
    <col min="234" max="234" width="3.36328125" style="332" customWidth="1"/>
    <col min="235" max="235" width="21.36328125" style="332" customWidth="1"/>
    <col min="236" max="237" width="0" style="332" hidden="1" customWidth="1"/>
    <col min="238" max="239" width="9.08984375" style="332" bestFit="1" customWidth="1"/>
    <col min="240" max="248" width="9" style="332"/>
    <col min="249" max="288" width="9.08984375" style="332" bestFit="1" customWidth="1"/>
    <col min="289" max="489" width="9" style="332"/>
    <col min="490" max="490" width="3.36328125" style="332" customWidth="1"/>
    <col min="491" max="491" width="21.36328125" style="332" customWidth="1"/>
    <col min="492" max="493" width="0" style="332" hidden="1" customWidth="1"/>
    <col min="494" max="495" width="9.08984375" style="332" bestFit="1" customWidth="1"/>
    <col min="496" max="504" width="9" style="332"/>
    <col min="505" max="544" width="9.08984375" style="332" bestFit="1" customWidth="1"/>
    <col min="545" max="745" width="9" style="332"/>
    <col min="746" max="746" width="3.36328125" style="332" customWidth="1"/>
    <col min="747" max="747" width="21.36328125" style="332" customWidth="1"/>
    <col min="748" max="749" width="0" style="332" hidden="1" customWidth="1"/>
    <col min="750" max="751" width="9.08984375" style="332" bestFit="1" customWidth="1"/>
    <col min="752" max="760" width="9" style="332"/>
    <col min="761" max="800" width="9.08984375" style="332" bestFit="1" customWidth="1"/>
    <col min="801" max="1001" width="9" style="332"/>
    <col min="1002" max="1002" width="3.36328125" style="332" customWidth="1"/>
    <col min="1003" max="1003" width="21.36328125" style="332" customWidth="1"/>
    <col min="1004" max="1005" width="0" style="332" hidden="1" customWidth="1"/>
    <col min="1006" max="1007" width="9.08984375" style="332" bestFit="1" customWidth="1"/>
    <col min="1008" max="1016" width="9" style="332"/>
    <col min="1017" max="1056" width="9.08984375" style="332" bestFit="1" customWidth="1"/>
    <col min="1057" max="1257" width="9" style="332"/>
    <col min="1258" max="1258" width="3.36328125" style="332" customWidth="1"/>
    <col min="1259" max="1259" width="21.36328125" style="332" customWidth="1"/>
    <col min="1260" max="1261" width="0" style="332" hidden="1" customWidth="1"/>
    <col min="1262" max="1263" width="9.08984375" style="332" bestFit="1" customWidth="1"/>
    <col min="1264" max="1272" width="9" style="332"/>
    <col min="1273" max="1312" width="9.08984375" style="332" bestFit="1" customWidth="1"/>
    <col min="1313" max="1513" width="9" style="332"/>
    <col min="1514" max="1514" width="3.36328125" style="332" customWidth="1"/>
    <col min="1515" max="1515" width="21.36328125" style="332" customWidth="1"/>
    <col min="1516" max="1517" width="0" style="332" hidden="1" customWidth="1"/>
    <col min="1518" max="1519" width="9.08984375" style="332" bestFit="1" customWidth="1"/>
    <col min="1520" max="1528" width="9" style="332"/>
    <col min="1529" max="1568" width="9.08984375" style="332" bestFit="1" customWidth="1"/>
    <col min="1569" max="1769" width="9" style="332"/>
    <col min="1770" max="1770" width="3.36328125" style="332" customWidth="1"/>
    <col min="1771" max="1771" width="21.36328125" style="332" customWidth="1"/>
    <col min="1772" max="1773" width="0" style="332" hidden="1" customWidth="1"/>
    <col min="1774" max="1775" width="9.08984375" style="332" bestFit="1" customWidth="1"/>
    <col min="1776" max="1784" width="9" style="332"/>
    <col min="1785" max="1824" width="9.08984375" style="332" bestFit="1" customWidth="1"/>
    <col min="1825" max="2025" width="9" style="332"/>
    <col min="2026" max="2026" width="3.36328125" style="332" customWidth="1"/>
    <col min="2027" max="2027" width="21.36328125" style="332" customWidth="1"/>
    <col min="2028" max="2029" width="0" style="332" hidden="1" customWidth="1"/>
    <col min="2030" max="2031" width="9.08984375" style="332" bestFit="1" customWidth="1"/>
    <col min="2032" max="2040" width="9" style="332"/>
    <col min="2041" max="2080" width="9.08984375" style="332" bestFit="1" customWidth="1"/>
    <col min="2081" max="2281" width="9" style="332"/>
    <col min="2282" max="2282" width="3.36328125" style="332" customWidth="1"/>
    <col min="2283" max="2283" width="21.36328125" style="332" customWidth="1"/>
    <col min="2284" max="2285" width="0" style="332" hidden="1" customWidth="1"/>
    <col min="2286" max="2287" width="9.08984375" style="332" bestFit="1" customWidth="1"/>
    <col min="2288" max="2296" width="9" style="332"/>
    <col min="2297" max="2336" width="9.08984375" style="332" bestFit="1" customWidth="1"/>
    <col min="2337" max="2537" width="9" style="332"/>
    <col min="2538" max="2538" width="3.36328125" style="332" customWidth="1"/>
    <col min="2539" max="2539" width="21.36328125" style="332" customWidth="1"/>
    <col min="2540" max="2541" width="0" style="332" hidden="1" customWidth="1"/>
    <col min="2542" max="2543" width="9.08984375" style="332" bestFit="1" customWidth="1"/>
    <col min="2544" max="2552" width="9" style="332"/>
    <col min="2553" max="2592" width="9.08984375" style="332" bestFit="1" customWidth="1"/>
    <col min="2593" max="2793" width="9" style="332"/>
    <col min="2794" max="2794" width="3.36328125" style="332" customWidth="1"/>
    <col min="2795" max="2795" width="21.36328125" style="332" customWidth="1"/>
    <col min="2796" max="2797" width="0" style="332" hidden="1" customWidth="1"/>
    <col min="2798" max="2799" width="9.08984375" style="332" bestFit="1" customWidth="1"/>
    <col min="2800" max="2808" width="9" style="332"/>
    <col min="2809" max="2848" width="9.08984375" style="332" bestFit="1" customWidth="1"/>
    <col min="2849" max="3049" width="9" style="332"/>
    <col min="3050" max="3050" width="3.36328125" style="332" customWidth="1"/>
    <col min="3051" max="3051" width="21.36328125" style="332" customWidth="1"/>
    <col min="3052" max="3053" width="0" style="332" hidden="1" customWidth="1"/>
    <col min="3054" max="3055" width="9.08984375" style="332" bestFit="1" customWidth="1"/>
    <col min="3056" max="3064" width="9" style="332"/>
    <col min="3065" max="3104" width="9.08984375" style="332" bestFit="1" customWidth="1"/>
    <col min="3105" max="3305" width="9" style="332"/>
    <col min="3306" max="3306" width="3.36328125" style="332" customWidth="1"/>
    <col min="3307" max="3307" width="21.36328125" style="332" customWidth="1"/>
    <col min="3308" max="3309" width="0" style="332" hidden="1" customWidth="1"/>
    <col min="3310" max="3311" width="9.08984375" style="332" bestFit="1" customWidth="1"/>
    <col min="3312" max="3320" width="9" style="332"/>
    <col min="3321" max="3360" width="9.08984375" style="332" bestFit="1" customWidth="1"/>
    <col min="3361" max="3561" width="9" style="332"/>
    <col min="3562" max="3562" width="3.36328125" style="332" customWidth="1"/>
    <col min="3563" max="3563" width="21.36328125" style="332" customWidth="1"/>
    <col min="3564" max="3565" width="0" style="332" hidden="1" customWidth="1"/>
    <col min="3566" max="3567" width="9.08984375" style="332" bestFit="1" customWidth="1"/>
    <col min="3568" max="3576" width="9" style="332"/>
    <col min="3577" max="3616" width="9.08984375" style="332" bestFit="1" customWidth="1"/>
    <col min="3617" max="3817" width="9" style="332"/>
    <col min="3818" max="3818" width="3.36328125" style="332" customWidth="1"/>
    <col min="3819" max="3819" width="21.36328125" style="332" customWidth="1"/>
    <col min="3820" max="3821" width="0" style="332" hidden="1" customWidth="1"/>
    <col min="3822" max="3823" width="9.08984375" style="332" bestFit="1" customWidth="1"/>
    <col min="3824" max="3832" width="9" style="332"/>
    <col min="3833" max="3872" width="9.08984375" style="332" bestFit="1" customWidth="1"/>
    <col min="3873" max="4073" width="9" style="332"/>
    <col min="4074" max="4074" width="3.36328125" style="332" customWidth="1"/>
    <col min="4075" max="4075" width="21.36328125" style="332" customWidth="1"/>
    <col min="4076" max="4077" width="0" style="332" hidden="1" customWidth="1"/>
    <col min="4078" max="4079" width="9.08984375" style="332" bestFit="1" customWidth="1"/>
    <col min="4080" max="4088" width="9" style="332"/>
    <col min="4089" max="4128" width="9.08984375" style="332" bestFit="1" customWidth="1"/>
    <col min="4129" max="4329" width="9" style="332"/>
    <col min="4330" max="4330" width="3.36328125" style="332" customWidth="1"/>
    <col min="4331" max="4331" width="21.36328125" style="332" customWidth="1"/>
    <col min="4332" max="4333" width="0" style="332" hidden="1" customWidth="1"/>
    <col min="4334" max="4335" width="9.08984375" style="332" bestFit="1" customWidth="1"/>
    <col min="4336" max="4344" width="9" style="332"/>
    <col min="4345" max="4384" width="9.08984375" style="332" bestFit="1" customWidth="1"/>
    <col min="4385" max="4585" width="9" style="332"/>
    <col min="4586" max="4586" width="3.36328125" style="332" customWidth="1"/>
    <col min="4587" max="4587" width="21.36328125" style="332" customWidth="1"/>
    <col min="4588" max="4589" width="0" style="332" hidden="1" customWidth="1"/>
    <col min="4590" max="4591" width="9.08984375" style="332" bestFit="1" customWidth="1"/>
    <col min="4592" max="4600" width="9" style="332"/>
    <col min="4601" max="4640" width="9.08984375" style="332" bestFit="1" customWidth="1"/>
    <col min="4641" max="4841" width="9" style="332"/>
    <col min="4842" max="4842" width="3.36328125" style="332" customWidth="1"/>
    <col min="4843" max="4843" width="21.36328125" style="332" customWidth="1"/>
    <col min="4844" max="4845" width="0" style="332" hidden="1" customWidth="1"/>
    <col min="4846" max="4847" width="9.08984375" style="332" bestFit="1" customWidth="1"/>
    <col min="4848" max="4856" width="9" style="332"/>
    <col min="4857" max="4896" width="9.08984375" style="332" bestFit="1" customWidth="1"/>
    <col min="4897" max="5097" width="9" style="332"/>
    <col min="5098" max="5098" width="3.36328125" style="332" customWidth="1"/>
    <col min="5099" max="5099" width="21.36328125" style="332" customWidth="1"/>
    <col min="5100" max="5101" width="0" style="332" hidden="1" customWidth="1"/>
    <col min="5102" max="5103" width="9.08984375" style="332" bestFit="1" customWidth="1"/>
    <col min="5104" max="5112" width="9" style="332"/>
    <col min="5113" max="5152" width="9.08984375" style="332" bestFit="1" customWidth="1"/>
    <col min="5153" max="5353" width="9" style="332"/>
    <col min="5354" max="5354" width="3.36328125" style="332" customWidth="1"/>
    <col min="5355" max="5355" width="21.36328125" style="332" customWidth="1"/>
    <col min="5356" max="5357" width="0" style="332" hidden="1" customWidth="1"/>
    <col min="5358" max="5359" width="9.08984375" style="332" bestFit="1" customWidth="1"/>
    <col min="5360" max="5368" width="9" style="332"/>
    <col min="5369" max="5408" width="9.08984375" style="332" bestFit="1" customWidth="1"/>
    <col min="5409" max="5609" width="9" style="332"/>
    <col min="5610" max="5610" width="3.36328125" style="332" customWidth="1"/>
    <col min="5611" max="5611" width="21.36328125" style="332" customWidth="1"/>
    <col min="5612" max="5613" width="0" style="332" hidden="1" customWidth="1"/>
    <col min="5614" max="5615" width="9.08984375" style="332" bestFit="1" customWidth="1"/>
    <col min="5616" max="5624" width="9" style="332"/>
    <col min="5625" max="5664" width="9.08984375" style="332" bestFit="1" customWidth="1"/>
    <col min="5665" max="5865" width="9" style="332"/>
    <col min="5866" max="5866" width="3.36328125" style="332" customWidth="1"/>
    <col min="5867" max="5867" width="21.36328125" style="332" customWidth="1"/>
    <col min="5868" max="5869" width="0" style="332" hidden="1" customWidth="1"/>
    <col min="5870" max="5871" width="9.08984375" style="332" bestFit="1" customWidth="1"/>
    <col min="5872" max="5880" width="9" style="332"/>
    <col min="5881" max="5920" width="9.08984375" style="332" bestFit="1" customWidth="1"/>
    <col min="5921" max="6121" width="9" style="332"/>
    <col min="6122" max="6122" width="3.36328125" style="332" customWidth="1"/>
    <col min="6123" max="6123" width="21.36328125" style="332" customWidth="1"/>
    <col min="6124" max="6125" width="0" style="332" hidden="1" customWidth="1"/>
    <col min="6126" max="6127" width="9.08984375" style="332" bestFit="1" customWidth="1"/>
    <col min="6128" max="6136" width="9" style="332"/>
    <col min="6137" max="6176" width="9.08984375" style="332" bestFit="1" customWidth="1"/>
    <col min="6177" max="6377" width="9" style="332"/>
    <col min="6378" max="6378" width="3.36328125" style="332" customWidth="1"/>
    <col min="6379" max="6379" width="21.36328125" style="332" customWidth="1"/>
    <col min="6380" max="6381" width="0" style="332" hidden="1" customWidth="1"/>
    <col min="6382" max="6383" width="9.08984375" style="332" bestFit="1" customWidth="1"/>
    <col min="6384" max="6392" width="9" style="332"/>
    <col min="6393" max="6432" width="9.08984375" style="332" bestFit="1" customWidth="1"/>
    <col min="6433" max="6633" width="9" style="332"/>
    <col min="6634" max="6634" width="3.36328125" style="332" customWidth="1"/>
    <col min="6635" max="6635" width="21.36328125" style="332" customWidth="1"/>
    <col min="6636" max="6637" width="0" style="332" hidden="1" customWidth="1"/>
    <col min="6638" max="6639" width="9.08984375" style="332" bestFit="1" customWidth="1"/>
    <col min="6640" max="6648" width="9" style="332"/>
    <col min="6649" max="6688" width="9.08984375" style="332" bestFit="1" customWidth="1"/>
    <col min="6689" max="6889" width="9" style="332"/>
    <col min="6890" max="6890" width="3.36328125" style="332" customWidth="1"/>
    <col min="6891" max="6891" width="21.36328125" style="332" customWidth="1"/>
    <col min="6892" max="6893" width="0" style="332" hidden="1" customWidth="1"/>
    <col min="6894" max="6895" width="9.08984375" style="332" bestFit="1" customWidth="1"/>
    <col min="6896" max="6904" width="9" style="332"/>
    <col min="6905" max="6944" width="9.08984375" style="332" bestFit="1" customWidth="1"/>
    <col min="6945" max="7145" width="9" style="332"/>
    <col min="7146" max="7146" width="3.36328125" style="332" customWidth="1"/>
    <col min="7147" max="7147" width="21.36328125" style="332" customWidth="1"/>
    <col min="7148" max="7149" width="0" style="332" hidden="1" customWidth="1"/>
    <col min="7150" max="7151" width="9.08984375" style="332" bestFit="1" customWidth="1"/>
    <col min="7152" max="7160" width="9" style="332"/>
    <col min="7161" max="7200" width="9.08984375" style="332" bestFit="1" customWidth="1"/>
    <col min="7201" max="7401" width="9" style="332"/>
    <col min="7402" max="7402" width="3.36328125" style="332" customWidth="1"/>
    <col min="7403" max="7403" width="21.36328125" style="332" customWidth="1"/>
    <col min="7404" max="7405" width="0" style="332" hidden="1" customWidth="1"/>
    <col min="7406" max="7407" width="9.08984375" style="332" bestFit="1" customWidth="1"/>
    <col min="7408" max="7416" width="9" style="332"/>
    <col min="7417" max="7456" width="9.08984375" style="332" bestFit="1" customWidth="1"/>
    <col min="7457" max="7657" width="9" style="332"/>
    <col min="7658" max="7658" width="3.36328125" style="332" customWidth="1"/>
    <col min="7659" max="7659" width="21.36328125" style="332" customWidth="1"/>
    <col min="7660" max="7661" width="0" style="332" hidden="1" customWidth="1"/>
    <col min="7662" max="7663" width="9.08984375" style="332" bestFit="1" customWidth="1"/>
    <col min="7664" max="7672" width="9" style="332"/>
    <col min="7673" max="7712" width="9.08984375" style="332" bestFit="1" customWidth="1"/>
    <col min="7713" max="7913" width="9" style="332"/>
    <col min="7914" max="7914" width="3.36328125" style="332" customWidth="1"/>
    <col min="7915" max="7915" width="21.36328125" style="332" customWidth="1"/>
    <col min="7916" max="7917" width="0" style="332" hidden="1" customWidth="1"/>
    <col min="7918" max="7919" width="9.08984375" style="332" bestFit="1" customWidth="1"/>
    <col min="7920" max="7928" width="9" style="332"/>
    <col min="7929" max="7968" width="9.08984375" style="332" bestFit="1" customWidth="1"/>
    <col min="7969" max="8169" width="9" style="332"/>
    <col min="8170" max="8170" width="3.36328125" style="332" customWidth="1"/>
    <col min="8171" max="8171" width="21.36328125" style="332" customWidth="1"/>
    <col min="8172" max="8173" width="0" style="332" hidden="1" customWidth="1"/>
    <col min="8174" max="8175" width="9.08984375" style="332" bestFit="1" customWidth="1"/>
    <col min="8176" max="8184" width="9" style="332"/>
    <col min="8185" max="8224" width="9.08984375" style="332" bestFit="1" customWidth="1"/>
    <col min="8225" max="8425" width="9" style="332"/>
    <col min="8426" max="8426" width="3.36328125" style="332" customWidth="1"/>
    <col min="8427" max="8427" width="21.36328125" style="332" customWidth="1"/>
    <col min="8428" max="8429" width="0" style="332" hidden="1" customWidth="1"/>
    <col min="8430" max="8431" width="9.08984375" style="332" bestFit="1" customWidth="1"/>
    <col min="8432" max="8440" width="9" style="332"/>
    <col min="8441" max="8480" width="9.08984375" style="332" bestFit="1" customWidth="1"/>
    <col min="8481" max="8681" width="9" style="332"/>
    <col min="8682" max="8682" width="3.36328125" style="332" customWidth="1"/>
    <col min="8683" max="8683" width="21.36328125" style="332" customWidth="1"/>
    <col min="8684" max="8685" width="0" style="332" hidden="1" customWidth="1"/>
    <col min="8686" max="8687" width="9.08984375" style="332" bestFit="1" customWidth="1"/>
    <col min="8688" max="8696" width="9" style="332"/>
    <col min="8697" max="8736" width="9.08984375" style="332" bestFit="1" customWidth="1"/>
    <col min="8737" max="8937" width="9" style="332"/>
    <col min="8938" max="8938" width="3.36328125" style="332" customWidth="1"/>
    <col min="8939" max="8939" width="21.36328125" style="332" customWidth="1"/>
    <col min="8940" max="8941" width="0" style="332" hidden="1" customWidth="1"/>
    <col min="8942" max="8943" width="9.08984375" style="332" bestFit="1" customWidth="1"/>
    <col min="8944" max="8952" width="9" style="332"/>
    <col min="8953" max="8992" width="9.08984375" style="332" bestFit="1" customWidth="1"/>
    <col min="8993" max="9193" width="9" style="332"/>
    <col min="9194" max="9194" width="3.36328125" style="332" customWidth="1"/>
    <col min="9195" max="9195" width="21.36328125" style="332" customWidth="1"/>
    <col min="9196" max="9197" width="0" style="332" hidden="1" customWidth="1"/>
    <col min="9198" max="9199" width="9.08984375" style="332" bestFit="1" customWidth="1"/>
    <col min="9200" max="9208" width="9" style="332"/>
    <col min="9209" max="9248" width="9.08984375" style="332" bestFit="1" customWidth="1"/>
    <col min="9249" max="9449" width="9" style="332"/>
    <col min="9450" max="9450" width="3.36328125" style="332" customWidth="1"/>
    <col min="9451" max="9451" width="21.36328125" style="332" customWidth="1"/>
    <col min="9452" max="9453" width="0" style="332" hidden="1" customWidth="1"/>
    <col min="9454" max="9455" width="9.08984375" style="332" bestFit="1" customWidth="1"/>
    <col min="9456" max="9464" width="9" style="332"/>
    <col min="9465" max="9504" width="9.08984375" style="332" bestFit="1" customWidth="1"/>
    <col min="9505" max="9705" width="9" style="332"/>
    <col min="9706" max="9706" width="3.36328125" style="332" customWidth="1"/>
    <col min="9707" max="9707" width="21.36328125" style="332" customWidth="1"/>
    <col min="9708" max="9709" width="0" style="332" hidden="1" customWidth="1"/>
    <col min="9710" max="9711" width="9.08984375" style="332" bestFit="1" customWidth="1"/>
    <col min="9712" max="9720" width="9" style="332"/>
    <col min="9721" max="9760" width="9.08984375" style="332" bestFit="1" customWidth="1"/>
    <col min="9761" max="9961" width="9" style="332"/>
    <col min="9962" max="9962" width="3.36328125" style="332" customWidth="1"/>
    <col min="9963" max="9963" width="21.36328125" style="332" customWidth="1"/>
    <col min="9964" max="9965" width="0" style="332" hidden="1" customWidth="1"/>
    <col min="9966" max="9967" width="9.08984375" style="332" bestFit="1" customWidth="1"/>
    <col min="9968" max="9976" width="9" style="332"/>
    <col min="9977" max="10016" width="9.08984375" style="332" bestFit="1" customWidth="1"/>
    <col min="10017" max="10217" width="9" style="332"/>
    <col min="10218" max="10218" width="3.36328125" style="332" customWidth="1"/>
    <col min="10219" max="10219" width="21.36328125" style="332" customWidth="1"/>
    <col min="10220" max="10221" width="0" style="332" hidden="1" customWidth="1"/>
    <col min="10222" max="10223" width="9.08984375" style="332" bestFit="1" customWidth="1"/>
    <col min="10224" max="10232" width="9" style="332"/>
    <col min="10233" max="10272" width="9.08984375" style="332" bestFit="1" customWidth="1"/>
    <col min="10273" max="10473" width="9" style="332"/>
    <col min="10474" max="10474" width="3.36328125" style="332" customWidth="1"/>
    <col min="10475" max="10475" width="21.36328125" style="332" customWidth="1"/>
    <col min="10476" max="10477" width="0" style="332" hidden="1" customWidth="1"/>
    <col min="10478" max="10479" width="9.08984375" style="332" bestFit="1" customWidth="1"/>
    <col min="10480" max="10488" width="9" style="332"/>
    <col min="10489" max="10528" width="9.08984375" style="332" bestFit="1" customWidth="1"/>
    <col min="10529" max="10729" width="9" style="332"/>
    <col min="10730" max="10730" width="3.36328125" style="332" customWidth="1"/>
    <col min="10731" max="10731" width="21.36328125" style="332" customWidth="1"/>
    <col min="10732" max="10733" width="0" style="332" hidden="1" customWidth="1"/>
    <col min="10734" max="10735" width="9.08984375" style="332" bestFit="1" customWidth="1"/>
    <col min="10736" max="10744" width="9" style="332"/>
    <col min="10745" max="10784" width="9.08984375" style="332" bestFit="1" customWidth="1"/>
    <col min="10785" max="10985" width="9" style="332"/>
    <col min="10986" max="10986" width="3.36328125" style="332" customWidth="1"/>
    <col min="10987" max="10987" width="21.36328125" style="332" customWidth="1"/>
    <col min="10988" max="10989" width="0" style="332" hidden="1" customWidth="1"/>
    <col min="10990" max="10991" width="9.08984375" style="332" bestFit="1" customWidth="1"/>
    <col min="10992" max="11000" width="9" style="332"/>
    <col min="11001" max="11040" width="9.08984375" style="332" bestFit="1" customWidth="1"/>
    <col min="11041" max="11241" width="9" style="332"/>
    <col min="11242" max="11242" width="3.36328125" style="332" customWidth="1"/>
    <col min="11243" max="11243" width="21.36328125" style="332" customWidth="1"/>
    <col min="11244" max="11245" width="0" style="332" hidden="1" customWidth="1"/>
    <col min="11246" max="11247" width="9.08984375" style="332" bestFit="1" customWidth="1"/>
    <col min="11248" max="11256" width="9" style="332"/>
    <col min="11257" max="11296" width="9.08984375" style="332" bestFit="1" customWidth="1"/>
    <col min="11297" max="11497" width="9" style="332"/>
    <col min="11498" max="11498" width="3.36328125" style="332" customWidth="1"/>
    <col min="11499" max="11499" width="21.36328125" style="332" customWidth="1"/>
    <col min="11500" max="11501" width="0" style="332" hidden="1" customWidth="1"/>
    <col min="11502" max="11503" width="9.08984375" style="332" bestFit="1" customWidth="1"/>
    <col min="11504" max="11512" width="9" style="332"/>
    <col min="11513" max="11552" width="9.08984375" style="332" bestFit="1" customWidth="1"/>
    <col min="11553" max="11753" width="9" style="332"/>
    <col min="11754" max="11754" width="3.36328125" style="332" customWidth="1"/>
    <col min="11755" max="11755" width="21.36328125" style="332" customWidth="1"/>
    <col min="11756" max="11757" width="0" style="332" hidden="1" customWidth="1"/>
    <col min="11758" max="11759" width="9.08984375" style="332" bestFit="1" customWidth="1"/>
    <col min="11760" max="11768" width="9" style="332"/>
    <col min="11769" max="11808" width="9.08984375" style="332" bestFit="1" customWidth="1"/>
    <col min="11809" max="12009" width="9" style="332"/>
    <col min="12010" max="12010" width="3.36328125" style="332" customWidth="1"/>
    <col min="12011" max="12011" width="21.36328125" style="332" customWidth="1"/>
    <col min="12012" max="12013" width="0" style="332" hidden="1" customWidth="1"/>
    <col min="12014" max="12015" width="9.08984375" style="332" bestFit="1" customWidth="1"/>
    <col min="12016" max="12024" width="9" style="332"/>
    <col min="12025" max="12064" width="9.08984375" style="332" bestFit="1" customWidth="1"/>
    <col min="12065" max="12265" width="9" style="332"/>
    <col min="12266" max="12266" width="3.36328125" style="332" customWidth="1"/>
    <col min="12267" max="12267" width="21.36328125" style="332" customWidth="1"/>
    <col min="12268" max="12269" width="0" style="332" hidden="1" customWidth="1"/>
    <col min="12270" max="12271" width="9.08984375" style="332" bestFit="1" customWidth="1"/>
    <col min="12272" max="12280" width="9" style="332"/>
    <col min="12281" max="12320" width="9.08984375" style="332" bestFit="1" customWidth="1"/>
    <col min="12321" max="12521" width="9" style="332"/>
    <col min="12522" max="12522" width="3.36328125" style="332" customWidth="1"/>
    <col min="12523" max="12523" width="21.36328125" style="332" customWidth="1"/>
    <col min="12524" max="12525" width="0" style="332" hidden="1" customWidth="1"/>
    <col min="12526" max="12527" width="9.08984375" style="332" bestFit="1" customWidth="1"/>
    <col min="12528" max="12536" width="9" style="332"/>
    <col min="12537" max="12576" width="9.08984375" style="332" bestFit="1" customWidth="1"/>
    <col min="12577" max="12777" width="9" style="332"/>
    <col min="12778" max="12778" width="3.36328125" style="332" customWidth="1"/>
    <col min="12779" max="12779" width="21.36328125" style="332" customWidth="1"/>
    <col min="12780" max="12781" width="0" style="332" hidden="1" customWidth="1"/>
    <col min="12782" max="12783" width="9.08984375" style="332" bestFit="1" customWidth="1"/>
    <col min="12784" max="12792" width="9" style="332"/>
    <col min="12793" max="12832" width="9.08984375" style="332" bestFit="1" customWidth="1"/>
    <col min="12833" max="13033" width="9" style="332"/>
    <col min="13034" max="13034" width="3.36328125" style="332" customWidth="1"/>
    <col min="13035" max="13035" width="21.36328125" style="332" customWidth="1"/>
    <col min="13036" max="13037" width="0" style="332" hidden="1" customWidth="1"/>
    <col min="13038" max="13039" width="9.08984375" style="332" bestFit="1" customWidth="1"/>
    <col min="13040" max="13048" width="9" style="332"/>
    <col min="13049" max="13088" width="9.08984375" style="332" bestFit="1" customWidth="1"/>
    <col min="13089" max="13289" width="9" style="332"/>
    <col min="13290" max="13290" width="3.36328125" style="332" customWidth="1"/>
    <col min="13291" max="13291" width="21.36328125" style="332" customWidth="1"/>
    <col min="13292" max="13293" width="0" style="332" hidden="1" customWidth="1"/>
    <col min="13294" max="13295" width="9.08984375" style="332" bestFit="1" customWidth="1"/>
    <col min="13296" max="13304" width="9" style="332"/>
    <col min="13305" max="13344" width="9.08984375" style="332" bestFit="1" customWidth="1"/>
    <col min="13345" max="13545" width="9" style="332"/>
    <col min="13546" max="13546" width="3.36328125" style="332" customWidth="1"/>
    <col min="13547" max="13547" width="21.36328125" style="332" customWidth="1"/>
    <col min="13548" max="13549" width="0" style="332" hidden="1" customWidth="1"/>
    <col min="13550" max="13551" width="9.08984375" style="332" bestFit="1" customWidth="1"/>
    <col min="13552" max="13560" width="9" style="332"/>
    <col min="13561" max="13600" width="9.08984375" style="332" bestFit="1" customWidth="1"/>
    <col min="13601" max="13801" width="9" style="332"/>
    <col min="13802" max="13802" width="3.36328125" style="332" customWidth="1"/>
    <col min="13803" max="13803" width="21.36328125" style="332" customWidth="1"/>
    <col min="13804" max="13805" width="0" style="332" hidden="1" customWidth="1"/>
    <col min="13806" max="13807" width="9.08984375" style="332" bestFit="1" customWidth="1"/>
    <col min="13808" max="13816" width="9" style="332"/>
    <col min="13817" max="13856" width="9.08984375" style="332" bestFit="1" customWidth="1"/>
    <col min="13857" max="14057" width="9" style="332"/>
    <col min="14058" max="14058" width="3.36328125" style="332" customWidth="1"/>
    <col min="14059" max="14059" width="21.36328125" style="332" customWidth="1"/>
    <col min="14060" max="14061" width="0" style="332" hidden="1" customWidth="1"/>
    <col min="14062" max="14063" width="9.08984375" style="332" bestFit="1" customWidth="1"/>
    <col min="14064" max="14072" width="9" style="332"/>
    <col min="14073" max="14112" width="9.08984375" style="332" bestFit="1" customWidth="1"/>
    <col min="14113" max="14313" width="9" style="332"/>
    <col min="14314" max="14314" width="3.36328125" style="332" customWidth="1"/>
    <col min="14315" max="14315" width="21.36328125" style="332" customWidth="1"/>
    <col min="14316" max="14317" width="0" style="332" hidden="1" customWidth="1"/>
    <col min="14318" max="14319" width="9.08984375" style="332" bestFit="1" customWidth="1"/>
    <col min="14320" max="14328" width="9" style="332"/>
    <col min="14329" max="14368" width="9.08984375" style="332" bestFit="1" customWidth="1"/>
    <col min="14369" max="14569" width="9" style="332"/>
    <col min="14570" max="14570" width="3.36328125" style="332" customWidth="1"/>
    <col min="14571" max="14571" width="21.36328125" style="332" customWidth="1"/>
    <col min="14572" max="14573" width="0" style="332" hidden="1" customWidth="1"/>
    <col min="14574" max="14575" width="9.08984375" style="332" bestFit="1" customWidth="1"/>
    <col min="14576" max="14584" width="9" style="332"/>
    <col min="14585" max="14624" width="9.08984375" style="332" bestFit="1" customWidth="1"/>
    <col min="14625" max="14825" width="9" style="332"/>
    <col min="14826" max="14826" width="3.36328125" style="332" customWidth="1"/>
    <col min="14827" max="14827" width="21.36328125" style="332" customWidth="1"/>
    <col min="14828" max="14829" width="0" style="332" hidden="1" customWidth="1"/>
    <col min="14830" max="14831" width="9.08984375" style="332" bestFit="1" customWidth="1"/>
    <col min="14832" max="14840" width="9" style="332"/>
    <col min="14841" max="14880" width="9.08984375" style="332" bestFit="1" customWidth="1"/>
    <col min="14881" max="15081" width="9" style="332"/>
    <col min="15082" max="15082" width="3.36328125" style="332" customWidth="1"/>
    <col min="15083" max="15083" width="21.36328125" style="332" customWidth="1"/>
    <col min="15084" max="15085" width="0" style="332" hidden="1" customWidth="1"/>
    <col min="15086" max="15087" width="9.08984375" style="332" bestFit="1" customWidth="1"/>
    <col min="15088" max="15096" width="9" style="332"/>
    <col min="15097" max="15136" width="9.08984375" style="332" bestFit="1" customWidth="1"/>
    <col min="15137" max="15337" width="9" style="332"/>
    <col min="15338" max="15338" width="3.36328125" style="332" customWidth="1"/>
    <col min="15339" max="15339" width="21.36328125" style="332" customWidth="1"/>
    <col min="15340" max="15341" width="0" style="332" hidden="1" customWidth="1"/>
    <col min="15342" max="15343" width="9.08984375" style="332" bestFit="1" customWidth="1"/>
    <col min="15344" max="15352" width="9" style="332"/>
    <col min="15353" max="15392" width="9.08984375" style="332" bestFit="1" customWidth="1"/>
    <col min="15393" max="15593" width="9" style="332"/>
    <col min="15594" max="15594" width="3.36328125" style="332" customWidth="1"/>
    <col min="15595" max="15595" width="21.36328125" style="332" customWidth="1"/>
    <col min="15596" max="15597" width="0" style="332" hidden="1" customWidth="1"/>
    <col min="15598" max="15599" width="9.08984375" style="332" bestFit="1" customWidth="1"/>
    <col min="15600" max="15608" width="9" style="332"/>
    <col min="15609" max="15648" width="9.08984375" style="332" bestFit="1" customWidth="1"/>
    <col min="15649" max="15849" width="9" style="332"/>
    <col min="15850" max="15850" width="3.36328125" style="332" customWidth="1"/>
    <col min="15851" max="15851" width="21.36328125" style="332" customWidth="1"/>
    <col min="15852" max="15853" width="0" style="332" hidden="1" customWidth="1"/>
    <col min="15854" max="15855" width="9.08984375" style="332" bestFit="1" customWidth="1"/>
    <col min="15856" max="15864" width="9" style="332"/>
    <col min="15865" max="15904" width="9.08984375" style="332" bestFit="1" customWidth="1"/>
    <col min="15905" max="16105" width="9" style="332"/>
    <col min="16106" max="16106" width="3.36328125" style="332" customWidth="1"/>
    <col min="16107" max="16107" width="21.36328125" style="332" customWidth="1"/>
    <col min="16108" max="16109" width="0" style="332" hidden="1" customWidth="1"/>
    <col min="16110" max="16111" width="9.08984375" style="332" bestFit="1" customWidth="1"/>
    <col min="16112" max="16120" width="9" style="332"/>
    <col min="16121" max="16160" width="9.08984375" style="332" bestFit="1" customWidth="1"/>
    <col min="16161" max="16384" width="9" style="332"/>
  </cols>
  <sheetData>
    <row r="1" spans="1:44" x14ac:dyDescent="0.2">
      <c r="A1" s="328" t="s">
        <v>489</v>
      </c>
      <c r="B1" s="329"/>
      <c r="C1" s="330"/>
      <c r="D1" s="330"/>
      <c r="E1" s="331">
        <v>45093</v>
      </c>
      <c r="F1" s="330"/>
      <c r="G1" s="330"/>
      <c r="H1" s="330"/>
      <c r="I1" s="330"/>
      <c r="J1" s="330"/>
      <c r="K1" s="330"/>
      <c r="L1" s="330"/>
      <c r="M1" s="330"/>
      <c r="N1" s="330"/>
      <c r="O1" s="330"/>
      <c r="P1" s="330"/>
      <c r="Q1" s="330"/>
      <c r="R1" s="330"/>
      <c r="S1" s="330"/>
      <c r="T1" s="330"/>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row>
    <row r="2" spans="1:44" x14ac:dyDescent="0.2">
      <c r="A2" s="329" t="s">
        <v>178</v>
      </c>
      <c r="B2" s="329" t="s">
        <v>351</v>
      </c>
      <c r="C2" s="330"/>
      <c r="D2" s="330"/>
      <c r="E2" s="330" t="s">
        <v>178</v>
      </c>
      <c r="F2" s="330"/>
      <c r="G2" s="330"/>
      <c r="H2" s="330"/>
      <c r="I2" s="330"/>
      <c r="J2" s="330"/>
      <c r="K2" s="330"/>
      <c r="L2" s="330"/>
      <c r="M2" s="330"/>
      <c r="N2" s="330"/>
      <c r="O2" s="330"/>
      <c r="P2" s="330"/>
      <c r="Q2" s="330"/>
      <c r="R2" s="330"/>
      <c r="S2" s="330"/>
      <c r="T2" s="330"/>
      <c r="U2" s="330"/>
      <c r="V2" s="330"/>
      <c r="W2" s="330"/>
      <c r="X2" s="330"/>
      <c r="Y2" s="330"/>
      <c r="Z2" s="330"/>
      <c r="AA2" s="330"/>
      <c r="AB2" s="330"/>
      <c r="AC2" s="330"/>
      <c r="AD2" s="330"/>
      <c r="AE2" s="330"/>
      <c r="AF2" s="330"/>
      <c r="AG2" s="330"/>
      <c r="AH2" s="330"/>
      <c r="AI2" s="330"/>
      <c r="AJ2" s="330"/>
      <c r="AK2" s="330"/>
      <c r="AL2" s="330"/>
      <c r="AM2" s="330"/>
      <c r="AN2" s="330"/>
      <c r="AO2" s="330"/>
      <c r="AP2" s="330"/>
      <c r="AQ2" s="330" t="s">
        <v>490</v>
      </c>
      <c r="AR2" s="330"/>
    </row>
    <row r="3" spans="1:44" x14ac:dyDescent="0.2">
      <c r="A3" s="459" t="s">
        <v>491</v>
      </c>
      <c r="B3" s="460"/>
      <c r="C3" s="333" t="s">
        <v>492</v>
      </c>
      <c r="D3" s="334" t="s">
        <v>133</v>
      </c>
      <c r="E3" s="335" t="s">
        <v>493</v>
      </c>
      <c r="F3" s="334" t="s">
        <v>494</v>
      </c>
      <c r="G3" s="336" t="s">
        <v>495</v>
      </c>
      <c r="H3" s="335" t="s">
        <v>496</v>
      </c>
      <c r="I3" s="335" t="s">
        <v>497</v>
      </c>
      <c r="J3" s="334" t="s">
        <v>498</v>
      </c>
      <c r="K3" s="336" t="s">
        <v>499</v>
      </c>
      <c r="L3" s="335" t="s">
        <v>500</v>
      </c>
      <c r="M3" s="335" t="s">
        <v>501</v>
      </c>
      <c r="N3" s="334" t="s">
        <v>502</v>
      </c>
      <c r="O3" s="336" t="s">
        <v>503</v>
      </c>
      <c r="P3" s="334" t="s">
        <v>504</v>
      </c>
      <c r="Q3" s="336" t="s">
        <v>505</v>
      </c>
      <c r="R3" s="335" t="s">
        <v>506</v>
      </c>
      <c r="S3" s="335" t="s">
        <v>507</v>
      </c>
      <c r="T3" s="334" t="s">
        <v>508</v>
      </c>
      <c r="U3" s="336" t="s">
        <v>509</v>
      </c>
      <c r="V3" s="335" t="s">
        <v>510</v>
      </c>
      <c r="W3" s="335" t="s">
        <v>511</v>
      </c>
      <c r="X3" s="334" t="s">
        <v>512</v>
      </c>
      <c r="Y3" s="336" t="s">
        <v>513</v>
      </c>
      <c r="Z3" s="335" t="s">
        <v>514</v>
      </c>
      <c r="AA3" s="335" t="s">
        <v>515</v>
      </c>
      <c r="AB3" s="334" t="s">
        <v>516</v>
      </c>
      <c r="AC3" s="336" t="s">
        <v>517</v>
      </c>
      <c r="AD3" s="335" t="s">
        <v>518</v>
      </c>
      <c r="AE3" s="335" t="s">
        <v>519</v>
      </c>
      <c r="AF3" s="334" t="s">
        <v>520</v>
      </c>
      <c r="AG3" s="336" t="s">
        <v>521</v>
      </c>
      <c r="AH3" s="335" t="s">
        <v>522</v>
      </c>
      <c r="AI3" s="335" t="s">
        <v>523</v>
      </c>
      <c r="AJ3" s="334" t="s">
        <v>524</v>
      </c>
      <c r="AK3" s="336" t="s">
        <v>525</v>
      </c>
      <c r="AL3" s="335" t="s">
        <v>526</v>
      </c>
      <c r="AM3" s="335" t="s">
        <v>527</v>
      </c>
      <c r="AN3" s="334" t="s">
        <v>528</v>
      </c>
      <c r="AO3" s="336" t="s">
        <v>529</v>
      </c>
      <c r="AP3" s="335" t="s">
        <v>530</v>
      </c>
      <c r="AQ3" s="335" t="s">
        <v>531</v>
      </c>
      <c r="AR3" s="337" t="s">
        <v>532</v>
      </c>
    </row>
    <row r="4" spans="1:44" x14ac:dyDescent="0.2">
      <c r="A4" s="338"/>
      <c r="B4" s="339"/>
      <c r="C4" s="340" t="s">
        <v>533</v>
      </c>
      <c r="D4" s="341" t="s">
        <v>533</v>
      </c>
      <c r="E4" s="342" t="s">
        <v>533</v>
      </c>
      <c r="F4" s="341" t="s">
        <v>533</v>
      </c>
      <c r="G4" s="343" t="s">
        <v>533</v>
      </c>
      <c r="H4" s="342" t="s">
        <v>533</v>
      </c>
      <c r="I4" s="342" t="s">
        <v>533</v>
      </c>
      <c r="J4" s="341" t="s">
        <v>533</v>
      </c>
      <c r="K4" s="343" t="s">
        <v>533</v>
      </c>
      <c r="L4" s="342" t="s">
        <v>533</v>
      </c>
      <c r="M4" s="342" t="s">
        <v>533</v>
      </c>
      <c r="N4" s="341" t="s">
        <v>533</v>
      </c>
      <c r="O4" s="343" t="s">
        <v>533</v>
      </c>
      <c r="P4" s="341" t="s">
        <v>533</v>
      </c>
      <c r="Q4" s="343" t="s">
        <v>533</v>
      </c>
      <c r="R4" s="342" t="s">
        <v>533</v>
      </c>
      <c r="S4" s="342" t="s">
        <v>533</v>
      </c>
      <c r="T4" s="341" t="s">
        <v>533</v>
      </c>
      <c r="U4" s="343" t="s">
        <v>533</v>
      </c>
      <c r="V4" s="342" t="s">
        <v>533</v>
      </c>
      <c r="W4" s="342" t="s">
        <v>533</v>
      </c>
      <c r="X4" s="341" t="s">
        <v>533</v>
      </c>
      <c r="Y4" s="343" t="s">
        <v>533</v>
      </c>
      <c r="Z4" s="342" t="s">
        <v>533</v>
      </c>
      <c r="AA4" s="342" t="s">
        <v>533</v>
      </c>
      <c r="AB4" s="341" t="s">
        <v>533</v>
      </c>
      <c r="AC4" s="343" t="s">
        <v>533</v>
      </c>
      <c r="AD4" s="342" t="s">
        <v>533</v>
      </c>
      <c r="AE4" s="342" t="s">
        <v>533</v>
      </c>
      <c r="AF4" s="341" t="s">
        <v>533</v>
      </c>
      <c r="AG4" s="343" t="s">
        <v>533</v>
      </c>
      <c r="AH4" s="342" t="s">
        <v>533</v>
      </c>
      <c r="AI4" s="342" t="s">
        <v>533</v>
      </c>
      <c r="AJ4" s="341" t="s">
        <v>533</v>
      </c>
      <c r="AK4" s="343" t="s">
        <v>533</v>
      </c>
      <c r="AL4" s="342" t="s">
        <v>533</v>
      </c>
      <c r="AM4" s="342" t="s">
        <v>533</v>
      </c>
      <c r="AN4" s="341" t="s">
        <v>533</v>
      </c>
      <c r="AO4" s="343" t="s">
        <v>533</v>
      </c>
      <c r="AP4" s="342" t="s">
        <v>533</v>
      </c>
      <c r="AQ4" s="342" t="s">
        <v>533</v>
      </c>
      <c r="AR4" s="344" t="s">
        <v>533</v>
      </c>
    </row>
    <row r="5" spans="1:44" x14ac:dyDescent="0.2">
      <c r="A5" s="345" t="s">
        <v>264</v>
      </c>
      <c r="B5" s="346" t="s">
        <v>534</v>
      </c>
      <c r="C5" s="347">
        <v>52217</v>
      </c>
      <c r="D5" s="348">
        <v>5496</v>
      </c>
      <c r="E5" s="349">
        <v>2250</v>
      </c>
      <c r="F5" s="348">
        <v>682</v>
      </c>
      <c r="G5" s="350">
        <v>797</v>
      </c>
      <c r="H5" s="349">
        <v>732</v>
      </c>
      <c r="I5" s="349">
        <v>2451</v>
      </c>
      <c r="J5" s="348">
        <v>105</v>
      </c>
      <c r="K5" s="350">
        <v>727</v>
      </c>
      <c r="L5" s="349">
        <v>204</v>
      </c>
      <c r="M5" s="349">
        <v>2710</v>
      </c>
      <c r="N5" s="348">
        <v>1090</v>
      </c>
      <c r="O5" s="350">
        <v>495</v>
      </c>
      <c r="P5" s="348">
        <v>383</v>
      </c>
      <c r="Q5" s="350">
        <v>1109</v>
      </c>
      <c r="R5" s="349">
        <v>1919</v>
      </c>
      <c r="S5" s="349">
        <v>215</v>
      </c>
      <c r="T5" s="348">
        <v>567</v>
      </c>
      <c r="U5" s="350">
        <v>811</v>
      </c>
      <c r="V5" s="349">
        <v>1485</v>
      </c>
      <c r="W5" s="349">
        <v>1074</v>
      </c>
      <c r="X5" s="348">
        <v>3000</v>
      </c>
      <c r="Y5" s="350">
        <v>1075</v>
      </c>
      <c r="Z5" s="349">
        <v>3053</v>
      </c>
      <c r="AA5" s="349">
        <v>6898</v>
      </c>
      <c r="AB5" s="348">
        <v>942</v>
      </c>
      <c r="AC5" s="350">
        <v>2553</v>
      </c>
      <c r="AD5" s="349">
        <v>732</v>
      </c>
      <c r="AE5" s="349">
        <v>1117</v>
      </c>
      <c r="AF5" s="348">
        <v>1098</v>
      </c>
      <c r="AG5" s="350">
        <v>487</v>
      </c>
      <c r="AH5" s="349">
        <v>417</v>
      </c>
      <c r="AI5" s="349">
        <v>845</v>
      </c>
      <c r="AJ5" s="348">
        <v>71</v>
      </c>
      <c r="AK5" s="350">
        <v>215</v>
      </c>
      <c r="AL5" s="349">
        <v>313</v>
      </c>
      <c r="AM5" s="349">
        <v>227</v>
      </c>
      <c r="AN5" s="348">
        <v>215</v>
      </c>
      <c r="AO5" s="350">
        <v>383</v>
      </c>
      <c r="AP5" s="349">
        <v>852</v>
      </c>
      <c r="AQ5" s="349">
        <v>933</v>
      </c>
      <c r="AR5" s="351">
        <v>1116</v>
      </c>
    </row>
    <row r="6" spans="1:44" x14ac:dyDescent="0.2">
      <c r="A6" s="345" t="s">
        <v>220</v>
      </c>
      <c r="B6" s="346" t="s">
        <v>446</v>
      </c>
      <c r="C6" s="347">
        <v>1559</v>
      </c>
      <c r="D6" s="348">
        <f t="shared" ref="D6:D40" si="0">C6-SUM(E6:AR6)</f>
        <v>89</v>
      </c>
      <c r="E6" s="349">
        <v>98</v>
      </c>
      <c r="F6" s="348">
        <v>2</v>
      </c>
      <c r="G6" s="350">
        <v>25</v>
      </c>
      <c r="H6" s="349">
        <v>8</v>
      </c>
      <c r="I6" s="349">
        <v>15</v>
      </c>
      <c r="J6" s="348">
        <v>0</v>
      </c>
      <c r="K6" s="350">
        <v>5</v>
      </c>
      <c r="L6" s="349">
        <v>9</v>
      </c>
      <c r="M6" s="349">
        <v>123</v>
      </c>
      <c r="N6" s="348">
        <v>0</v>
      </c>
      <c r="O6" s="350">
        <v>0</v>
      </c>
      <c r="P6" s="348">
        <v>21</v>
      </c>
      <c r="Q6" s="350">
        <v>6</v>
      </c>
      <c r="R6" s="349">
        <v>0</v>
      </c>
      <c r="S6" s="349">
        <v>0</v>
      </c>
      <c r="T6" s="348">
        <v>0</v>
      </c>
      <c r="U6" s="350">
        <v>1</v>
      </c>
      <c r="V6" s="349">
        <v>9</v>
      </c>
      <c r="W6" s="349">
        <v>2</v>
      </c>
      <c r="X6" s="348">
        <v>46</v>
      </c>
      <c r="Y6" s="350">
        <v>124</v>
      </c>
      <c r="Z6" s="349">
        <v>145</v>
      </c>
      <c r="AA6" s="349">
        <v>13</v>
      </c>
      <c r="AB6" s="348">
        <v>123</v>
      </c>
      <c r="AC6" s="350">
        <v>1</v>
      </c>
      <c r="AD6" s="349">
        <v>317</v>
      </c>
      <c r="AE6" s="349">
        <v>2</v>
      </c>
      <c r="AF6" s="348">
        <v>18</v>
      </c>
      <c r="AG6" s="350">
        <v>8</v>
      </c>
      <c r="AH6" s="349">
        <v>92</v>
      </c>
      <c r="AI6" s="349">
        <v>1</v>
      </c>
      <c r="AJ6" s="348">
        <v>0</v>
      </c>
      <c r="AK6" s="350">
        <v>15</v>
      </c>
      <c r="AL6" s="349">
        <v>18</v>
      </c>
      <c r="AM6" s="349">
        <v>78</v>
      </c>
      <c r="AN6" s="348">
        <v>0</v>
      </c>
      <c r="AO6" s="350">
        <v>11</v>
      </c>
      <c r="AP6" s="349">
        <v>25</v>
      </c>
      <c r="AQ6" s="349">
        <v>81</v>
      </c>
      <c r="AR6" s="351">
        <v>28</v>
      </c>
    </row>
    <row r="7" spans="1:44" x14ac:dyDescent="0.2">
      <c r="A7" s="345" t="s">
        <v>221</v>
      </c>
      <c r="B7" s="346" t="s">
        <v>250</v>
      </c>
      <c r="C7" s="347">
        <v>4484</v>
      </c>
      <c r="D7" s="348">
        <f t="shared" si="0"/>
        <v>226</v>
      </c>
      <c r="E7" s="349">
        <v>564</v>
      </c>
      <c r="F7" s="348">
        <v>1</v>
      </c>
      <c r="G7" s="350">
        <v>563</v>
      </c>
      <c r="H7" s="349">
        <v>0</v>
      </c>
      <c r="I7" s="349">
        <v>381</v>
      </c>
      <c r="J7" s="348">
        <v>9</v>
      </c>
      <c r="K7" s="350">
        <v>0</v>
      </c>
      <c r="L7" s="349">
        <v>88</v>
      </c>
      <c r="M7" s="349">
        <v>162</v>
      </c>
      <c r="N7" s="348">
        <v>24</v>
      </c>
      <c r="O7" s="350">
        <v>106</v>
      </c>
      <c r="P7" s="348">
        <v>0</v>
      </c>
      <c r="Q7" s="350">
        <v>0</v>
      </c>
      <c r="R7" s="349">
        <v>1</v>
      </c>
      <c r="S7" s="349">
        <v>46</v>
      </c>
      <c r="T7" s="348">
        <v>1</v>
      </c>
      <c r="U7" s="350">
        <v>0</v>
      </c>
      <c r="V7" s="349">
        <v>0</v>
      </c>
      <c r="W7" s="349">
        <v>0</v>
      </c>
      <c r="X7" s="348">
        <v>0</v>
      </c>
      <c r="Y7" s="350">
        <v>2</v>
      </c>
      <c r="Z7" s="349">
        <v>1</v>
      </c>
      <c r="AA7" s="349">
        <v>443</v>
      </c>
      <c r="AB7" s="348">
        <v>6</v>
      </c>
      <c r="AC7" s="350">
        <v>1108</v>
      </c>
      <c r="AD7" s="349">
        <v>9</v>
      </c>
      <c r="AE7" s="349">
        <v>0</v>
      </c>
      <c r="AF7" s="348">
        <v>149</v>
      </c>
      <c r="AG7" s="350">
        <v>0</v>
      </c>
      <c r="AH7" s="349">
        <v>0</v>
      </c>
      <c r="AI7" s="349">
        <v>0</v>
      </c>
      <c r="AJ7" s="348">
        <v>14</v>
      </c>
      <c r="AK7" s="350">
        <v>0</v>
      </c>
      <c r="AL7" s="349">
        <v>0</v>
      </c>
      <c r="AM7" s="349">
        <v>0</v>
      </c>
      <c r="AN7" s="348">
        <v>0</v>
      </c>
      <c r="AO7" s="350">
        <v>1</v>
      </c>
      <c r="AP7" s="349">
        <v>0</v>
      </c>
      <c r="AQ7" s="349">
        <v>352</v>
      </c>
      <c r="AR7" s="351">
        <v>227</v>
      </c>
    </row>
    <row r="8" spans="1:44" x14ac:dyDescent="0.2">
      <c r="A8" s="345" t="s">
        <v>222</v>
      </c>
      <c r="B8" s="346" t="s">
        <v>27</v>
      </c>
      <c r="C8" s="347">
        <v>420</v>
      </c>
      <c r="D8" s="348">
        <f t="shared" si="0"/>
        <v>30</v>
      </c>
      <c r="E8" s="349">
        <v>119</v>
      </c>
      <c r="F8" s="348">
        <v>21</v>
      </c>
      <c r="G8" s="350">
        <v>5</v>
      </c>
      <c r="H8" s="349">
        <v>5</v>
      </c>
      <c r="I8" s="349">
        <v>13</v>
      </c>
      <c r="J8" s="348">
        <v>0</v>
      </c>
      <c r="K8" s="350">
        <v>0</v>
      </c>
      <c r="L8" s="349">
        <v>9</v>
      </c>
      <c r="M8" s="349">
        <v>12</v>
      </c>
      <c r="N8" s="348">
        <v>9</v>
      </c>
      <c r="O8" s="350">
        <v>22</v>
      </c>
      <c r="P8" s="348">
        <v>1</v>
      </c>
      <c r="Q8" s="350">
        <v>8</v>
      </c>
      <c r="R8" s="349">
        <v>0</v>
      </c>
      <c r="S8" s="349">
        <v>13</v>
      </c>
      <c r="T8" s="348">
        <v>0</v>
      </c>
      <c r="U8" s="350">
        <v>5</v>
      </c>
      <c r="V8" s="349">
        <v>1</v>
      </c>
      <c r="W8" s="349">
        <v>8</v>
      </c>
      <c r="X8" s="348">
        <v>1</v>
      </c>
      <c r="Y8" s="350">
        <v>32</v>
      </c>
      <c r="Z8" s="349">
        <v>11</v>
      </c>
      <c r="AA8" s="349">
        <v>4</v>
      </c>
      <c r="AB8" s="348">
        <v>8</v>
      </c>
      <c r="AC8" s="350">
        <v>1</v>
      </c>
      <c r="AD8" s="349">
        <v>1</v>
      </c>
      <c r="AE8" s="349">
        <v>43</v>
      </c>
      <c r="AF8" s="348">
        <v>7</v>
      </c>
      <c r="AG8" s="350">
        <v>0</v>
      </c>
      <c r="AH8" s="349">
        <v>1</v>
      </c>
      <c r="AI8" s="349">
        <v>0</v>
      </c>
      <c r="AJ8" s="348">
        <v>1</v>
      </c>
      <c r="AK8" s="350">
        <v>0</v>
      </c>
      <c r="AL8" s="349">
        <v>0</v>
      </c>
      <c r="AM8" s="349">
        <v>15</v>
      </c>
      <c r="AN8" s="348">
        <v>0</v>
      </c>
      <c r="AO8" s="350">
        <v>1</v>
      </c>
      <c r="AP8" s="349">
        <v>5</v>
      </c>
      <c r="AQ8" s="349">
        <v>7</v>
      </c>
      <c r="AR8" s="351">
        <v>1</v>
      </c>
    </row>
    <row r="9" spans="1:44" x14ac:dyDescent="0.2">
      <c r="A9" s="345" t="s">
        <v>223</v>
      </c>
      <c r="B9" s="346" t="s">
        <v>191</v>
      </c>
      <c r="C9" s="347">
        <v>71746</v>
      </c>
      <c r="D9" s="348">
        <f t="shared" si="0"/>
        <v>20579</v>
      </c>
      <c r="E9" s="349">
        <v>6310</v>
      </c>
      <c r="F9" s="348">
        <v>2289</v>
      </c>
      <c r="G9" s="350">
        <v>2199</v>
      </c>
      <c r="H9" s="349">
        <v>6105</v>
      </c>
      <c r="I9" s="349">
        <v>191</v>
      </c>
      <c r="J9" s="348">
        <v>219</v>
      </c>
      <c r="K9" s="350">
        <v>4036</v>
      </c>
      <c r="L9" s="349">
        <v>481</v>
      </c>
      <c r="M9" s="349">
        <v>1014</v>
      </c>
      <c r="N9" s="348">
        <v>3971</v>
      </c>
      <c r="O9" s="350">
        <v>229</v>
      </c>
      <c r="P9" s="348">
        <v>168</v>
      </c>
      <c r="Q9" s="350">
        <v>1782</v>
      </c>
      <c r="R9" s="349">
        <v>1571</v>
      </c>
      <c r="S9" s="349">
        <v>1055</v>
      </c>
      <c r="T9" s="348">
        <v>226</v>
      </c>
      <c r="U9" s="350">
        <v>2431</v>
      </c>
      <c r="V9" s="349">
        <v>1192</v>
      </c>
      <c r="W9" s="349">
        <v>680</v>
      </c>
      <c r="X9" s="348">
        <v>567</v>
      </c>
      <c r="Y9" s="350">
        <v>238</v>
      </c>
      <c r="Z9" s="349">
        <v>1199</v>
      </c>
      <c r="AA9" s="349">
        <v>893</v>
      </c>
      <c r="AB9" s="348">
        <v>606</v>
      </c>
      <c r="AC9" s="350">
        <v>1022</v>
      </c>
      <c r="AD9" s="349">
        <v>2015</v>
      </c>
      <c r="AE9" s="349">
        <v>749</v>
      </c>
      <c r="AF9" s="348">
        <v>3055</v>
      </c>
      <c r="AG9" s="350">
        <v>24</v>
      </c>
      <c r="AH9" s="349">
        <v>341</v>
      </c>
      <c r="AI9" s="349">
        <v>1803</v>
      </c>
      <c r="AJ9" s="348">
        <v>22</v>
      </c>
      <c r="AK9" s="350">
        <v>22</v>
      </c>
      <c r="AL9" s="349">
        <v>202</v>
      </c>
      <c r="AM9" s="349">
        <v>292</v>
      </c>
      <c r="AN9" s="348">
        <v>223</v>
      </c>
      <c r="AO9" s="350">
        <v>187</v>
      </c>
      <c r="AP9" s="349">
        <v>188</v>
      </c>
      <c r="AQ9" s="349">
        <v>870</v>
      </c>
      <c r="AR9" s="351">
        <v>500</v>
      </c>
    </row>
    <row r="10" spans="1:44" x14ac:dyDescent="0.2">
      <c r="A10" s="345" t="s">
        <v>224</v>
      </c>
      <c r="B10" s="346" t="s">
        <v>28</v>
      </c>
      <c r="C10" s="347">
        <v>13333</v>
      </c>
      <c r="D10" s="348">
        <f t="shared" si="0"/>
        <v>767</v>
      </c>
      <c r="E10" s="349">
        <v>1941</v>
      </c>
      <c r="F10" s="348">
        <v>351</v>
      </c>
      <c r="G10" s="350">
        <v>89</v>
      </c>
      <c r="H10" s="349">
        <v>324</v>
      </c>
      <c r="I10" s="349">
        <v>198</v>
      </c>
      <c r="J10" s="348">
        <v>69</v>
      </c>
      <c r="K10" s="350">
        <v>399</v>
      </c>
      <c r="L10" s="349">
        <v>43</v>
      </c>
      <c r="M10" s="349">
        <v>448</v>
      </c>
      <c r="N10" s="348">
        <v>1408</v>
      </c>
      <c r="O10" s="350">
        <v>325</v>
      </c>
      <c r="P10" s="348">
        <v>1799</v>
      </c>
      <c r="Q10" s="350">
        <v>284</v>
      </c>
      <c r="R10" s="349">
        <v>151</v>
      </c>
      <c r="S10" s="349">
        <v>217</v>
      </c>
      <c r="T10" s="348">
        <v>81</v>
      </c>
      <c r="U10" s="350">
        <v>423</v>
      </c>
      <c r="V10" s="349">
        <v>49</v>
      </c>
      <c r="W10" s="349">
        <v>319</v>
      </c>
      <c r="X10" s="348">
        <v>91</v>
      </c>
      <c r="Y10" s="350">
        <v>157</v>
      </c>
      <c r="Z10" s="349">
        <v>581</v>
      </c>
      <c r="AA10" s="349">
        <v>88</v>
      </c>
      <c r="AB10" s="348">
        <v>368</v>
      </c>
      <c r="AC10" s="350">
        <v>75</v>
      </c>
      <c r="AD10" s="349">
        <v>161</v>
      </c>
      <c r="AE10" s="349">
        <v>270</v>
      </c>
      <c r="AF10" s="348">
        <v>192</v>
      </c>
      <c r="AG10" s="350">
        <v>0</v>
      </c>
      <c r="AH10" s="349">
        <v>974</v>
      </c>
      <c r="AI10" s="349">
        <v>81</v>
      </c>
      <c r="AJ10" s="348">
        <v>144</v>
      </c>
      <c r="AK10" s="350">
        <v>66</v>
      </c>
      <c r="AL10" s="349">
        <v>58</v>
      </c>
      <c r="AM10" s="349">
        <v>43</v>
      </c>
      <c r="AN10" s="348">
        <v>20</v>
      </c>
      <c r="AO10" s="350">
        <v>13</v>
      </c>
      <c r="AP10" s="349">
        <v>73</v>
      </c>
      <c r="AQ10" s="349">
        <v>145</v>
      </c>
      <c r="AR10" s="351">
        <v>48</v>
      </c>
    </row>
    <row r="11" spans="1:44" x14ac:dyDescent="0.2">
      <c r="A11" s="345" t="s">
        <v>225</v>
      </c>
      <c r="B11" s="346" t="s">
        <v>268</v>
      </c>
      <c r="C11" s="347">
        <v>15830</v>
      </c>
      <c r="D11" s="348">
        <f t="shared" si="0"/>
        <v>1747</v>
      </c>
      <c r="E11" s="349">
        <v>1704</v>
      </c>
      <c r="F11" s="348">
        <v>1404</v>
      </c>
      <c r="G11" s="350">
        <v>650</v>
      </c>
      <c r="H11" s="349">
        <v>317</v>
      </c>
      <c r="I11" s="349">
        <v>80</v>
      </c>
      <c r="J11" s="348">
        <v>14</v>
      </c>
      <c r="K11" s="350">
        <v>837</v>
      </c>
      <c r="L11" s="349">
        <v>69</v>
      </c>
      <c r="M11" s="349">
        <v>477</v>
      </c>
      <c r="N11" s="348">
        <v>571</v>
      </c>
      <c r="O11" s="350">
        <v>100</v>
      </c>
      <c r="P11" s="348">
        <v>142</v>
      </c>
      <c r="Q11" s="350">
        <v>49</v>
      </c>
      <c r="R11" s="349">
        <v>518</v>
      </c>
      <c r="S11" s="349">
        <v>621</v>
      </c>
      <c r="T11" s="348">
        <v>86</v>
      </c>
      <c r="U11" s="350">
        <v>540</v>
      </c>
      <c r="V11" s="349">
        <v>375</v>
      </c>
      <c r="W11" s="349">
        <v>762</v>
      </c>
      <c r="X11" s="348">
        <v>262</v>
      </c>
      <c r="Y11" s="350">
        <v>91</v>
      </c>
      <c r="Z11" s="349">
        <v>1234</v>
      </c>
      <c r="AA11" s="349">
        <v>113</v>
      </c>
      <c r="AB11" s="348">
        <v>108</v>
      </c>
      <c r="AC11" s="350">
        <v>27</v>
      </c>
      <c r="AD11" s="349">
        <v>619</v>
      </c>
      <c r="AE11" s="349">
        <v>651</v>
      </c>
      <c r="AF11" s="348">
        <v>610</v>
      </c>
      <c r="AG11" s="350">
        <v>10</v>
      </c>
      <c r="AH11" s="349">
        <v>114</v>
      </c>
      <c r="AI11" s="349">
        <v>242</v>
      </c>
      <c r="AJ11" s="348">
        <v>61</v>
      </c>
      <c r="AK11" s="350">
        <v>60</v>
      </c>
      <c r="AL11" s="349">
        <v>236</v>
      </c>
      <c r="AM11" s="349">
        <v>143</v>
      </c>
      <c r="AN11" s="348">
        <v>73</v>
      </c>
      <c r="AO11" s="350">
        <v>41</v>
      </c>
      <c r="AP11" s="349">
        <v>47</v>
      </c>
      <c r="AQ11" s="349">
        <v>16</v>
      </c>
      <c r="AR11" s="351">
        <v>9</v>
      </c>
    </row>
    <row r="12" spans="1:44" x14ac:dyDescent="0.2">
      <c r="A12" s="345" t="s">
        <v>226</v>
      </c>
      <c r="B12" s="346" t="s">
        <v>29</v>
      </c>
      <c r="C12" s="347">
        <v>27385</v>
      </c>
      <c r="D12" s="348">
        <f t="shared" si="0"/>
        <v>3721</v>
      </c>
      <c r="E12" s="349">
        <v>4289</v>
      </c>
      <c r="F12" s="348">
        <v>4057</v>
      </c>
      <c r="G12" s="350">
        <v>726</v>
      </c>
      <c r="H12" s="349">
        <v>844</v>
      </c>
      <c r="I12" s="349">
        <v>68</v>
      </c>
      <c r="J12" s="348">
        <v>237</v>
      </c>
      <c r="K12" s="350">
        <v>948</v>
      </c>
      <c r="L12" s="349">
        <v>140</v>
      </c>
      <c r="M12" s="349">
        <v>164</v>
      </c>
      <c r="N12" s="348">
        <v>618</v>
      </c>
      <c r="O12" s="350">
        <v>1941</v>
      </c>
      <c r="P12" s="348">
        <v>12</v>
      </c>
      <c r="Q12" s="350">
        <v>76</v>
      </c>
      <c r="R12" s="349">
        <v>369</v>
      </c>
      <c r="S12" s="349">
        <v>1815</v>
      </c>
      <c r="T12" s="348">
        <v>165</v>
      </c>
      <c r="U12" s="350">
        <v>611</v>
      </c>
      <c r="V12" s="349">
        <v>1519</v>
      </c>
      <c r="W12" s="349">
        <v>62</v>
      </c>
      <c r="X12" s="348">
        <v>492</v>
      </c>
      <c r="Y12" s="350">
        <v>101</v>
      </c>
      <c r="Z12" s="349">
        <v>792</v>
      </c>
      <c r="AA12" s="349">
        <v>0</v>
      </c>
      <c r="AB12" s="348">
        <v>125</v>
      </c>
      <c r="AC12" s="350">
        <v>111</v>
      </c>
      <c r="AD12" s="349">
        <v>39</v>
      </c>
      <c r="AE12" s="349">
        <v>596</v>
      </c>
      <c r="AF12" s="348">
        <v>931</v>
      </c>
      <c r="AG12" s="350">
        <v>56</v>
      </c>
      <c r="AH12" s="349">
        <v>3</v>
      </c>
      <c r="AI12" s="349">
        <v>135</v>
      </c>
      <c r="AJ12" s="348">
        <v>816</v>
      </c>
      <c r="AK12" s="350">
        <v>60</v>
      </c>
      <c r="AL12" s="349">
        <v>673</v>
      </c>
      <c r="AM12" s="349">
        <v>21</v>
      </c>
      <c r="AN12" s="348">
        <v>0</v>
      </c>
      <c r="AO12" s="350">
        <v>51</v>
      </c>
      <c r="AP12" s="349">
        <v>1</v>
      </c>
      <c r="AQ12" s="349">
        <v>0</v>
      </c>
      <c r="AR12" s="351">
        <v>0</v>
      </c>
    </row>
    <row r="13" spans="1:44" x14ac:dyDescent="0.2">
      <c r="A13" s="345" t="s">
        <v>227</v>
      </c>
      <c r="B13" s="346" t="s">
        <v>30</v>
      </c>
      <c r="C13" s="347">
        <v>1491</v>
      </c>
      <c r="D13" s="348">
        <f t="shared" si="0"/>
        <v>382</v>
      </c>
      <c r="E13" s="349">
        <v>83</v>
      </c>
      <c r="F13" s="348">
        <v>281</v>
      </c>
      <c r="G13" s="350">
        <v>25</v>
      </c>
      <c r="H13" s="349">
        <v>33</v>
      </c>
      <c r="I13" s="349">
        <v>3</v>
      </c>
      <c r="J13" s="348">
        <v>0</v>
      </c>
      <c r="K13" s="350">
        <v>10</v>
      </c>
      <c r="L13" s="349">
        <v>0</v>
      </c>
      <c r="M13" s="349">
        <v>0</v>
      </c>
      <c r="N13" s="348">
        <v>395</v>
      </c>
      <c r="O13" s="350">
        <v>68</v>
      </c>
      <c r="P13" s="348">
        <v>10</v>
      </c>
      <c r="Q13" s="350">
        <v>10</v>
      </c>
      <c r="R13" s="349">
        <v>20</v>
      </c>
      <c r="S13" s="349">
        <v>0</v>
      </c>
      <c r="T13" s="348">
        <v>0</v>
      </c>
      <c r="U13" s="350">
        <v>28</v>
      </c>
      <c r="V13" s="349">
        <v>43</v>
      </c>
      <c r="W13" s="349">
        <v>0</v>
      </c>
      <c r="X13" s="348">
        <v>0</v>
      </c>
      <c r="Y13" s="350">
        <v>3</v>
      </c>
      <c r="Z13" s="349">
        <v>25</v>
      </c>
      <c r="AA13" s="349">
        <v>0</v>
      </c>
      <c r="AB13" s="348">
        <v>8</v>
      </c>
      <c r="AC13" s="350">
        <v>6</v>
      </c>
      <c r="AD13" s="349">
        <v>22</v>
      </c>
      <c r="AE13" s="349">
        <v>9</v>
      </c>
      <c r="AF13" s="348">
        <v>2</v>
      </c>
      <c r="AG13" s="350">
        <v>0</v>
      </c>
      <c r="AH13" s="349">
        <v>0</v>
      </c>
      <c r="AI13" s="349">
        <v>0</v>
      </c>
      <c r="AJ13" s="348">
        <v>0</v>
      </c>
      <c r="AK13" s="350">
        <v>0</v>
      </c>
      <c r="AL13" s="349">
        <v>0</v>
      </c>
      <c r="AM13" s="349">
        <v>10</v>
      </c>
      <c r="AN13" s="348">
        <v>15</v>
      </c>
      <c r="AO13" s="350">
        <v>0</v>
      </c>
      <c r="AP13" s="349">
        <v>0</v>
      </c>
      <c r="AQ13" s="349">
        <v>0</v>
      </c>
      <c r="AR13" s="351">
        <v>0</v>
      </c>
    </row>
    <row r="14" spans="1:44" x14ac:dyDescent="0.2">
      <c r="A14" s="345" t="s">
        <v>2</v>
      </c>
      <c r="B14" s="346" t="s">
        <v>535</v>
      </c>
      <c r="C14" s="347">
        <v>24915</v>
      </c>
      <c r="D14" s="348">
        <f t="shared" si="0"/>
        <v>6656</v>
      </c>
      <c r="E14" s="349">
        <v>2168</v>
      </c>
      <c r="F14" s="348">
        <v>1733</v>
      </c>
      <c r="G14" s="350">
        <v>961</v>
      </c>
      <c r="H14" s="349">
        <v>293</v>
      </c>
      <c r="I14" s="349">
        <v>25</v>
      </c>
      <c r="J14" s="348">
        <v>29</v>
      </c>
      <c r="K14" s="350">
        <v>950</v>
      </c>
      <c r="L14" s="349">
        <v>62</v>
      </c>
      <c r="M14" s="349">
        <v>918</v>
      </c>
      <c r="N14" s="348">
        <v>1337</v>
      </c>
      <c r="O14" s="350">
        <v>203</v>
      </c>
      <c r="P14" s="348">
        <v>265</v>
      </c>
      <c r="Q14" s="350">
        <v>175</v>
      </c>
      <c r="R14" s="349">
        <v>446</v>
      </c>
      <c r="S14" s="349">
        <v>207</v>
      </c>
      <c r="T14" s="348">
        <v>48</v>
      </c>
      <c r="U14" s="350">
        <v>668</v>
      </c>
      <c r="V14" s="349">
        <v>971</v>
      </c>
      <c r="W14" s="349">
        <v>882</v>
      </c>
      <c r="X14" s="348">
        <v>501</v>
      </c>
      <c r="Y14" s="350">
        <v>36</v>
      </c>
      <c r="Z14" s="349">
        <v>1022</v>
      </c>
      <c r="AA14" s="349">
        <v>90</v>
      </c>
      <c r="AB14" s="348">
        <v>191</v>
      </c>
      <c r="AC14" s="350">
        <v>46</v>
      </c>
      <c r="AD14" s="349">
        <v>238</v>
      </c>
      <c r="AE14" s="349">
        <v>747</v>
      </c>
      <c r="AF14" s="348">
        <v>1321</v>
      </c>
      <c r="AG14" s="350">
        <v>0</v>
      </c>
      <c r="AH14" s="349">
        <v>250</v>
      </c>
      <c r="AI14" s="349">
        <v>512</v>
      </c>
      <c r="AJ14" s="348">
        <v>124</v>
      </c>
      <c r="AK14" s="350">
        <v>173</v>
      </c>
      <c r="AL14" s="349">
        <v>407</v>
      </c>
      <c r="AM14" s="349">
        <v>18</v>
      </c>
      <c r="AN14" s="348">
        <v>35</v>
      </c>
      <c r="AO14" s="350">
        <v>164</v>
      </c>
      <c r="AP14" s="349">
        <v>38</v>
      </c>
      <c r="AQ14" s="349">
        <v>2</v>
      </c>
      <c r="AR14" s="351">
        <v>3</v>
      </c>
    </row>
    <row r="15" spans="1:44" x14ac:dyDescent="0.2">
      <c r="A15" s="345" t="s">
        <v>3</v>
      </c>
      <c r="B15" s="346" t="s">
        <v>31</v>
      </c>
      <c r="C15" s="347">
        <v>10880</v>
      </c>
      <c r="D15" s="348">
        <f t="shared" si="0"/>
        <v>771</v>
      </c>
      <c r="E15" s="349">
        <v>1251</v>
      </c>
      <c r="F15" s="348">
        <v>1443</v>
      </c>
      <c r="G15" s="350">
        <v>296</v>
      </c>
      <c r="H15" s="349">
        <v>203</v>
      </c>
      <c r="I15" s="349">
        <v>17</v>
      </c>
      <c r="J15" s="348">
        <v>12</v>
      </c>
      <c r="K15" s="350">
        <v>196</v>
      </c>
      <c r="L15" s="349">
        <v>32</v>
      </c>
      <c r="M15" s="349">
        <v>216</v>
      </c>
      <c r="N15" s="348">
        <v>146</v>
      </c>
      <c r="O15" s="350">
        <v>830</v>
      </c>
      <c r="P15" s="348">
        <v>167</v>
      </c>
      <c r="Q15" s="350">
        <v>19</v>
      </c>
      <c r="R15" s="349">
        <v>109</v>
      </c>
      <c r="S15" s="349">
        <v>1449</v>
      </c>
      <c r="T15" s="348">
        <v>93</v>
      </c>
      <c r="U15" s="350">
        <v>308</v>
      </c>
      <c r="V15" s="349">
        <v>31</v>
      </c>
      <c r="W15" s="349">
        <v>271</v>
      </c>
      <c r="X15" s="348">
        <v>205</v>
      </c>
      <c r="Y15" s="350">
        <v>103</v>
      </c>
      <c r="Z15" s="349">
        <v>319</v>
      </c>
      <c r="AA15" s="349">
        <v>846</v>
      </c>
      <c r="AB15" s="348">
        <v>56</v>
      </c>
      <c r="AC15" s="350">
        <v>153</v>
      </c>
      <c r="AD15" s="349">
        <v>75</v>
      </c>
      <c r="AE15" s="349">
        <v>318</v>
      </c>
      <c r="AF15" s="348">
        <v>133</v>
      </c>
      <c r="AG15" s="350">
        <v>35</v>
      </c>
      <c r="AH15" s="349">
        <v>42</v>
      </c>
      <c r="AI15" s="349">
        <v>44</v>
      </c>
      <c r="AJ15" s="348">
        <v>317</v>
      </c>
      <c r="AK15" s="350">
        <v>85</v>
      </c>
      <c r="AL15" s="349">
        <v>52</v>
      </c>
      <c r="AM15" s="349">
        <v>47</v>
      </c>
      <c r="AN15" s="348">
        <v>5</v>
      </c>
      <c r="AO15" s="350">
        <v>5</v>
      </c>
      <c r="AP15" s="349">
        <v>109</v>
      </c>
      <c r="AQ15" s="349">
        <v>39</v>
      </c>
      <c r="AR15" s="351">
        <v>32</v>
      </c>
    </row>
    <row r="16" spans="1:44" x14ac:dyDescent="0.2">
      <c r="A16" s="345" t="s">
        <v>4</v>
      </c>
      <c r="B16" s="346" t="s">
        <v>32</v>
      </c>
      <c r="C16" s="347">
        <v>23687</v>
      </c>
      <c r="D16" s="348">
        <f t="shared" si="0"/>
        <v>4316</v>
      </c>
      <c r="E16" s="349">
        <v>6480</v>
      </c>
      <c r="F16" s="348">
        <v>3271</v>
      </c>
      <c r="G16" s="350">
        <v>65</v>
      </c>
      <c r="H16" s="349">
        <v>247</v>
      </c>
      <c r="I16" s="349">
        <v>15</v>
      </c>
      <c r="J16" s="348">
        <v>0</v>
      </c>
      <c r="K16" s="350">
        <v>1254</v>
      </c>
      <c r="L16" s="349">
        <v>85</v>
      </c>
      <c r="M16" s="349">
        <v>34</v>
      </c>
      <c r="N16" s="348">
        <v>5085</v>
      </c>
      <c r="O16" s="350">
        <v>11</v>
      </c>
      <c r="P16" s="348">
        <v>61</v>
      </c>
      <c r="Q16" s="350">
        <v>3</v>
      </c>
      <c r="R16" s="349">
        <v>157</v>
      </c>
      <c r="S16" s="349">
        <v>152</v>
      </c>
      <c r="T16" s="348">
        <v>156</v>
      </c>
      <c r="U16" s="350">
        <v>717</v>
      </c>
      <c r="V16" s="349">
        <v>61</v>
      </c>
      <c r="W16" s="349">
        <v>473</v>
      </c>
      <c r="X16" s="348">
        <v>56</v>
      </c>
      <c r="Y16" s="350">
        <v>17</v>
      </c>
      <c r="Z16" s="349">
        <v>38</v>
      </c>
      <c r="AA16" s="349">
        <v>13</v>
      </c>
      <c r="AB16" s="348">
        <v>105</v>
      </c>
      <c r="AC16" s="350">
        <v>31</v>
      </c>
      <c r="AD16" s="349">
        <v>11</v>
      </c>
      <c r="AE16" s="349">
        <v>53</v>
      </c>
      <c r="AF16" s="348">
        <v>96</v>
      </c>
      <c r="AG16" s="350">
        <v>13</v>
      </c>
      <c r="AH16" s="349">
        <v>82</v>
      </c>
      <c r="AI16" s="349">
        <v>122</v>
      </c>
      <c r="AJ16" s="348">
        <v>165</v>
      </c>
      <c r="AK16" s="350">
        <v>16</v>
      </c>
      <c r="AL16" s="349">
        <v>40</v>
      </c>
      <c r="AM16" s="349">
        <v>0</v>
      </c>
      <c r="AN16" s="348">
        <v>95</v>
      </c>
      <c r="AO16" s="350">
        <v>3</v>
      </c>
      <c r="AP16" s="349">
        <v>88</v>
      </c>
      <c r="AQ16" s="349">
        <v>0</v>
      </c>
      <c r="AR16" s="351">
        <v>0</v>
      </c>
    </row>
    <row r="17" spans="1:44" x14ac:dyDescent="0.2">
      <c r="A17" s="345" t="s">
        <v>5</v>
      </c>
      <c r="B17" s="346" t="s">
        <v>33</v>
      </c>
      <c r="C17" s="347">
        <v>6870</v>
      </c>
      <c r="D17" s="348">
        <f t="shared" si="0"/>
        <v>978</v>
      </c>
      <c r="E17" s="349">
        <v>690</v>
      </c>
      <c r="F17" s="348">
        <v>1893</v>
      </c>
      <c r="G17" s="350">
        <v>406</v>
      </c>
      <c r="H17" s="349">
        <v>50</v>
      </c>
      <c r="I17" s="349">
        <v>4</v>
      </c>
      <c r="J17" s="348">
        <v>9</v>
      </c>
      <c r="K17" s="350">
        <v>114</v>
      </c>
      <c r="L17" s="349">
        <v>65</v>
      </c>
      <c r="M17" s="349">
        <v>353</v>
      </c>
      <c r="N17" s="348">
        <v>292</v>
      </c>
      <c r="O17" s="350">
        <v>89</v>
      </c>
      <c r="P17" s="348">
        <v>0</v>
      </c>
      <c r="Q17" s="350">
        <v>68</v>
      </c>
      <c r="R17" s="349">
        <v>102</v>
      </c>
      <c r="S17" s="349">
        <v>167</v>
      </c>
      <c r="T17" s="348">
        <v>48</v>
      </c>
      <c r="U17" s="350">
        <v>78</v>
      </c>
      <c r="V17" s="349">
        <v>376</v>
      </c>
      <c r="W17" s="349">
        <v>81</v>
      </c>
      <c r="X17" s="348">
        <v>9</v>
      </c>
      <c r="Y17" s="350">
        <v>6</v>
      </c>
      <c r="Z17" s="349">
        <v>241</v>
      </c>
      <c r="AA17" s="349">
        <v>1</v>
      </c>
      <c r="AB17" s="348">
        <v>67</v>
      </c>
      <c r="AC17" s="350">
        <v>7</v>
      </c>
      <c r="AD17" s="349">
        <v>33</v>
      </c>
      <c r="AE17" s="349">
        <v>145</v>
      </c>
      <c r="AF17" s="348">
        <v>45</v>
      </c>
      <c r="AG17" s="350">
        <v>0</v>
      </c>
      <c r="AH17" s="349">
        <v>146</v>
      </c>
      <c r="AI17" s="349">
        <v>33</v>
      </c>
      <c r="AJ17" s="348">
        <v>173</v>
      </c>
      <c r="AK17" s="350">
        <v>4</v>
      </c>
      <c r="AL17" s="349">
        <v>41</v>
      </c>
      <c r="AM17" s="349">
        <v>12</v>
      </c>
      <c r="AN17" s="348">
        <v>0</v>
      </c>
      <c r="AO17" s="350">
        <v>0</v>
      </c>
      <c r="AP17" s="349">
        <v>35</v>
      </c>
      <c r="AQ17" s="349">
        <v>9</v>
      </c>
      <c r="AR17" s="351">
        <v>0</v>
      </c>
    </row>
    <row r="18" spans="1:44" x14ac:dyDescent="0.2">
      <c r="A18" s="345" t="s">
        <v>6</v>
      </c>
      <c r="B18" s="346" t="s">
        <v>34</v>
      </c>
      <c r="C18" s="347">
        <v>39164</v>
      </c>
      <c r="D18" s="348">
        <f t="shared" si="0"/>
        <v>4594</v>
      </c>
      <c r="E18" s="349">
        <v>4229</v>
      </c>
      <c r="F18" s="348">
        <v>5784</v>
      </c>
      <c r="G18" s="350">
        <v>4259</v>
      </c>
      <c r="H18" s="349">
        <v>366</v>
      </c>
      <c r="I18" s="349">
        <v>169</v>
      </c>
      <c r="J18" s="348">
        <v>6</v>
      </c>
      <c r="K18" s="350">
        <v>1663</v>
      </c>
      <c r="L18" s="349">
        <v>292</v>
      </c>
      <c r="M18" s="349">
        <v>663</v>
      </c>
      <c r="N18" s="348">
        <v>1310</v>
      </c>
      <c r="O18" s="350">
        <v>496</v>
      </c>
      <c r="P18" s="348">
        <v>421</v>
      </c>
      <c r="Q18" s="350">
        <v>214</v>
      </c>
      <c r="R18" s="349">
        <v>2556</v>
      </c>
      <c r="S18" s="349">
        <v>844</v>
      </c>
      <c r="T18" s="348">
        <v>442</v>
      </c>
      <c r="U18" s="350">
        <v>1605</v>
      </c>
      <c r="V18" s="349">
        <v>291</v>
      </c>
      <c r="W18" s="349">
        <v>1777</v>
      </c>
      <c r="X18" s="348">
        <v>346</v>
      </c>
      <c r="Y18" s="350">
        <v>162</v>
      </c>
      <c r="Z18" s="349">
        <v>773</v>
      </c>
      <c r="AA18" s="349">
        <v>115</v>
      </c>
      <c r="AB18" s="348">
        <v>1359</v>
      </c>
      <c r="AC18" s="350">
        <v>63</v>
      </c>
      <c r="AD18" s="349">
        <v>212</v>
      </c>
      <c r="AE18" s="349">
        <v>587</v>
      </c>
      <c r="AF18" s="348">
        <v>587</v>
      </c>
      <c r="AG18" s="350">
        <v>108</v>
      </c>
      <c r="AH18" s="349">
        <v>278</v>
      </c>
      <c r="AI18" s="349">
        <v>502</v>
      </c>
      <c r="AJ18" s="348">
        <v>521</v>
      </c>
      <c r="AK18" s="350">
        <v>635</v>
      </c>
      <c r="AL18" s="349">
        <v>545</v>
      </c>
      <c r="AM18" s="349">
        <v>4</v>
      </c>
      <c r="AN18" s="348">
        <v>91</v>
      </c>
      <c r="AO18" s="350">
        <v>83</v>
      </c>
      <c r="AP18" s="349">
        <v>160</v>
      </c>
      <c r="AQ18" s="349">
        <v>28</v>
      </c>
      <c r="AR18" s="351">
        <v>24</v>
      </c>
    </row>
    <row r="19" spans="1:44" x14ac:dyDescent="0.2">
      <c r="A19" s="345" t="s">
        <v>7</v>
      </c>
      <c r="B19" s="346" t="s">
        <v>269</v>
      </c>
      <c r="C19" s="347">
        <v>31734</v>
      </c>
      <c r="D19" s="348">
        <f t="shared" si="0"/>
        <v>9431</v>
      </c>
      <c r="E19" s="349">
        <v>2932</v>
      </c>
      <c r="F19" s="348">
        <v>2245</v>
      </c>
      <c r="G19" s="350">
        <v>538</v>
      </c>
      <c r="H19" s="349">
        <v>190</v>
      </c>
      <c r="I19" s="349">
        <v>177</v>
      </c>
      <c r="J19" s="348">
        <v>21</v>
      </c>
      <c r="K19" s="350">
        <v>670</v>
      </c>
      <c r="L19" s="349">
        <v>749</v>
      </c>
      <c r="M19" s="349">
        <v>157</v>
      </c>
      <c r="N19" s="348">
        <v>1315</v>
      </c>
      <c r="O19" s="350">
        <v>27</v>
      </c>
      <c r="P19" s="348">
        <v>88</v>
      </c>
      <c r="Q19" s="350">
        <v>67</v>
      </c>
      <c r="R19" s="349">
        <v>264</v>
      </c>
      <c r="S19" s="349">
        <v>7743</v>
      </c>
      <c r="T19" s="348">
        <v>153</v>
      </c>
      <c r="U19" s="350">
        <v>319</v>
      </c>
      <c r="V19" s="349">
        <v>52</v>
      </c>
      <c r="W19" s="349">
        <v>1661</v>
      </c>
      <c r="X19" s="348">
        <v>178</v>
      </c>
      <c r="Y19" s="350">
        <v>37</v>
      </c>
      <c r="Z19" s="349">
        <v>40</v>
      </c>
      <c r="AA19" s="349">
        <v>81</v>
      </c>
      <c r="AB19" s="348">
        <v>122</v>
      </c>
      <c r="AC19" s="350">
        <v>21</v>
      </c>
      <c r="AD19" s="349">
        <v>49</v>
      </c>
      <c r="AE19" s="349">
        <v>794</v>
      </c>
      <c r="AF19" s="348">
        <v>606</v>
      </c>
      <c r="AG19" s="350">
        <v>13</v>
      </c>
      <c r="AH19" s="349">
        <v>98</v>
      </c>
      <c r="AI19" s="349">
        <v>135</v>
      </c>
      <c r="AJ19" s="348">
        <v>607</v>
      </c>
      <c r="AK19" s="350">
        <v>12</v>
      </c>
      <c r="AL19" s="349">
        <v>52</v>
      </c>
      <c r="AM19" s="349">
        <v>4</v>
      </c>
      <c r="AN19" s="348">
        <v>46</v>
      </c>
      <c r="AO19" s="350">
        <v>3</v>
      </c>
      <c r="AP19" s="349">
        <v>8</v>
      </c>
      <c r="AQ19" s="349">
        <v>24</v>
      </c>
      <c r="AR19" s="351">
        <v>5</v>
      </c>
    </row>
    <row r="20" spans="1:44" x14ac:dyDescent="0.2">
      <c r="A20" s="345" t="s">
        <v>8</v>
      </c>
      <c r="B20" s="346" t="s">
        <v>270</v>
      </c>
      <c r="C20" s="347">
        <v>30254</v>
      </c>
      <c r="D20" s="348">
        <f t="shared" si="0"/>
        <v>5601</v>
      </c>
      <c r="E20" s="349">
        <v>1875</v>
      </c>
      <c r="F20" s="348">
        <v>5058</v>
      </c>
      <c r="G20" s="350">
        <v>4761</v>
      </c>
      <c r="H20" s="349">
        <v>590</v>
      </c>
      <c r="I20" s="349">
        <v>599</v>
      </c>
      <c r="J20" s="348">
        <v>24</v>
      </c>
      <c r="K20" s="350">
        <v>1375</v>
      </c>
      <c r="L20" s="349">
        <v>40</v>
      </c>
      <c r="M20" s="349">
        <v>187</v>
      </c>
      <c r="N20" s="348">
        <v>1544</v>
      </c>
      <c r="O20" s="350">
        <v>123</v>
      </c>
      <c r="P20" s="348">
        <v>249</v>
      </c>
      <c r="Q20" s="350">
        <v>132</v>
      </c>
      <c r="R20" s="349">
        <v>1052</v>
      </c>
      <c r="S20" s="349">
        <v>235</v>
      </c>
      <c r="T20" s="348">
        <v>693</v>
      </c>
      <c r="U20" s="350">
        <v>264</v>
      </c>
      <c r="V20" s="349">
        <v>211</v>
      </c>
      <c r="W20" s="349">
        <v>950</v>
      </c>
      <c r="X20" s="348">
        <v>158</v>
      </c>
      <c r="Y20" s="350">
        <v>251</v>
      </c>
      <c r="Z20" s="349">
        <v>210</v>
      </c>
      <c r="AA20" s="349">
        <v>250</v>
      </c>
      <c r="AB20" s="348">
        <v>205</v>
      </c>
      <c r="AC20" s="350">
        <v>103</v>
      </c>
      <c r="AD20" s="349">
        <v>55</v>
      </c>
      <c r="AE20" s="349">
        <v>583</v>
      </c>
      <c r="AF20" s="348">
        <v>268</v>
      </c>
      <c r="AG20" s="350">
        <v>0</v>
      </c>
      <c r="AH20" s="349">
        <v>164</v>
      </c>
      <c r="AI20" s="349">
        <v>892</v>
      </c>
      <c r="AJ20" s="348">
        <v>1214</v>
      </c>
      <c r="AK20" s="350">
        <v>52</v>
      </c>
      <c r="AL20" s="349">
        <v>148</v>
      </c>
      <c r="AM20" s="349">
        <v>8</v>
      </c>
      <c r="AN20" s="348">
        <v>18</v>
      </c>
      <c r="AO20" s="350">
        <v>25</v>
      </c>
      <c r="AP20" s="349">
        <v>10</v>
      </c>
      <c r="AQ20" s="349">
        <v>22</v>
      </c>
      <c r="AR20" s="351">
        <v>55</v>
      </c>
    </row>
    <row r="21" spans="1:44" x14ac:dyDescent="0.2">
      <c r="A21" s="345" t="s">
        <v>9</v>
      </c>
      <c r="B21" s="346" t="s">
        <v>271</v>
      </c>
      <c r="C21" s="347">
        <v>10720</v>
      </c>
      <c r="D21" s="348">
        <f t="shared" si="0"/>
        <v>2732</v>
      </c>
      <c r="E21" s="349">
        <v>2506</v>
      </c>
      <c r="F21" s="348">
        <v>617</v>
      </c>
      <c r="G21" s="350">
        <v>725</v>
      </c>
      <c r="H21" s="349">
        <v>663</v>
      </c>
      <c r="I21" s="349">
        <v>0</v>
      </c>
      <c r="J21" s="348">
        <v>66</v>
      </c>
      <c r="K21" s="350">
        <v>232</v>
      </c>
      <c r="L21" s="349">
        <v>31</v>
      </c>
      <c r="M21" s="349">
        <v>184</v>
      </c>
      <c r="N21" s="348">
        <v>278</v>
      </c>
      <c r="O21" s="350">
        <v>1</v>
      </c>
      <c r="P21" s="348">
        <v>15</v>
      </c>
      <c r="Q21" s="350">
        <v>649</v>
      </c>
      <c r="R21" s="349">
        <v>142</v>
      </c>
      <c r="S21" s="349">
        <v>49</v>
      </c>
      <c r="T21" s="348">
        <v>67</v>
      </c>
      <c r="U21" s="350">
        <v>0</v>
      </c>
      <c r="V21" s="349">
        <v>43</v>
      </c>
      <c r="W21" s="349">
        <v>151</v>
      </c>
      <c r="X21" s="348">
        <v>109</v>
      </c>
      <c r="Y21" s="350">
        <v>7</v>
      </c>
      <c r="Z21" s="349">
        <v>10</v>
      </c>
      <c r="AA21" s="349">
        <v>60</v>
      </c>
      <c r="AB21" s="348">
        <v>0</v>
      </c>
      <c r="AC21" s="350">
        <v>9</v>
      </c>
      <c r="AD21" s="349">
        <v>69</v>
      </c>
      <c r="AE21" s="349">
        <v>7</v>
      </c>
      <c r="AF21" s="348">
        <v>112</v>
      </c>
      <c r="AG21" s="350">
        <v>3</v>
      </c>
      <c r="AH21" s="349">
        <v>235</v>
      </c>
      <c r="AI21" s="349">
        <v>9</v>
      </c>
      <c r="AJ21" s="348">
        <v>69</v>
      </c>
      <c r="AK21" s="350">
        <v>202</v>
      </c>
      <c r="AL21" s="349">
        <v>529</v>
      </c>
      <c r="AM21" s="349">
        <v>0</v>
      </c>
      <c r="AN21" s="348">
        <v>0</v>
      </c>
      <c r="AO21" s="350">
        <v>10</v>
      </c>
      <c r="AP21" s="349">
        <v>102</v>
      </c>
      <c r="AQ21" s="349">
        <v>27</v>
      </c>
      <c r="AR21" s="351">
        <v>0</v>
      </c>
    </row>
    <row r="22" spans="1:44" x14ac:dyDescent="0.2">
      <c r="A22" s="345" t="s">
        <v>10</v>
      </c>
      <c r="B22" s="346" t="s">
        <v>281</v>
      </c>
      <c r="C22" s="347">
        <v>11196</v>
      </c>
      <c r="D22" s="348">
        <f t="shared" si="0"/>
        <v>1058</v>
      </c>
      <c r="E22" s="349">
        <v>1505</v>
      </c>
      <c r="F22" s="348">
        <v>1466</v>
      </c>
      <c r="G22" s="350">
        <v>514</v>
      </c>
      <c r="H22" s="349">
        <v>147</v>
      </c>
      <c r="I22" s="349">
        <v>14</v>
      </c>
      <c r="J22" s="348">
        <v>13</v>
      </c>
      <c r="K22" s="350">
        <v>1254</v>
      </c>
      <c r="L22" s="349">
        <v>48</v>
      </c>
      <c r="M22" s="349">
        <v>266</v>
      </c>
      <c r="N22" s="348">
        <v>162</v>
      </c>
      <c r="O22" s="350">
        <v>213</v>
      </c>
      <c r="P22" s="348">
        <v>152</v>
      </c>
      <c r="Q22" s="350">
        <v>104</v>
      </c>
      <c r="R22" s="349">
        <v>51</v>
      </c>
      <c r="S22" s="349">
        <v>8</v>
      </c>
      <c r="T22" s="348">
        <v>72</v>
      </c>
      <c r="U22" s="350">
        <v>142</v>
      </c>
      <c r="V22" s="349">
        <v>137</v>
      </c>
      <c r="W22" s="349">
        <v>93</v>
      </c>
      <c r="X22" s="348">
        <v>165</v>
      </c>
      <c r="Y22" s="350">
        <v>31</v>
      </c>
      <c r="Z22" s="349">
        <v>376</v>
      </c>
      <c r="AA22" s="349">
        <v>35</v>
      </c>
      <c r="AB22" s="348">
        <v>108</v>
      </c>
      <c r="AC22" s="350">
        <v>2</v>
      </c>
      <c r="AD22" s="349">
        <v>13</v>
      </c>
      <c r="AE22" s="349">
        <v>452</v>
      </c>
      <c r="AF22" s="348">
        <v>248</v>
      </c>
      <c r="AG22" s="350">
        <v>319</v>
      </c>
      <c r="AH22" s="349">
        <v>163</v>
      </c>
      <c r="AI22" s="349">
        <v>3</v>
      </c>
      <c r="AJ22" s="348">
        <v>2</v>
      </c>
      <c r="AK22" s="350">
        <v>6</v>
      </c>
      <c r="AL22" s="349">
        <v>2</v>
      </c>
      <c r="AM22" s="349">
        <v>0</v>
      </c>
      <c r="AN22" s="348">
        <v>1567</v>
      </c>
      <c r="AO22" s="350">
        <v>18</v>
      </c>
      <c r="AP22" s="349">
        <v>164</v>
      </c>
      <c r="AQ22" s="349">
        <v>103</v>
      </c>
      <c r="AR22" s="351">
        <v>0</v>
      </c>
    </row>
    <row r="23" spans="1:44" x14ac:dyDescent="0.2">
      <c r="A23" s="345" t="s">
        <v>11</v>
      </c>
      <c r="B23" s="346" t="s">
        <v>35</v>
      </c>
      <c r="C23" s="347">
        <v>38482</v>
      </c>
      <c r="D23" s="348">
        <f t="shared" si="0"/>
        <v>7041</v>
      </c>
      <c r="E23" s="349">
        <v>10403</v>
      </c>
      <c r="F23" s="348">
        <v>3136</v>
      </c>
      <c r="G23" s="350">
        <v>1365</v>
      </c>
      <c r="H23" s="349">
        <v>567</v>
      </c>
      <c r="I23" s="349">
        <v>1357</v>
      </c>
      <c r="J23" s="348">
        <v>39</v>
      </c>
      <c r="K23" s="350">
        <v>1016</v>
      </c>
      <c r="L23" s="349">
        <v>52</v>
      </c>
      <c r="M23" s="349">
        <v>245</v>
      </c>
      <c r="N23" s="348">
        <v>1152</v>
      </c>
      <c r="O23" s="350">
        <v>725</v>
      </c>
      <c r="P23" s="348">
        <v>99</v>
      </c>
      <c r="Q23" s="350">
        <v>314</v>
      </c>
      <c r="R23" s="349">
        <v>135</v>
      </c>
      <c r="S23" s="349">
        <v>556</v>
      </c>
      <c r="T23" s="348">
        <v>309</v>
      </c>
      <c r="U23" s="350">
        <v>94</v>
      </c>
      <c r="V23" s="349">
        <v>1473</v>
      </c>
      <c r="W23" s="349">
        <v>1430</v>
      </c>
      <c r="X23" s="348">
        <v>241</v>
      </c>
      <c r="Y23" s="350">
        <v>306</v>
      </c>
      <c r="Z23" s="349">
        <v>1375</v>
      </c>
      <c r="AA23" s="349">
        <v>794</v>
      </c>
      <c r="AB23" s="348">
        <v>12</v>
      </c>
      <c r="AC23" s="350">
        <v>350</v>
      </c>
      <c r="AD23" s="349">
        <v>568</v>
      </c>
      <c r="AE23" s="349">
        <v>431</v>
      </c>
      <c r="AF23" s="348">
        <v>786</v>
      </c>
      <c r="AG23" s="350">
        <v>3</v>
      </c>
      <c r="AH23" s="349">
        <v>115</v>
      </c>
      <c r="AI23" s="349">
        <v>140</v>
      </c>
      <c r="AJ23" s="348">
        <v>96</v>
      </c>
      <c r="AK23" s="350">
        <v>112</v>
      </c>
      <c r="AL23" s="349">
        <v>916</v>
      </c>
      <c r="AM23" s="349">
        <v>22</v>
      </c>
      <c r="AN23" s="348">
        <v>140</v>
      </c>
      <c r="AO23" s="350">
        <v>365</v>
      </c>
      <c r="AP23" s="349">
        <v>181</v>
      </c>
      <c r="AQ23" s="349">
        <v>0</v>
      </c>
      <c r="AR23" s="351">
        <v>21</v>
      </c>
    </row>
    <row r="24" spans="1:44" x14ac:dyDescent="0.2">
      <c r="A24" s="345" t="s">
        <v>12</v>
      </c>
      <c r="B24" s="346" t="s">
        <v>366</v>
      </c>
      <c r="C24" s="347">
        <v>13315</v>
      </c>
      <c r="D24" s="348">
        <f t="shared" si="0"/>
        <v>3151</v>
      </c>
      <c r="E24" s="349">
        <v>474</v>
      </c>
      <c r="F24" s="348">
        <v>3386</v>
      </c>
      <c r="G24" s="350">
        <v>508</v>
      </c>
      <c r="H24" s="349">
        <v>824</v>
      </c>
      <c r="I24" s="349">
        <v>0</v>
      </c>
      <c r="J24" s="348">
        <v>0</v>
      </c>
      <c r="K24" s="350">
        <v>731</v>
      </c>
      <c r="L24" s="349">
        <v>0</v>
      </c>
      <c r="M24" s="349">
        <v>12</v>
      </c>
      <c r="N24" s="348">
        <v>41</v>
      </c>
      <c r="O24" s="350">
        <v>0</v>
      </c>
      <c r="P24" s="348">
        <v>96</v>
      </c>
      <c r="Q24" s="350">
        <v>144</v>
      </c>
      <c r="R24" s="349">
        <v>423</v>
      </c>
      <c r="S24" s="349">
        <v>0</v>
      </c>
      <c r="T24" s="348">
        <v>31</v>
      </c>
      <c r="U24" s="350">
        <v>10</v>
      </c>
      <c r="V24" s="349">
        <v>2279</v>
      </c>
      <c r="W24" s="349">
        <v>24</v>
      </c>
      <c r="X24" s="348">
        <v>200</v>
      </c>
      <c r="Y24" s="350">
        <v>0</v>
      </c>
      <c r="Z24" s="349">
        <v>12</v>
      </c>
      <c r="AA24" s="349">
        <v>0</v>
      </c>
      <c r="AB24" s="348">
        <v>0</v>
      </c>
      <c r="AC24" s="350">
        <v>89</v>
      </c>
      <c r="AD24" s="349">
        <v>0</v>
      </c>
      <c r="AE24" s="349">
        <v>661</v>
      </c>
      <c r="AF24" s="348">
        <v>8</v>
      </c>
      <c r="AG24" s="350">
        <v>15</v>
      </c>
      <c r="AH24" s="349">
        <v>0</v>
      </c>
      <c r="AI24" s="349">
        <v>79</v>
      </c>
      <c r="AJ24" s="348">
        <v>0</v>
      </c>
      <c r="AK24" s="350">
        <v>2</v>
      </c>
      <c r="AL24" s="349">
        <v>105</v>
      </c>
      <c r="AM24" s="349">
        <v>0</v>
      </c>
      <c r="AN24" s="348">
        <v>0</v>
      </c>
      <c r="AO24" s="350">
        <v>0</v>
      </c>
      <c r="AP24" s="349">
        <v>0</v>
      </c>
      <c r="AQ24" s="349">
        <v>10</v>
      </c>
      <c r="AR24" s="351">
        <v>0</v>
      </c>
    </row>
    <row r="25" spans="1:44" x14ac:dyDescent="0.2">
      <c r="A25" s="345" t="s">
        <v>13</v>
      </c>
      <c r="B25" s="346" t="s">
        <v>192</v>
      </c>
      <c r="C25" s="347">
        <v>32308</v>
      </c>
      <c r="D25" s="348">
        <f t="shared" si="0"/>
        <v>9941</v>
      </c>
      <c r="E25" s="349">
        <v>2887</v>
      </c>
      <c r="F25" s="348">
        <v>1816</v>
      </c>
      <c r="G25" s="350">
        <v>6662</v>
      </c>
      <c r="H25" s="349">
        <v>692</v>
      </c>
      <c r="I25" s="349">
        <v>105</v>
      </c>
      <c r="J25" s="348">
        <v>16</v>
      </c>
      <c r="K25" s="350">
        <v>555</v>
      </c>
      <c r="L25" s="349">
        <v>882</v>
      </c>
      <c r="M25" s="349">
        <v>287</v>
      </c>
      <c r="N25" s="348">
        <v>432</v>
      </c>
      <c r="O25" s="350">
        <v>71</v>
      </c>
      <c r="P25" s="348">
        <v>166</v>
      </c>
      <c r="Q25" s="350">
        <v>197</v>
      </c>
      <c r="R25" s="349">
        <v>544</v>
      </c>
      <c r="S25" s="349">
        <v>439</v>
      </c>
      <c r="T25" s="348">
        <v>379</v>
      </c>
      <c r="U25" s="350">
        <v>715</v>
      </c>
      <c r="V25" s="349">
        <v>671</v>
      </c>
      <c r="W25" s="349">
        <v>606</v>
      </c>
      <c r="X25" s="348">
        <v>248</v>
      </c>
      <c r="Y25" s="350">
        <v>75</v>
      </c>
      <c r="Z25" s="349">
        <v>777</v>
      </c>
      <c r="AA25" s="349">
        <v>117</v>
      </c>
      <c r="AB25" s="348">
        <v>70</v>
      </c>
      <c r="AC25" s="350">
        <v>222</v>
      </c>
      <c r="AD25" s="349">
        <v>174</v>
      </c>
      <c r="AE25" s="349">
        <v>207</v>
      </c>
      <c r="AF25" s="348">
        <v>318</v>
      </c>
      <c r="AG25" s="350">
        <v>3</v>
      </c>
      <c r="AH25" s="349">
        <v>297</v>
      </c>
      <c r="AI25" s="349">
        <v>597</v>
      </c>
      <c r="AJ25" s="348">
        <v>146</v>
      </c>
      <c r="AK25" s="350">
        <v>33</v>
      </c>
      <c r="AL25" s="349">
        <v>651</v>
      </c>
      <c r="AM25" s="349">
        <v>57</v>
      </c>
      <c r="AN25" s="348">
        <v>19</v>
      </c>
      <c r="AO25" s="350">
        <v>0</v>
      </c>
      <c r="AP25" s="349">
        <v>74</v>
      </c>
      <c r="AQ25" s="349">
        <v>132</v>
      </c>
      <c r="AR25" s="351">
        <v>28</v>
      </c>
    </row>
    <row r="26" spans="1:44" x14ac:dyDescent="0.2">
      <c r="A26" s="345" t="s">
        <v>14</v>
      </c>
      <c r="B26" s="346" t="s">
        <v>50</v>
      </c>
      <c r="C26" s="347">
        <v>35106</v>
      </c>
      <c r="D26" s="348">
        <f t="shared" si="0"/>
        <v>8818</v>
      </c>
      <c r="E26" s="349">
        <v>4915</v>
      </c>
      <c r="F26" s="348">
        <v>1451</v>
      </c>
      <c r="G26" s="350">
        <v>650</v>
      </c>
      <c r="H26" s="349">
        <v>797</v>
      </c>
      <c r="I26" s="349">
        <v>290</v>
      </c>
      <c r="J26" s="348">
        <v>165</v>
      </c>
      <c r="K26" s="350">
        <v>596</v>
      </c>
      <c r="L26" s="349">
        <v>29</v>
      </c>
      <c r="M26" s="349">
        <v>2900</v>
      </c>
      <c r="N26" s="348">
        <v>549</v>
      </c>
      <c r="O26" s="350">
        <v>163</v>
      </c>
      <c r="P26" s="348">
        <v>811</v>
      </c>
      <c r="Q26" s="350">
        <v>175</v>
      </c>
      <c r="R26" s="349">
        <v>679</v>
      </c>
      <c r="S26" s="349">
        <v>324</v>
      </c>
      <c r="T26" s="348">
        <v>177</v>
      </c>
      <c r="U26" s="350">
        <v>387</v>
      </c>
      <c r="V26" s="349">
        <v>397</v>
      </c>
      <c r="W26" s="349">
        <v>533</v>
      </c>
      <c r="X26" s="348">
        <v>432</v>
      </c>
      <c r="Y26" s="350">
        <v>338</v>
      </c>
      <c r="Z26" s="349">
        <v>1129</v>
      </c>
      <c r="AA26" s="349">
        <v>178</v>
      </c>
      <c r="AB26" s="348">
        <v>175</v>
      </c>
      <c r="AC26" s="350">
        <v>793</v>
      </c>
      <c r="AD26" s="349">
        <v>379</v>
      </c>
      <c r="AE26" s="349">
        <v>2318</v>
      </c>
      <c r="AF26" s="348">
        <v>2990</v>
      </c>
      <c r="AG26" s="350">
        <v>38</v>
      </c>
      <c r="AH26" s="349">
        <v>91</v>
      </c>
      <c r="AI26" s="349">
        <v>259</v>
      </c>
      <c r="AJ26" s="348">
        <v>28</v>
      </c>
      <c r="AK26" s="350">
        <v>158</v>
      </c>
      <c r="AL26" s="349">
        <v>603</v>
      </c>
      <c r="AM26" s="349">
        <v>55</v>
      </c>
      <c r="AN26" s="348">
        <v>153</v>
      </c>
      <c r="AO26" s="350">
        <v>76</v>
      </c>
      <c r="AP26" s="349">
        <v>46</v>
      </c>
      <c r="AQ26" s="349">
        <v>43</v>
      </c>
      <c r="AR26" s="351">
        <v>18</v>
      </c>
    </row>
    <row r="27" spans="1:44" x14ac:dyDescent="0.2">
      <c r="A27" s="345" t="s">
        <v>15</v>
      </c>
      <c r="B27" s="346" t="s">
        <v>36</v>
      </c>
      <c r="C27" s="347">
        <v>160898</v>
      </c>
      <c r="D27" s="348">
        <f t="shared" si="0"/>
        <v>39946</v>
      </c>
      <c r="E27" s="349">
        <v>24975</v>
      </c>
      <c r="F27" s="348">
        <v>16540</v>
      </c>
      <c r="G27" s="350">
        <v>5351</v>
      </c>
      <c r="H27" s="349">
        <v>8271</v>
      </c>
      <c r="I27" s="349">
        <v>1758</v>
      </c>
      <c r="J27" s="348">
        <v>990</v>
      </c>
      <c r="K27" s="350">
        <v>5172</v>
      </c>
      <c r="L27" s="349">
        <v>1246</v>
      </c>
      <c r="M27" s="349">
        <v>4190</v>
      </c>
      <c r="N27" s="348">
        <v>8789</v>
      </c>
      <c r="O27" s="350">
        <v>1269</v>
      </c>
      <c r="P27" s="348">
        <v>1232</v>
      </c>
      <c r="Q27" s="350">
        <v>3691</v>
      </c>
      <c r="R27" s="349">
        <v>2451</v>
      </c>
      <c r="S27" s="349">
        <v>4236</v>
      </c>
      <c r="T27" s="348">
        <v>2924</v>
      </c>
      <c r="U27" s="350">
        <v>1071</v>
      </c>
      <c r="V27" s="349">
        <v>1706</v>
      </c>
      <c r="W27" s="349">
        <v>1293</v>
      </c>
      <c r="X27" s="348">
        <v>1038</v>
      </c>
      <c r="Y27" s="350">
        <v>1126</v>
      </c>
      <c r="Z27" s="349">
        <v>2505</v>
      </c>
      <c r="AA27" s="349">
        <v>1937</v>
      </c>
      <c r="AB27" s="348">
        <v>1238</v>
      </c>
      <c r="AC27" s="350">
        <v>1488</v>
      </c>
      <c r="AD27" s="349">
        <v>1882</v>
      </c>
      <c r="AE27" s="349">
        <v>1242</v>
      </c>
      <c r="AF27" s="348">
        <v>2462</v>
      </c>
      <c r="AG27" s="350">
        <v>542</v>
      </c>
      <c r="AH27" s="349">
        <v>615</v>
      </c>
      <c r="AI27" s="349">
        <v>1142</v>
      </c>
      <c r="AJ27" s="348">
        <v>831</v>
      </c>
      <c r="AK27" s="350">
        <v>363</v>
      </c>
      <c r="AL27" s="349">
        <v>585</v>
      </c>
      <c r="AM27" s="349">
        <v>404</v>
      </c>
      <c r="AN27" s="348">
        <v>1129</v>
      </c>
      <c r="AO27" s="350">
        <v>404</v>
      </c>
      <c r="AP27" s="349">
        <v>899</v>
      </c>
      <c r="AQ27" s="349">
        <v>942</v>
      </c>
      <c r="AR27" s="351">
        <v>1023</v>
      </c>
    </row>
    <row r="28" spans="1:44" x14ac:dyDescent="0.2">
      <c r="A28" s="345" t="s">
        <v>16</v>
      </c>
      <c r="B28" s="346" t="s">
        <v>193</v>
      </c>
      <c r="C28" s="347">
        <v>7222</v>
      </c>
      <c r="D28" s="348">
        <f t="shared" si="0"/>
        <v>2084</v>
      </c>
      <c r="E28" s="349">
        <v>1982</v>
      </c>
      <c r="F28" s="348">
        <v>765</v>
      </c>
      <c r="G28" s="350">
        <v>179</v>
      </c>
      <c r="H28" s="349">
        <v>26</v>
      </c>
      <c r="I28" s="349">
        <v>199</v>
      </c>
      <c r="J28" s="348">
        <v>10</v>
      </c>
      <c r="K28" s="350">
        <v>0</v>
      </c>
      <c r="L28" s="349">
        <v>419</v>
      </c>
      <c r="M28" s="349">
        <v>196</v>
      </c>
      <c r="N28" s="348">
        <v>188</v>
      </c>
      <c r="O28" s="350">
        <v>250</v>
      </c>
      <c r="P28" s="348">
        <v>2</v>
      </c>
      <c r="Q28" s="350">
        <v>30</v>
      </c>
      <c r="R28" s="349">
        <v>7</v>
      </c>
      <c r="S28" s="349">
        <v>157</v>
      </c>
      <c r="T28" s="348">
        <v>0</v>
      </c>
      <c r="U28" s="350">
        <v>0</v>
      </c>
      <c r="V28" s="349">
        <v>219</v>
      </c>
      <c r="W28" s="349">
        <v>0</v>
      </c>
      <c r="X28" s="348">
        <v>17</v>
      </c>
      <c r="Y28" s="350">
        <v>3</v>
      </c>
      <c r="Z28" s="349">
        <v>23</v>
      </c>
      <c r="AA28" s="349">
        <v>1</v>
      </c>
      <c r="AB28" s="348">
        <v>223</v>
      </c>
      <c r="AC28" s="350">
        <v>9</v>
      </c>
      <c r="AD28" s="349">
        <v>17</v>
      </c>
      <c r="AE28" s="349">
        <v>143</v>
      </c>
      <c r="AF28" s="348">
        <v>3</v>
      </c>
      <c r="AG28" s="350">
        <v>13</v>
      </c>
      <c r="AH28" s="349">
        <v>0</v>
      </c>
      <c r="AI28" s="349">
        <v>0</v>
      </c>
      <c r="AJ28" s="348">
        <v>0</v>
      </c>
      <c r="AK28" s="350">
        <v>0</v>
      </c>
      <c r="AL28" s="349">
        <v>13</v>
      </c>
      <c r="AM28" s="349">
        <v>33</v>
      </c>
      <c r="AN28" s="348">
        <v>0</v>
      </c>
      <c r="AO28" s="350">
        <v>0</v>
      </c>
      <c r="AP28" s="349">
        <v>0</v>
      </c>
      <c r="AQ28" s="349">
        <v>11</v>
      </c>
      <c r="AR28" s="351">
        <v>0</v>
      </c>
    </row>
    <row r="29" spans="1:44" x14ac:dyDescent="0.2">
      <c r="A29" s="345" t="s">
        <v>17</v>
      </c>
      <c r="B29" s="346" t="s">
        <v>273</v>
      </c>
      <c r="C29" s="347">
        <v>3361</v>
      </c>
      <c r="D29" s="348">
        <f t="shared" si="0"/>
        <v>1174</v>
      </c>
      <c r="E29" s="349">
        <v>379</v>
      </c>
      <c r="F29" s="348">
        <v>382</v>
      </c>
      <c r="G29" s="350">
        <v>127</v>
      </c>
      <c r="H29" s="349">
        <v>264</v>
      </c>
      <c r="I29" s="349">
        <v>11</v>
      </c>
      <c r="J29" s="348">
        <v>64</v>
      </c>
      <c r="K29" s="350">
        <v>44</v>
      </c>
      <c r="L29" s="349">
        <v>38</v>
      </c>
      <c r="M29" s="349">
        <v>36</v>
      </c>
      <c r="N29" s="348">
        <v>131</v>
      </c>
      <c r="O29" s="350">
        <v>54</v>
      </c>
      <c r="P29" s="348">
        <v>6</v>
      </c>
      <c r="Q29" s="350">
        <v>72</v>
      </c>
      <c r="R29" s="349">
        <v>11</v>
      </c>
      <c r="S29" s="349">
        <v>119</v>
      </c>
      <c r="T29" s="348">
        <v>58</v>
      </c>
      <c r="U29" s="350">
        <v>46</v>
      </c>
      <c r="V29" s="349">
        <v>47</v>
      </c>
      <c r="W29" s="349">
        <v>7</v>
      </c>
      <c r="X29" s="348">
        <v>27</v>
      </c>
      <c r="Y29" s="350">
        <v>3</v>
      </c>
      <c r="Z29" s="349">
        <v>25</v>
      </c>
      <c r="AA29" s="349">
        <v>33</v>
      </c>
      <c r="AB29" s="348">
        <v>9</v>
      </c>
      <c r="AC29" s="350">
        <v>23</v>
      </c>
      <c r="AD29" s="349">
        <v>36</v>
      </c>
      <c r="AE29" s="349">
        <v>11</v>
      </c>
      <c r="AF29" s="348">
        <v>13</v>
      </c>
      <c r="AG29" s="350">
        <v>5</v>
      </c>
      <c r="AH29" s="349">
        <v>14</v>
      </c>
      <c r="AI29" s="349">
        <v>3</v>
      </c>
      <c r="AJ29" s="348">
        <v>11</v>
      </c>
      <c r="AK29" s="350">
        <v>5</v>
      </c>
      <c r="AL29" s="349">
        <v>7</v>
      </c>
      <c r="AM29" s="349">
        <v>8</v>
      </c>
      <c r="AN29" s="348">
        <v>4</v>
      </c>
      <c r="AO29" s="350">
        <v>39</v>
      </c>
      <c r="AP29" s="349">
        <v>8</v>
      </c>
      <c r="AQ29" s="349">
        <v>7</v>
      </c>
      <c r="AR29" s="351">
        <v>0</v>
      </c>
    </row>
    <row r="30" spans="1:44" x14ac:dyDescent="0.2">
      <c r="A30" s="345" t="s">
        <v>18</v>
      </c>
      <c r="B30" s="346" t="s">
        <v>282</v>
      </c>
      <c r="C30" s="347">
        <v>11375</v>
      </c>
      <c r="D30" s="348">
        <f t="shared" si="0"/>
        <v>3172</v>
      </c>
      <c r="E30" s="349">
        <v>1918</v>
      </c>
      <c r="F30" s="348">
        <v>1231</v>
      </c>
      <c r="G30" s="350">
        <v>410</v>
      </c>
      <c r="H30" s="349">
        <v>663</v>
      </c>
      <c r="I30" s="349">
        <v>143</v>
      </c>
      <c r="J30" s="348">
        <v>97</v>
      </c>
      <c r="K30" s="350">
        <v>199</v>
      </c>
      <c r="L30" s="349">
        <v>270</v>
      </c>
      <c r="M30" s="349">
        <v>221</v>
      </c>
      <c r="N30" s="348">
        <v>362</v>
      </c>
      <c r="O30" s="350">
        <v>248</v>
      </c>
      <c r="P30" s="348">
        <v>68</v>
      </c>
      <c r="Q30" s="350">
        <v>221</v>
      </c>
      <c r="R30" s="349">
        <v>90</v>
      </c>
      <c r="S30" s="349">
        <v>383</v>
      </c>
      <c r="T30" s="348">
        <v>166</v>
      </c>
      <c r="U30" s="350">
        <v>76</v>
      </c>
      <c r="V30" s="349">
        <v>217</v>
      </c>
      <c r="W30" s="349">
        <v>29</v>
      </c>
      <c r="X30" s="348">
        <v>76</v>
      </c>
      <c r="Y30" s="350">
        <v>44</v>
      </c>
      <c r="Z30" s="349">
        <v>106</v>
      </c>
      <c r="AA30" s="349">
        <v>93</v>
      </c>
      <c r="AB30" s="348">
        <v>92</v>
      </c>
      <c r="AC30" s="350">
        <v>74</v>
      </c>
      <c r="AD30" s="349">
        <v>60</v>
      </c>
      <c r="AE30" s="349">
        <v>108</v>
      </c>
      <c r="AF30" s="348">
        <v>121</v>
      </c>
      <c r="AG30" s="350">
        <v>48</v>
      </c>
      <c r="AH30" s="349">
        <v>3</v>
      </c>
      <c r="AI30" s="349">
        <v>30</v>
      </c>
      <c r="AJ30" s="348">
        <v>26</v>
      </c>
      <c r="AK30" s="350">
        <v>29</v>
      </c>
      <c r="AL30" s="349">
        <v>40</v>
      </c>
      <c r="AM30" s="349">
        <v>29</v>
      </c>
      <c r="AN30" s="348">
        <v>34</v>
      </c>
      <c r="AO30" s="350">
        <v>35</v>
      </c>
      <c r="AP30" s="349">
        <v>41</v>
      </c>
      <c r="AQ30" s="349">
        <v>41</v>
      </c>
      <c r="AR30" s="351">
        <v>61</v>
      </c>
    </row>
    <row r="31" spans="1:44" x14ac:dyDescent="0.2">
      <c r="A31" s="345" t="s">
        <v>19</v>
      </c>
      <c r="B31" s="346" t="s">
        <v>385</v>
      </c>
      <c r="C31" s="347">
        <v>462368</v>
      </c>
      <c r="D31" s="348">
        <f t="shared" si="0"/>
        <v>157638</v>
      </c>
      <c r="E31" s="349">
        <v>55660</v>
      </c>
      <c r="F31" s="348">
        <v>33001</v>
      </c>
      <c r="G31" s="350">
        <v>19312</v>
      </c>
      <c r="H31" s="349">
        <v>33440</v>
      </c>
      <c r="I31" s="349">
        <v>4238</v>
      </c>
      <c r="J31" s="348">
        <v>5258</v>
      </c>
      <c r="K31" s="350">
        <v>14704</v>
      </c>
      <c r="L31" s="349">
        <v>1946</v>
      </c>
      <c r="M31" s="349">
        <v>8721</v>
      </c>
      <c r="N31" s="348">
        <v>20083</v>
      </c>
      <c r="O31" s="350">
        <v>3744</v>
      </c>
      <c r="P31" s="348">
        <v>3770</v>
      </c>
      <c r="Q31" s="350">
        <v>11086</v>
      </c>
      <c r="R31" s="349">
        <v>8265</v>
      </c>
      <c r="S31" s="349">
        <v>6042</v>
      </c>
      <c r="T31" s="348">
        <v>9203</v>
      </c>
      <c r="U31" s="350">
        <v>4156</v>
      </c>
      <c r="V31" s="349">
        <v>7717</v>
      </c>
      <c r="W31" s="349">
        <v>3628</v>
      </c>
      <c r="X31" s="348">
        <v>3413</v>
      </c>
      <c r="Y31" s="350">
        <v>1893</v>
      </c>
      <c r="Z31" s="349">
        <v>4899</v>
      </c>
      <c r="AA31" s="349">
        <v>4535</v>
      </c>
      <c r="AB31" s="348">
        <v>3023</v>
      </c>
      <c r="AC31" s="350">
        <v>3609</v>
      </c>
      <c r="AD31" s="349">
        <v>2870</v>
      </c>
      <c r="AE31" s="349">
        <v>3352</v>
      </c>
      <c r="AF31" s="348">
        <v>5793</v>
      </c>
      <c r="AG31" s="350">
        <v>1989</v>
      </c>
      <c r="AH31" s="349">
        <v>1142</v>
      </c>
      <c r="AI31" s="349">
        <v>2459</v>
      </c>
      <c r="AJ31" s="348">
        <v>1432</v>
      </c>
      <c r="AK31" s="350">
        <v>546</v>
      </c>
      <c r="AL31" s="349">
        <v>2098</v>
      </c>
      <c r="AM31" s="349">
        <v>660</v>
      </c>
      <c r="AN31" s="348">
        <v>2596</v>
      </c>
      <c r="AO31" s="350">
        <v>903</v>
      </c>
      <c r="AP31" s="349">
        <v>1223</v>
      </c>
      <c r="AQ31" s="349">
        <v>1184</v>
      </c>
      <c r="AR31" s="351">
        <v>1137</v>
      </c>
    </row>
    <row r="32" spans="1:44" x14ac:dyDescent="0.2">
      <c r="A32" s="345" t="s">
        <v>20</v>
      </c>
      <c r="B32" s="346" t="s">
        <v>37</v>
      </c>
      <c r="C32" s="347">
        <v>52260</v>
      </c>
      <c r="D32" s="348">
        <f t="shared" si="0"/>
        <v>19391</v>
      </c>
      <c r="E32" s="349">
        <v>7668</v>
      </c>
      <c r="F32" s="348">
        <v>3775</v>
      </c>
      <c r="G32" s="350">
        <v>2950</v>
      </c>
      <c r="H32" s="349">
        <v>3128</v>
      </c>
      <c r="I32" s="349">
        <v>738</v>
      </c>
      <c r="J32" s="348">
        <v>800</v>
      </c>
      <c r="K32" s="350">
        <v>1116</v>
      </c>
      <c r="L32" s="349">
        <v>241</v>
      </c>
      <c r="M32" s="349">
        <v>1282</v>
      </c>
      <c r="N32" s="348">
        <v>2079</v>
      </c>
      <c r="O32" s="350">
        <v>353</v>
      </c>
      <c r="P32" s="348">
        <v>439</v>
      </c>
      <c r="Q32" s="350">
        <v>932</v>
      </c>
      <c r="R32" s="349">
        <v>490</v>
      </c>
      <c r="S32" s="349">
        <v>611</v>
      </c>
      <c r="T32" s="348">
        <v>1122</v>
      </c>
      <c r="U32" s="350">
        <v>309</v>
      </c>
      <c r="V32" s="349">
        <v>753</v>
      </c>
      <c r="W32" s="349">
        <v>303</v>
      </c>
      <c r="X32" s="348">
        <v>258</v>
      </c>
      <c r="Y32" s="350">
        <v>165</v>
      </c>
      <c r="Z32" s="349">
        <v>313</v>
      </c>
      <c r="AA32" s="349">
        <v>352</v>
      </c>
      <c r="AB32" s="348">
        <v>269</v>
      </c>
      <c r="AC32" s="350">
        <v>340</v>
      </c>
      <c r="AD32" s="349">
        <v>344</v>
      </c>
      <c r="AE32" s="349">
        <v>197</v>
      </c>
      <c r="AF32" s="348">
        <v>425</v>
      </c>
      <c r="AG32" s="350">
        <v>79</v>
      </c>
      <c r="AH32" s="349">
        <v>79</v>
      </c>
      <c r="AI32" s="349">
        <v>77</v>
      </c>
      <c r="AJ32" s="348">
        <v>87</v>
      </c>
      <c r="AK32" s="350">
        <v>25</v>
      </c>
      <c r="AL32" s="349">
        <v>208</v>
      </c>
      <c r="AM32" s="349">
        <v>48</v>
      </c>
      <c r="AN32" s="348">
        <v>153</v>
      </c>
      <c r="AO32" s="350">
        <v>62</v>
      </c>
      <c r="AP32" s="349">
        <v>84</v>
      </c>
      <c r="AQ32" s="349">
        <v>113</v>
      </c>
      <c r="AR32" s="351">
        <v>102</v>
      </c>
    </row>
    <row r="33" spans="1:45" x14ac:dyDescent="0.2">
      <c r="A33" s="345" t="s">
        <v>21</v>
      </c>
      <c r="B33" s="346" t="s">
        <v>38</v>
      </c>
      <c r="C33" s="347">
        <v>52349</v>
      </c>
      <c r="D33" s="348">
        <f t="shared" si="0"/>
        <v>20397</v>
      </c>
      <c r="E33" s="349">
        <v>4934</v>
      </c>
      <c r="F33" s="348">
        <v>5367</v>
      </c>
      <c r="G33" s="350">
        <v>2199</v>
      </c>
      <c r="H33" s="349">
        <v>5928</v>
      </c>
      <c r="I33" s="349">
        <v>251</v>
      </c>
      <c r="J33" s="348">
        <v>1478</v>
      </c>
      <c r="K33" s="350">
        <v>1727</v>
      </c>
      <c r="L33" s="349">
        <v>141</v>
      </c>
      <c r="M33" s="349">
        <v>422</v>
      </c>
      <c r="N33" s="348">
        <v>1870</v>
      </c>
      <c r="O33" s="350">
        <v>180</v>
      </c>
      <c r="P33" s="348">
        <v>137</v>
      </c>
      <c r="Q33" s="350">
        <v>2097</v>
      </c>
      <c r="R33" s="349">
        <v>390</v>
      </c>
      <c r="S33" s="349">
        <v>490</v>
      </c>
      <c r="T33" s="348">
        <v>1169</v>
      </c>
      <c r="U33" s="350">
        <v>166</v>
      </c>
      <c r="V33" s="349">
        <v>745</v>
      </c>
      <c r="W33" s="349">
        <v>113</v>
      </c>
      <c r="X33" s="348">
        <v>148</v>
      </c>
      <c r="Y33" s="350">
        <v>44</v>
      </c>
      <c r="Z33" s="349">
        <v>216</v>
      </c>
      <c r="AA33" s="349">
        <v>184</v>
      </c>
      <c r="AB33" s="348">
        <v>95</v>
      </c>
      <c r="AC33" s="350">
        <v>179</v>
      </c>
      <c r="AD33" s="349">
        <v>77</v>
      </c>
      <c r="AE33" s="349">
        <v>228</v>
      </c>
      <c r="AF33" s="348">
        <v>233</v>
      </c>
      <c r="AG33" s="350">
        <v>83</v>
      </c>
      <c r="AH33" s="349">
        <v>32</v>
      </c>
      <c r="AI33" s="349">
        <v>102</v>
      </c>
      <c r="AJ33" s="348">
        <v>154</v>
      </c>
      <c r="AK33" s="350">
        <v>9</v>
      </c>
      <c r="AL33" s="349">
        <v>84</v>
      </c>
      <c r="AM33" s="349">
        <v>18</v>
      </c>
      <c r="AN33" s="348">
        <v>143</v>
      </c>
      <c r="AO33" s="350">
        <v>55</v>
      </c>
      <c r="AP33" s="349">
        <v>29</v>
      </c>
      <c r="AQ33" s="349">
        <v>15</v>
      </c>
      <c r="AR33" s="351">
        <v>20</v>
      </c>
    </row>
    <row r="34" spans="1:45" x14ac:dyDescent="0.2">
      <c r="A34" s="345" t="s">
        <v>22</v>
      </c>
      <c r="B34" s="346" t="s">
        <v>536</v>
      </c>
      <c r="C34" s="347">
        <v>146857</v>
      </c>
      <c r="D34" s="348">
        <f t="shared" si="0"/>
        <v>58372</v>
      </c>
      <c r="E34" s="349">
        <v>16419</v>
      </c>
      <c r="F34" s="348">
        <v>13991</v>
      </c>
      <c r="G34" s="350">
        <v>4784</v>
      </c>
      <c r="H34" s="349">
        <v>10779</v>
      </c>
      <c r="I34" s="349">
        <v>684</v>
      </c>
      <c r="J34" s="348">
        <v>738</v>
      </c>
      <c r="K34" s="350">
        <v>4655</v>
      </c>
      <c r="L34" s="349">
        <v>526</v>
      </c>
      <c r="M34" s="349">
        <v>1177</v>
      </c>
      <c r="N34" s="348">
        <v>5450</v>
      </c>
      <c r="O34" s="350">
        <v>866</v>
      </c>
      <c r="P34" s="348">
        <v>999</v>
      </c>
      <c r="Q34" s="350">
        <v>2236</v>
      </c>
      <c r="R34" s="349">
        <v>1997</v>
      </c>
      <c r="S34" s="349">
        <v>1799</v>
      </c>
      <c r="T34" s="348">
        <v>1811</v>
      </c>
      <c r="U34" s="350">
        <v>1361</v>
      </c>
      <c r="V34" s="349">
        <v>1718</v>
      </c>
      <c r="W34" s="349">
        <v>1983</v>
      </c>
      <c r="X34" s="348">
        <v>846</v>
      </c>
      <c r="Y34" s="350">
        <v>580</v>
      </c>
      <c r="Z34" s="349">
        <v>1473</v>
      </c>
      <c r="AA34" s="349">
        <v>927</v>
      </c>
      <c r="AB34" s="348">
        <v>645</v>
      </c>
      <c r="AC34" s="350">
        <v>769</v>
      </c>
      <c r="AD34" s="349">
        <v>542</v>
      </c>
      <c r="AE34" s="349">
        <v>1367</v>
      </c>
      <c r="AF34" s="348">
        <v>1973</v>
      </c>
      <c r="AG34" s="350">
        <v>347</v>
      </c>
      <c r="AH34" s="349">
        <v>291</v>
      </c>
      <c r="AI34" s="349">
        <v>1199</v>
      </c>
      <c r="AJ34" s="348">
        <v>702</v>
      </c>
      <c r="AK34" s="350">
        <v>182</v>
      </c>
      <c r="AL34" s="349">
        <v>957</v>
      </c>
      <c r="AM34" s="349">
        <v>317</v>
      </c>
      <c r="AN34" s="348">
        <v>755</v>
      </c>
      <c r="AO34" s="350">
        <v>180</v>
      </c>
      <c r="AP34" s="349">
        <v>166</v>
      </c>
      <c r="AQ34" s="349">
        <v>155</v>
      </c>
      <c r="AR34" s="351">
        <v>139</v>
      </c>
    </row>
    <row r="35" spans="1:45" x14ac:dyDescent="0.2">
      <c r="A35" s="345" t="s">
        <v>23</v>
      </c>
      <c r="B35" s="346" t="s">
        <v>194</v>
      </c>
      <c r="C35" s="347">
        <v>29908</v>
      </c>
      <c r="D35" s="348">
        <f t="shared" si="0"/>
        <v>14890</v>
      </c>
      <c r="E35" s="349">
        <v>2790</v>
      </c>
      <c r="F35" s="348">
        <v>3249</v>
      </c>
      <c r="G35" s="350">
        <v>1499</v>
      </c>
      <c r="H35" s="349">
        <v>1884</v>
      </c>
      <c r="I35" s="349">
        <v>126</v>
      </c>
      <c r="J35" s="348">
        <v>253</v>
      </c>
      <c r="K35" s="350">
        <v>857</v>
      </c>
      <c r="L35" s="349">
        <v>55</v>
      </c>
      <c r="M35" s="349">
        <v>283</v>
      </c>
      <c r="N35" s="348">
        <v>844</v>
      </c>
      <c r="O35" s="350">
        <v>42</v>
      </c>
      <c r="P35" s="348">
        <v>58</v>
      </c>
      <c r="Q35" s="350">
        <v>576</v>
      </c>
      <c r="R35" s="349">
        <v>61</v>
      </c>
      <c r="S35" s="349">
        <v>588</v>
      </c>
      <c r="T35" s="348">
        <v>233</v>
      </c>
      <c r="U35" s="350">
        <v>49</v>
      </c>
      <c r="V35" s="349">
        <v>841</v>
      </c>
      <c r="W35" s="349">
        <v>41</v>
      </c>
      <c r="X35" s="348">
        <v>50</v>
      </c>
      <c r="Y35" s="350">
        <v>45</v>
      </c>
      <c r="Z35" s="349">
        <v>91</v>
      </c>
      <c r="AA35" s="349">
        <v>42</v>
      </c>
      <c r="AB35" s="348">
        <v>40</v>
      </c>
      <c r="AC35" s="350">
        <v>22</v>
      </c>
      <c r="AD35" s="349">
        <v>22</v>
      </c>
      <c r="AE35" s="349">
        <v>72</v>
      </c>
      <c r="AF35" s="348">
        <v>60</v>
      </c>
      <c r="AG35" s="350">
        <v>36</v>
      </c>
      <c r="AH35" s="349">
        <v>11</v>
      </c>
      <c r="AI35" s="349">
        <v>28</v>
      </c>
      <c r="AJ35" s="348">
        <v>24</v>
      </c>
      <c r="AK35" s="350">
        <v>10</v>
      </c>
      <c r="AL35" s="349">
        <v>14</v>
      </c>
      <c r="AM35" s="349">
        <v>13</v>
      </c>
      <c r="AN35" s="348">
        <v>45</v>
      </c>
      <c r="AO35" s="350">
        <v>13</v>
      </c>
      <c r="AP35" s="349">
        <v>18</v>
      </c>
      <c r="AQ35" s="349">
        <v>15</v>
      </c>
      <c r="AR35" s="351">
        <v>18</v>
      </c>
    </row>
    <row r="36" spans="1:45" x14ac:dyDescent="0.2">
      <c r="A36" s="345" t="s">
        <v>24</v>
      </c>
      <c r="B36" s="346" t="s">
        <v>39</v>
      </c>
      <c r="C36" s="347">
        <v>66571</v>
      </c>
      <c r="D36" s="348">
        <f t="shared" si="0"/>
        <v>21457</v>
      </c>
      <c r="E36" s="349">
        <v>5675</v>
      </c>
      <c r="F36" s="348">
        <v>3806</v>
      </c>
      <c r="G36" s="350">
        <v>3174</v>
      </c>
      <c r="H36" s="349">
        <v>3719</v>
      </c>
      <c r="I36" s="349">
        <v>904</v>
      </c>
      <c r="J36" s="348">
        <v>1158</v>
      </c>
      <c r="K36" s="350">
        <v>5057</v>
      </c>
      <c r="L36" s="349">
        <v>467</v>
      </c>
      <c r="M36" s="349">
        <v>1455</v>
      </c>
      <c r="N36" s="348">
        <v>2835</v>
      </c>
      <c r="O36" s="350">
        <v>532</v>
      </c>
      <c r="P36" s="348">
        <v>521</v>
      </c>
      <c r="Q36" s="350">
        <v>1746</v>
      </c>
      <c r="R36" s="349">
        <v>778</v>
      </c>
      <c r="S36" s="349">
        <v>863</v>
      </c>
      <c r="T36" s="348">
        <v>1203</v>
      </c>
      <c r="U36" s="350">
        <v>857</v>
      </c>
      <c r="V36" s="349">
        <v>976</v>
      </c>
      <c r="W36" s="349">
        <v>507</v>
      </c>
      <c r="X36" s="348">
        <v>589</v>
      </c>
      <c r="Y36" s="350">
        <v>409</v>
      </c>
      <c r="Z36" s="349">
        <v>907</v>
      </c>
      <c r="AA36" s="349">
        <v>508</v>
      </c>
      <c r="AB36" s="348">
        <v>545</v>
      </c>
      <c r="AC36" s="350">
        <v>572</v>
      </c>
      <c r="AD36" s="349">
        <v>599</v>
      </c>
      <c r="AE36" s="349">
        <v>850</v>
      </c>
      <c r="AF36" s="348">
        <v>913</v>
      </c>
      <c r="AG36" s="350">
        <v>261</v>
      </c>
      <c r="AH36" s="349">
        <v>237</v>
      </c>
      <c r="AI36" s="349">
        <v>228</v>
      </c>
      <c r="AJ36" s="348">
        <v>224</v>
      </c>
      <c r="AK36" s="350">
        <v>110</v>
      </c>
      <c r="AL36" s="349">
        <v>281</v>
      </c>
      <c r="AM36" s="349">
        <v>148</v>
      </c>
      <c r="AN36" s="348">
        <v>209</v>
      </c>
      <c r="AO36" s="350">
        <v>350</v>
      </c>
      <c r="AP36" s="349">
        <v>305</v>
      </c>
      <c r="AQ36" s="349">
        <v>344</v>
      </c>
      <c r="AR36" s="351">
        <v>292</v>
      </c>
    </row>
    <row r="37" spans="1:45" x14ac:dyDescent="0.2">
      <c r="A37" s="345" t="s">
        <v>25</v>
      </c>
      <c r="B37" s="346" t="s">
        <v>40</v>
      </c>
      <c r="C37" s="347">
        <v>138126</v>
      </c>
      <c r="D37" s="348">
        <f t="shared" si="0"/>
        <v>43795</v>
      </c>
      <c r="E37" s="349">
        <v>12968</v>
      </c>
      <c r="F37" s="348">
        <v>7577</v>
      </c>
      <c r="G37" s="350">
        <v>5322</v>
      </c>
      <c r="H37" s="349">
        <v>16151</v>
      </c>
      <c r="I37" s="349">
        <v>1121</v>
      </c>
      <c r="J37" s="348">
        <v>2875</v>
      </c>
      <c r="K37" s="350">
        <v>3760</v>
      </c>
      <c r="L37" s="349">
        <v>801</v>
      </c>
      <c r="M37" s="349">
        <v>2473</v>
      </c>
      <c r="N37" s="348">
        <v>4941</v>
      </c>
      <c r="O37" s="350">
        <v>1206</v>
      </c>
      <c r="P37" s="348">
        <v>950</v>
      </c>
      <c r="Q37" s="350">
        <v>4818</v>
      </c>
      <c r="R37" s="349">
        <v>1783</v>
      </c>
      <c r="S37" s="349">
        <v>1571</v>
      </c>
      <c r="T37" s="348">
        <v>2837</v>
      </c>
      <c r="U37" s="350">
        <v>931</v>
      </c>
      <c r="V37" s="349">
        <v>3683</v>
      </c>
      <c r="W37" s="349">
        <v>1038</v>
      </c>
      <c r="X37" s="348">
        <v>1159</v>
      </c>
      <c r="Y37" s="350">
        <v>608</v>
      </c>
      <c r="Z37" s="349">
        <v>1894</v>
      </c>
      <c r="AA37" s="349">
        <v>991</v>
      </c>
      <c r="AB37" s="348">
        <v>918</v>
      </c>
      <c r="AC37" s="350">
        <v>1045</v>
      </c>
      <c r="AD37" s="349">
        <v>957</v>
      </c>
      <c r="AE37" s="349">
        <v>1412</v>
      </c>
      <c r="AF37" s="348">
        <v>1939</v>
      </c>
      <c r="AG37" s="350">
        <v>770</v>
      </c>
      <c r="AH37" s="349">
        <v>637</v>
      </c>
      <c r="AI37" s="349">
        <v>716</v>
      </c>
      <c r="AJ37" s="348">
        <v>766</v>
      </c>
      <c r="AK37" s="350">
        <v>305</v>
      </c>
      <c r="AL37" s="349">
        <v>561</v>
      </c>
      <c r="AM37" s="349">
        <v>250</v>
      </c>
      <c r="AN37" s="348">
        <v>557</v>
      </c>
      <c r="AO37" s="350">
        <v>649</v>
      </c>
      <c r="AP37" s="349">
        <v>398</v>
      </c>
      <c r="AQ37" s="349">
        <v>625</v>
      </c>
      <c r="AR37" s="351">
        <v>368</v>
      </c>
    </row>
    <row r="38" spans="1:45" x14ac:dyDescent="0.2">
      <c r="A38" s="345" t="s">
        <v>26</v>
      </c>
      <c r="B38" s="346" t="s">
        <v>482</v>
      </c>
      <c r="C38" s="347">
        <v>297763</v>
      </c>
      <c r="D38" s="348">
        <f t="shared" si="0"/>
        <v>88946</v>
      </c>
      <c r="E38" s="349">
        <v>29406</v>
      </c>
      <c r="F38" s="348">
        <v>23893</v>
      </c>
      <c r="G38" s="350">
        <v>15856</v>
      </c>
      <c r="H38" s="349">
        <v>23984</v>
      </c>
      <c r="I38" s="349">
        <v>3407</v>
      </c>
      <c r="J38" s="348">
        <v>4333</v>
      </c>
      <c r="K38" s="350">
        <v>9314</v>
      </c>
      <c r="L38" s="349">
        <v>1963</v>
      </c>
      <c r="M38" s="349">
        <v>4830</v>
      </c>
      <c r="N38" s="348">
        <v>13053</v>
      </c>
      <c r="O38" s="350">
        <v>3234</v>
      </c>
      <c r="P38" s="348">
        <v>2394</v>
      </c>
      <c r="Q38" s="350">
        <v>11091</v>
      </c>
      <c r="R38" s="349">
        <v>4394</v>
      </c>
      <c r="S38" s="349">
        <v>3774</v>
      </c>
      <c r="T38" s="348">
        <v>8092</v>
      </c>
      <c r="U38" s="350">
        <v>3462</v>
      </c>
      <c r="V38" s="349">
        <v>5844</v>
      </c>
      <c r="W38" s="349">
        <v>2145</v>
      </c>
      <c r="X38" s="348">
        <v>2225</v>
      </c>
      <c r="Y38" s="350">
        <v>1968</v>
      </c>
      <c r="Z38" s="349">
        <v>3593</v>
      </c>
      <c r="AA38" s="349">
        <v>2285</v>
      </c>
      <c r="AB38" s="348">
        <v>1857</v>
      </c>
      <c r="AC38" s="350">
        <v>2560</v>
      </c>
      <c r="AD38" s="349">
        <v>2029</v>
      </c>
      <c r="AE38" s="349">
        <v>1810</v>
      </c>
      <c r="AF38" s="348">
        <v>4086</v>
      </c>
      <c r="AG38" s="350">
        <v>1453</v>
      </c>
      <c r="AH38" s="349">
        <v>1134</v>
      </c>
      <c r="AI38" s="349">
        <v>1621</v>
      </c>
      <c r="AJ38" s="348">
        <v>1027</v>
      </c>
      <c r="AK38" s="350">
        <v>332</v>
      </c>
      <c r="AL38" s="349">
        <v>1054</v>
      </c>
      <c r="AM38" s="349">
        <v>655</v>
      </c>
      <c r="AN38" s="348">
        <v>1084</v>
      </c>
      <c r="AO38" s="350">
        <v>710</v>
      </c>
      <c r="AP38" s="349">
        <v>1446</v>
      </c>
      <c r="AQ38" s="349">
        <v>767</v>
      </c>
      <c r="AR38" s="351">
        <v>652</v>
      </c>
    </row>
    <row r="39" spans="1:45" x14ac:dyDescent="0.2">
      <c r="A39" s="345" t="s">
        <v>51</v>
      </c>
      <c r="B39" s="346" t="s">
        <v>537</v>
      </c>
      <c r="C39" s="347">
        <v>24412</v>
      </c>
      <c r="D39" s="348">
        <f t="shared" si="0"/>
        <v>7105</v>
      </c>
      <c r="E39" s="349">
        <v>2880</v>
      </c>
      <c r="F39" s="348">
        <v>943</v>
      </c>
      <c r="G39" s="350">
        <v>900</v>
      </c>
      <c r="H39" s="349">
        <v>1300</v>
      </c>
      <c r="I39" s="349">
        <v>340</v>
      </c>
      <c r="J39" s="348">
        <v>185</v>
      </c>
      <c r="K39" s="350">
        <v>528</v>
      </c>
      <c r="L39" s="349">
        <v>183</v>
      </c>
      <c r="M39" s="349">
        <v>721</v>
      </c>
      <c r="N39" s="348">
        <v>924</v>
      </c>
      <c r="O39" s="350">
        <v>301</v>
      </c>
      <c r="P39" s="348">
        <v>345</v>
      </c>
      <c r="Q39" s="350">
        <v>591</v>
      </c>
      <c r="R39" s="349">
        <v>414</v>
      </c>
      <c r="S39" s="349">
        <v>357</v>
      </c>
      <c r="T39" s="348">
        <v>316</v>
      </c>
      <c r="U39" s="350">
        <v>257</v>
      </c>
      <c r="V39" s="349">
        <v>504</v>
      </c>
      <c r="W39" s="349">
        <v>317</v>
      </c>
      <c r="X39" s="348">
        <v>325</v>
      </c>
      <c r="Y39" s="350">
        <v>245</v>
      </c>
      <c r="Z39" s="349">
        <v>629</v>
      </c>
      <c r="AA39" s="349">
        <v>432</v>
      </c>
      <c r="AB39" s="348">
        <v>287</v>
      </c>
      <c r="AC39" s="350">
        <v>432</v>
      </c>
      <c r="AD39" s="349">
        <v>372</v>
      </c>
      <c r="AE39" s="349">
        <v>321</v>
      </c>
      <c r="AF39" s="348">
        <v>555</v>
      </c>
      <c r="AG39" s="350">
        <v>71</v>
      </c>
      <c r="AH39" s="349">
        <v>199</v>
      </c>
      <c r="AI39" s="349">
        <v>97</v>
      </c>
      <c r="AJ39" s="348">
        <v>92</v>
      </c>
      <c r="AK39" s="350">
        <v>69</v>
      </c>
      <c r="AL39" s="349">
        <v>115</v>
      </c>
      <c r="AM39" s="349">
        <v>112</v>
      </c>
      <c r="AN39" s="348">
        <v>81</v>
      </c>
      <c r="AO39" s="350">
        <v>108</v>
      </c>
      <c r="AP39" s="349">
        <v>149</v>
      </c>
      <c r="AQ39" s="349">
        <v>159</v>
      </c>
      <c r="AR39" s="351">
        <v>151</v>
      </c>
    </row>
    <row r="40" spans="1:45" x14ac:dyDescent="0.2">
      <c r="A40" s="345" t="s">
        <v>195</v>
      </c>
      <c r="B40" s="346" t="s">
        <v>41</v>
      </c>
      <c r="C40" s="347">
        <v>223814</v>
      </c>
      <c r="D40" s="348">
        <f t="shared" si="0"/>
        <v>82167</v>
      </c>
      <c r="E40" s="349">
        <v>23856</v>
      </c>
      <c r="F40" s="348">
        <v>20433</v>
      </c>
      <c r="G40" s="350">
        <v>10079</v>
      </c>
      <c r="H40" s="349">
        <v>13233</v>
      </c>
      <c r="I40" s="349">
        <v>1516</v>
      </c>
      <c r="J40" s="348">
        <v>3636</v>
      </c>
      <c r="K40" s="350">
        <v>4949</v>
      </c>
      <c r="L40" s="349">
        <v>933</v>
      </c>
      <c r="M40" s="349">
        <v>3211</v>
      </c>
      <c r="N40" s="348">
        <v>8567</v>
      </c>
      <c r="O40" s="350">
        <v>1103</v>
      </c>
      <c r="P40" s="348">
        <v>1505</v>
      </c>
      <c r="Q40" s="350">
        <v>6040</v>
      </c>
      <c r="R40" s="349">
        <v>1641</v>
      </c>
      <c r="S40" s="349">
        <v>11242</v>
      </c>
      <c r="T40" s="348">
        <v>3538</v>
      </c>
      <c r="U40" s="350">
        <v>1099</v>
      </c>
      <c r="V40" s="349">
        <v>3286</v>
      </c>
      <c r="W40" s="349">
        <v>1778</v>
      </c>
      <c r="X40" s="348">
        <v>1021</v>
      </c>
      <c r="Y40" s="350">
        <v>787</v>
      </c>
      <c r="Z40" s="349">
        <v>1865</v>
      </c>
      <c r="AA40" s="349">
        <v>953</v>
      </c>
      <c r="AB40" s="348">
        <v>1147</v>
      </c>
      <c r="AC40" s="350">
        <v>746</v>
      </c>
      <c r="AD40" s="349">
        <v>1017</v>
      </c>
      <c r="AE40" s="349">
        <v>1255</v>
      </c>
      <c r="AF40" s="348">
        <v>2642</v>
      </c>
      <c r="AG40" s="350">
        <v>617</v>
      </c>
      <c r="AH40" s="349">
        <v>461</v>
      </c>
      <c r="AI40" s="349">
        <v>769</v>
      </c>
      <c r="AJ40" s="348">
        <v>1621</v>
      </c>
      <c r="AK40" s="350">
        <v>227</v>
      </c>
      <c r="AL40" s="349">
        <v>479</v>
      </c>
      <c r="AM40" s="349">
        <v>142</v>
      </c>
      <c r="AN40" s="348">
        <v>566</v>
      </c>
      <c r="AO40" s="350">
        <v>624</v>
      </c>
      <c r="AP40" s="349">
        <v>2089</v>
      </c>
      <c r="AQ40" s="349">
        <v>390</v>
      </c>
      <c r="AR40" s="351">
        <v>584</v>
      </c>
    </row>
    <row r="41" spans="1:45" x14ac:dyDescent="0.2">
      <c r="A41" s="345" t="s">
        <v>201</v>
      </c>
      <c r="B41" s="346" t="s">
        <v>42</v>
      </c>
      <c r="C41" s="347">
        <v>341198</v>
      </c>
      <c r="D41" s="348">
        <f>C41-SUM(E41:AR41)</f>
        <v>114877</v>
      </c>
      <c r="E41" s="349">
        <v>35465</v>
      </c>
      <c r="F41" s="348">
        <v>27676</v>
      </c>
      <c r="G41" s="350">
        <v>15061</v>
      </c>
      <c r="H41" s="349">
        <v>27050</v>
      </c>
      <c r="I41" s="349">
        <v>3759</v>
      </c>
      <c r="J41" s="348">
        <v>4521</v>
      </c>
      <c r="K41" s="350">
        <v>9834</v>
      </c>
      <c r="L41" s="349">
        <v>1549</v>
      </c>
      <c r="M41" s="349">
        <v>7789</v>
      </c>
      <c r="N41" s="348">
        <v>13853</v>
      </c>
      <c r="O41" s="350">
        <v>2911</v>
      </c>
      <c r="P41" s="348">
        <v>2566</v>
      </c>
      <c r="Q41" s="350">
        <v>9760</v>
      </c>
      <c r="R41" s="349">
        <v>5091</v>
      </c>
      <c r="S41" s="349">
        <v>4340</v>
      </c>
      <c r="T41" s="348">
        <v>6066</v>
      </c>
      <c r="U41" s="350">
        <v>2737</v>
      </c>
      <c r="V41" s="349">
        <v>6638</v>
      </c>
      <c r="W41" s="349">
        <v>2283</v>
      </c>
      <c r="X41" s="348">
        <v>2907</v>
      </c>
      <c r="Y41" s="350">
        <v>1372</v>
      </c>
      <c r="Z41" s="349">
        <v>3235</v>
      </c>
      <c r="AA41" s="349">
        <v>3319</v>
      </c>
      <c r="AB41" s="348">
        <v>1890</v>
      </c>
      <c r="AC41" s="350">
        <v>3548</v>
      </c>
      <c r="AD41" s="349">
        <v>1930</v>
      </c>
      <c r="AE41" s="349">
        <v>3326</v>
      </c>
      <c r="AF41" s="348">
        <v>3672</v>
      </c>
      <c r="AG41" s="350">
        <v>1048</v>
      </c>
      <c r="AH41" s="349">
        <v>996</v>
      </c>
      <c r="AI41" s="349">
        <v>1300</v>
      </c>
      <c r="AJ41" s="348">
        <v>1257</v>
      </c>
      <c r="AK41" s="350">
        <v>394</v>
      </c>
      <c r="AL41" s="349">
        <v>1284</v>
      </c>
      <c r="AM41" s="349">
        <v>513</v>
      </c>
      <c r="AN41" s="348">
        <v>1311</v>
      </c>
      <c r="AO41" s="350">
        <v>652</v>
      </c>
      <c r="AP41" s="349">
        <v>973</v>
      </c>
      <c r="AQ41" s="349">
        <v>1192</v>
      </c>
      <c r="AR41" s="351">
        <v>1253</v>
      </c>
    </row>
    <row r="42" spans="1:45" x14ac:dyDescent="0.2">
      <c r="A42" s="345" t="s">
        <v>202</v>
      </c>
      <c r="B42" s="346" t="s">
        <v>283</v>
      </c>
      <c r="C42" s="347">
        <v>0</v>
      </c>
      <c r="D42" s="348">
        <v>0</v>
      </c>
      <c r="E42" s="349">
        <v>0</v>
      </c>
      <c r="F42" s="348">
        <v>0</v>
      </c>
      <c r="G42" s="350">
        <v>0</v>
      </c>
      <c r="H42" s="349">
        <v>0</v>
      </c>
      <c r="I42" s="349">
        <v>0</v>
      </c>
      <c r="J42" s="348">
        <v>0</v>
      </c>
      <c r="K42" s="350">
        <v>0</v>
      </c>
      <c r="L42" s="349">
        <v>0</v>
      </c>
      <c r="M42" s="349">
        <v>0</v>
      </c>
      <c r="N42" s="348">
        <v>0</v>
      </c>
      <c r="O42" s="350">
        <v>0</v>
      </c>
      <c r="P42" s="348">
        <v>0</v>
      </c>
      <c r="Q42" s="350">
        <v>0</v>
      </c>
      <c r="R42" s="349">
        <v>0</v>
      </c>
      <c r="S42" s="349">
        <v>0</v>
      </c>
      <c r="T42" s="348">
        <v>0</v>
      </c>
      <c r="U42" s="350">
        <v>0</v>
      </c>
      <c r="V42" s="349">
        <v>0</v>
      </c>
      <c r="W42" s="349">
        <v>0</v>
      </c>
      <c r="X42" s="348">
        <v>0</v>
      </c>
      <c r="Y42" s="350">
        <v>0</v>
      </c>
      <c r="Z42" s="349">
        <v>0</v>
      </c>
      <c r="AA42" s="349">
        <v>0</v>
      </c>
      <c r="AB42" s="348">
        <v>0</v>
      </c>
      <c r="AC42" s="350">
        <v>0</v>
      </c>
      <c r="AD42" s="349">
        <v>0</v>
      </c>
      <c r="AE42" s="349">
        <v>0</v>
      </c>
      <c r="AF42" s="348">
        <v>0</v>
      </c>
      <c r="AG42" s="350">
        <v>0</v>
      </c>
      <c r="AH42" s="349">
        <v>0</v>
      </c>
      <c r="AI42" s="349">
        <v>0</v>
      </c>
      <c r="AJ42" s="348">
        <v>0</v>
      </c>
      <c r="AK42" s="350">
        <v>0</v>
      </c>
      <c r="AL42" s="349">
        <v>0</v>
      </c>
      <c r="AM42" s="349">
        <v>0</v>
      </c>
      <c r="AN42" s="348">
        <v>0</v>
      </c>
      <c r="AO42" s="350">
        <v>0</v>
      </c>
      <c r="AP42" s="349">
        <v>0</v>
      </c>
      <c r="AQ42" s="349">
        <v>0</v>
      </c>
      <c r="AR42" s="351">
        <v>0</v>
      </c>
      <c r="AS42" s="332" t="s">
        <v>538</v>
      </c>
    </row>
    <row r="43" spans="1:45" x14ac:dyDescent="0.2">
      <c r="A43" s="345" t="s">
        <v>203</v>
      </c>
      <c r="B43" s="346" t="s">
        <v>284</v>
      </c>
      <c r="C43" s="347">
        <v>434</v>
      </c>
      <c r="D43" s="348">
        <f>C43-SUM(E43:AR43)</f>
        <v>110</v>
      </c>
      <c r="E43" s="349">
        <v>42</v>
      </c>
      <c r="F43" s="348">
        <v>18</v>
      </c>
      <c r="G43" s="350">
        <v>21</v>
      </c>
      <c r="H43" s="349">
        <v>53</v>
      </c>
      <c r="I43" s="349">
        <v>2</v>
      </c>
      <c r="J43" s="348">
        <v>14</v>
      </c>
      <c r="K43" s="350">
        <v>13</v>
      </c>
      <c r="L43" s="349">
        <v>2</v>
      </c>
      <c r="M43" s="349">
        <v>9</v>
      </c>
      <c r="N43" s="348">
        <v>23</v>
      </c>
      <c r="O43" s="350">
        <v>2</v>
      </c>
      <c r="P43" s="348">
        <v>3</v>
      </c>
      <c r="Q43" s="350">
        <v>17</v>
      </c>
      <c r="R43" s="349">
        <v>6</v>
      </c>
      <c r="S43" s="349">
        <v>8</v>
      </c>
      <c r="T43" s="348">
        <v>12</v>
      </c>
      <c r="U43" s="350">
        <v>3</v>
      </c>
      <c r="V43" s="349">
        <v>12</v>
      </c>
      <c r="W43" s="349">
        <v>4</v>
      </c>
      <c r="X43" s="348">
        <v>5</v>
      </c>
      <c r="Y43" s="350">
        <v>2</v>
      </c>
      <c r="Z43" s="349">
        <v>6</v>
      </c>
      <c r="AA43" s="349">
        <v>5</v>
      </c>
      <c r="AB43" s="348">
        <v>2</v>
      </c>
      <c r="AC43" s="350">
        <v>4</v>
      </c>
      <c r="AD43" s="349">
        <v>3</v>
      </c>
      <c r="AE43" s="349">
        <v>5</v>
      </c>
      <c r="AF43" s="348">
        <v>7</v>
      </c>
      <c r="AG43" s="350">
        <v>3</v>
      </c>
      <c r="AH43" s="349">
        <v>2</v>
      </c>
      <c r="AI43" s="349">
        <v>2</v>
      </c>
      <c r="AJ43" s="348">
        <v>3</v>
      </c>
      <c r="AK43" s="350">
        <v>0</v>
      </c>
      <c r="AL43" s="349">
        <v>2</v>
      </c>
      <c r="AM43" s="349">
        <v>1</v>
      </c>
      <c r="AN43" s="348">
        <v>2</v>
      </c>
      <c r="AO43" s="350">
        <v>2</v>
      </c>
      <c r="AP43" s="349">
        <v>1</v>
      </c>
      <c r="AQ43" s="349">
        <v>2</v>
      </c>
      <c r="AR43" s="351">
        <v>1</v>
      </c>
    </row>
    <row r="44" spans="1:45" x14ac:dyDescent="0.2">
      <c r="A44" s="352"/>
      <c r="B44" s="353" t="s">
        <v>539</v>
      </c>
      <c r="C44" s="354">
        <f>SUM(C5:C43)</f>
        <v>2516012</v>
      </c>
      <c r="D44" s="355">
        <f>SUM(D5:D43)</f>
        <v>773646</v>
      </c>
      <c r="E44" s="356">
        <f t="shared" ref="E44:AR44" si="1">SUM(E5:E43)</f>
        <v>286690</v>
      </c>
      <c r="F44" s="355">
        <f t="shared" si="1"/>
        <v>205034</v>
      </c>
      <c r="G44" s="357">
        <f t="shared" si="1"/>
        <v>114013</v>
      </c>
      <c r="H44" s="356">
        <f t="shared" si="1"/>
        <v>163870</v>
      </c>
      <c r="I44" s="356">
        <f t="shared" si="1"/>
        <v>25369</v>
      </c>
      <c r="J44" s="355">
        <f t="shared" si="1"/>
        <v>27463</v>
      </c>
      <c r="K44" s="357">
        <f t="shared" si="1"/>
        <v>79497</v>
      </c>
      <c r="L44" s="356">
        <f t="shared" si="1"/>
        <v>14190</v>
      </c>
      <c r="M44" s="356">
        <f t="shared" si="1"/>
        <v>48548</v>
      </c>
      <c r="N44" s="355">
        <f t="shared" si="1"/>
        <v>105721</v>
      </c>
      <c r="O44" s="357">
        <f t="shared" si="1"/>
        <v>22533</v>
      </c>
      <c r="P44" s="355">
        <f t="shared" si="1"/>
        <v>20121</v>
      </c>
      <c r="Q44" s="357">
        <f t="shared" si="1"/>
        <v>60589</v>
      </c>
      <c r="R44" s="356">
        <f t="shared" si="1"/>
        <v>39078</v>
      </c>
      <c r="S44" s="356">
        <f t="shared" si="1"/>
        <v>52735</v>
      </c>
      <c r="T44" s="355">
        <f t="shared" si="1"/>
        <v>42544</v>
      </c>
      <c r="U44" s="357">
        <f t="shared" si="1"/>
        <v>26737</v>
      </c>
      <c r="V44" s="356">
        <f t="shared" si="1"/>
        <v>46572</v>
      </c>
      <c r="W44" s="356">
        <f t="shared" si="1"/>
        <v>27308</v>
      </c>
      <c r="X44" s="355">
        <f t="shared" si="1"/>
        <v>21411</v>
      </c>
      <c r="Y44" s="357">
        <f t="shared" si="1"/>
        <v>12486</v>
      </c>
      <c r="Z44" s="356">
        <f t="shared" si="1"/>
        <v>35143</v>
      </c>
      <c r="AA44" s="356">
        <f t="shared" si="1"/>
        <v>27629</v>
      </c>
      <c r="AB44" s="355">
        <f t="shared" si="1"/>
        <v>17044</v>
      </c>
      <c r="AC44" s="357">
        <f t="shared" si="1"/>
        <v>22213</v>
      </c>
      <c r="AD44" s="356">
        <f t="shared" si="1"/>
        <v>18548</v>
      </c>
      <c r="AE44" s="356">
        <f t="shared" si="1"/>
        <v>26439</v>
      </c>
      <c r="AF44" s="355">
        <f t="shared" si="1"/>
        <v>38477</v>
      </c>
      <c r="AG44" s="357">
        <f t="shared" si="1"/>
        <v>8500</v>
      </c>
      <c r="AH44" s="356">
        <f t="shared" si="1"/>
        <v>9756</v>
      </c>
      <c r="AI44" s="356">
        <f t="shared" si="1"/>
        <v>16207</v>
      </c>
      <c r="AJ44" s="355">
        <f t="shared" si="1"/>
        <v>12848</v>
      </c>
      <c r="AK44" s="357">
        <f t="shared" si="1"/>
        <v>4534</v>
      </c>
      <c r="AL44" s="356">
        <f t="shared" si="1"/>
        <v>13373</v>
      </c>
      <c r="AM44" s="356">
        <f t="shared" si="1"/>
        <v>4407</v>
      </c>
      <c r="AN44" s="355">
        <f t="shared" si="1"/>
        <v>11384</v>
      </c>
      <c r="AO44" s="357">
        <f t="shared" si="1"/>
        <v>6226</v>
      </c>
      <c r="AP44" s="356">
        <f t="shared" si="1"/>
        <v>10035</v>
      </c>
      <c r="AQ44" s="356">
        <f t="shared" si="1"/>
        <v>8805</v>
      </c>
      <c r="AR44" s="358">
        <f t="shared" si="1"/>
        <v>7916</v>
      </c>
      <c r="AS44" s="359"/>
    </row>
    <row r="45" spans="1:45" x14ac:dyDescent="0.2">
      <c r="A45" s="330"/>
      <c r="B45" s="330"/>
      <c r="C45" s="360"/>
      <c r="D45" s="360" t="s">
        <v>540</v>
      </c>
      <c r="E45" s="360"/>
      <c r="F45" s="360"/>
      <c r="G45" s="360"/>
      <c r="H45" s="360"/>
      <c r="I45" s="360"/>
      <c r="J45" s="360"/>
      <c r="K45" s="360"/>
      <c r="L45" s="360"/>
      <c r="M45" s="360"/>
      <c r="N45" s="360"/>
      <c r="O45" s="360"/>
      <c r="P45" s="360"/>
      <c r="Q45" s="360"/>
      <c r="R45" s="360"/>
      <c r="S45" s="360"/>
      <c r="T45" s="360"/>
      <c r="U45" s="360"/>
      <c r="V45" s="360"/>
      <c r="W45" s="360"/>
      <c r="X45" s="360"/>
      <c r="Y45" s="360"/>
      <c r="Z45" s="360"/>
      <c r="AA45" s="360"/>
      <c r="AB45" s="360"/>
      <c r="AC45" s="360"/>
      <c r="AD45" s="360"/>
      <c r="AE45" s="360"/>
      <c r="AF45" s="360"/>
      <c r="AG45" s="360"/>
      <c r="AH45" s="360"/>
      <c r="AI45" s="360"/>
      <c r="AJ45" s="360"/>
      <c r="AK45" s="360"/>
      <c r="AL45" s="360"/>
      <c r="AM45" s="360"/>
      <c r="AN45" s="360"/>
      <c r="AO45" s="360"/>
      <c r="AP45" s="360"/>
      <c r="AQ45" s="360"/>
      <c r="AR45" s="360"/>
    </row>
    <row r="46" spans="1:45" x14ac:dyDescent="0.2">
      <c r="A46" s="330"/>
      <c r="B46" s="330"/>
      <c r="C46" s="360"/>
      <c r="D46" s="330"/>
      <c r="E46" s="330"/>
      <c r="F46" s="330"/>
      <c r="G46" s="330"/>
      <c r="H46" s="330"/>
      <c r="I46" s="330"/>
      <c r="J46" s="330"/>
      <c r="K46" s="330"/>
      <c r="L46" s="330"/>
      <c r="M46" s="330"/>
      <c r="N46" s="330"/>
      <c r="O46" s="330"/>
      <c r="P46" s="330"/>
      <c r="Q46" s="330"/>
      <c r="R46" s="330"/>
      <c r="S46" s="330"/>
      <c r="T46" s="330"/>
      <c r="U46" s="330"/>
      <c r="V46" s="330"/>
      <c r="W46" s="330"/>
      <c r="X46" s="330"/>
      <c r="Y46" s="330"/>
      <c r="Z46" s="330"/>
      <c r="AA46" s="330"/>
      <c r="AB46" s="330"/>
      <c r="AC46" s="330"/>
      <c r="AD46" s="330"/>
      <c r="AE46" s="330"/>
      <c r="AF46" s="330"/>
      <c r="AG46" s="330"/>
      <c r="AH46" s="330"/>
      <c r="AI46" s="330"/>
      <c r="AJ46" s="330"/>
      <c r="AK46" s="330"/>
      <c r="AL46" s="330"/>
      <c r="AM46" s="330"/>
      <c r="AN46" s="330"/>
      <c r="AO46" s="330"/>
      <c r="AP46" s="330"/>
      <c r="AQ46" s="330"/>
      <c r="AR46" s="330"/>
    </row>
    <row r="47" spans="1:45" x14ac:dyDescent="0.2">
      <c r="A47" s="328" t="s">
        <v>541</v>
      </c>
      <c r="B47" s="329"/>
      <c r="C47" s="330"/>
      <c r="D47" s="330"/>
      <c r="E47" s="330"/>
      <c r="F47" s="330"/>
      <c r="G47" s="330"/>
      <c r="H47" s="330"/>
      <c r="I47" s="330"/>
      <c r="J47" s="330"/>
      <c r="K47" s="330"/>
      <c r="L47" s="330"/>
      <c r="M47" s="330"/>
      <c r="N47" s="330"/>
      <c r="O47" s="330"/>
      <c r="P47" s="330"/>
      <c r="Q47" s="330"/>
      <c r="R47" s="330"/>
      <c r="S47" s="330"/>
      <c r="T47" s="330"/>
      <c r="U47" s="330"/>
      <c r="V47" s="330"/>
      <c r="W47" s="330"/>
      <c r="X47" s="330"/>
      <c r="Y47" s="330"/>
      <c r="Z47" s="330"/>
      <c r="AA47" s="330"/>
      <c r="AB47" s="330"/>
      <c r="AC47" s="330"/>
      <c r="AD47" s="330"/>
      <c r="AE47" s="330"/>
      <c r="AF47" s="330"/>
      <c r="AG47" s="330"/>
      <c r="AH47" s="330"/>
      <c r="AI47" s="330"/>
      <c r="AJ47" s="330"/>
      <c r="AK47" s="330"/>
      <c r="AL47" s="330"/>
      <c r="AM47" s="330"/>
      <c r="AN47" s="330"/>
      <c r="AO47" s="330"/>
      <c r="AP47" s="330"/>
      <c r="AQ47" s="330"/>
      <c r="AR47" s="330"/>
    </row>
    <row r="48" spans="1:45" x14ac:dyDescent="0.2">
      <c r="A48" s="329" t="s">
        <v>178</v>
      </c>
      <c r="B48" s="329" t="s">
        <v>542</v>
      </c>
      <c r="C48" s="330"/>
      <c r="D48" s="330"/>
      <c r="E48" s="330" t="s">
        <v>178</v>
      </c>
      <c r="F48" s="330"/>
      <c r="G48" s="330"/>
      <c r="H48" s="330"/>
      <c r="I48" s="330"/>
      <c r="J48" s="330"/>
      <c r="K48" s="330"/>
      <c r="L48" s="330"/>
      <c r="M48" s="330"/>
      <c r="N48" s="330"/>
      <c r="O48" s="330"/>
      <c r="P48" s="330"/>
      <c r="Q48" s="330"/>
      <c r="R48" s="330"/>
      <c r="S48" s="330"/>
      <c r="T48" s="330"/>
      <c r="U48" s="330"/>
      <c r="V48" s="330"/>
      <c r="W48" s="330"/>
      <c r="X48" s="330"/>
      <c r="Y48" s="330"/>
      <c r="Z48" s="330"/>
      <c r="AA48" s="330"/>
      <c r="AB48" s="330"/>
      <c r="AC48" s="330"/>
      <c r="AD48" s="330"/>
      <c r="AE48" s="330"/>
      <c r="AF48" s="330"/>
      <c r="AG48" s="330"/>
      <c r="AH48" s="330"/>
      <c r="AI48" s="330"/>
      <c r="AJ48" s="330"/>
      <c r="AK48" s="330"/>
      <c r="AL48" s="330"/>
      <c r="AM48" s="330"/>
      <c r="AN48" s="330"/>
      <c r="AO48" s="330"/>
      <c r="AP48" s="330"/>
      <c r="AQ48" s="330" t="s">
        <v>490</v>
      </c>
      <c r="AR48" s="330"/>
    </row>
    <row r="49" spans="1:44" ht="13.5" customHeight="1" x14ac:dyDescent="0.2">
      <c r="A49" s="459" t="s">
        <v>491</v>
      </c>
      <c r="B49" s="461"/>
      <c r="C49" s="333" t="s">
        <v>492</v>
      </c>
      <c r="D49" s="335" t="s">
        <v>133</v>
      </c>
      <c r="E49" s="335" t="s">
        <v>493</v>
      </c>
      <c r="F49" s="334" t="s">
        <v>494</v>
      </c>
      <c r="G49" s="336" t="s">
        <v>495</v>
      </c>
      <c r="H49" s="335" t="s">
        <v>496</v>
      </c>
      <c r="I49" s="335" t="s">
        <v>497</v>
      </c>
      <c r="J49" s="334" t="s">
        <v>498</v>
      </c>
      <c r="K49" s="336" t="s">
        <v>499</v>
      </c>
      <c r="L49" s="335" t="s">
        <v>500</v>
      </c>
      <c r="M49" s="335" t="s">
        <v>501</v>
      </c>
      <c r="N49" s="334" t="s">
        <v>502</v>
      </c>
      <c r="O49" s="336" t="s">
        <v>503</v>
      </c>
      <c r="P49" s="335" t="s">
        <v>504</v>
      </c>
      <c r="Q49" s="335" t="s">
        <v>505</v>
      </c>
      <c r="R49" s="334" t="s">
        <v>506</v>
      </c>
      <c r="S49" s="336" t="s">
        <v>507</v>
      </c>
      <c r="T49" s="335" t="s">
        <v>508</v>
      </c>
      <c r="U49" s="335" t="s">
        <v>509</v>
      </c>
      <c r="V49" s="334" t="s">
        <v>510</v>
      </c>
      <c r="W49" s="336" t="s">
        <v>511</v>
      </c>
      <c r="X49" s="335" t="s">
        <v>512</v>
      </c>
      <c r="Y49" s="335" t="s">
        <v>513</v>
      </c>
      <c r="Z49" s="334" t="s">
        <v>514</v>
      </c>
      <c r="AA49" s="336" t="s">
        <v>515</v>
      </c>
      <c r="AB49" s="335" t="s">
        <v>516</v>
      </c>
      <c r="AC49" s="335" t="s">
        <v>517</v>
      </c>
      <c r="AD49" s="334" t="s">
        <v>518</v>
      </c>
      <c r="AE49" s="336" t="s">
        <v>519</v>
      </c>
      <c r="AF49" s="335" t="s">
        <v>520</v>
      </c>
      <c r="AG49" s="335" t="s">
        <v>521</v>
      </c>
      <c r="AH49" s="334" t="s">
        <v>522</v>
      </c>
      <c r="AI49" s="336" t="s">
        <v>523</v>
      </c>
      <c r="AJ49" s="335" t="s">
        <v>524</v>
      </c>
      <c r="AK49" s="335" t="s">
        <v>525</v>
      </c>
      <c r="AL49" s="334" t="s">
        <v>526</v>
      </c>
      <c r="AM49" s="336" t="s">
        <v>527</v>
      </c>
      <c r="AN49" s="335" t="s">
        <v>528</v>
      </c>
      <c r="AO49" s="335" t="s">
        <v>529</v>
      </c>
      <c r="AP49" s="334" t="s">
        <v>530</v>
      </c>
      <c r="AQ49" s="336" t="s">
        <v>531</v>
      </c>
      <c r="AR49" s="337" t="s">
        <v>532</v>
      </c>
    </row>
    <row r="50" spans="1:44" ht="24" x14ac:dyDescent="0.2">
      <c r="A50" s="338"/>
      <c r="B50" s="361"/>
      <c r="C50" s="362" t="s">
        <v>543</v>
      </c>
      <c r="D50" s="363" t="s">
        <v>543</v>
      </c>
      <c r="E50" s="363" t="s">
        <v>543</v>
      </c>
      <c r="F50" s="364" t="s">
        <v>543</v>
      </c>
      <c r="G50" s="365" t="s">
        <v>543</v>
      </c>
      <c r="H50" s="363" t="s">
        <v>543</v>
      </c>
      <c r="I50" s="363" t="s">
        <v>543</v>
      </c>
      <c r="J50" s="364" t="s">
        <v>543</v>
      </c>
      <c r="K50" s="365" t="s">
        <v>543</v>
      </c>
      <c r="L50" s="363" t="s">
        <v>543</v>
      </c>
      <c r="M50" s="363" t="s">
        <v>543</v>
      </c>
      <c r="N50" s="364" t="s">
        <v>543</v>
      </c>
      <c r="O50" s="365" t="s">
        <v>543</v>
      </c>
      <c r="P50" s="363" t="s">
        <v>543</v>
      </c>
      <c r="Q50" s="363" t="s">
        <v>543</v>
      </c>
      <c r="R50" s="364" t="s">
        <v>543</v>
      </c>
      <c r="S50" s="365" t="s">
        <v>543</v>
      </c>
      <c r="T50" s="363" t="s">
        <v>543</v>
      </c>
      <c r="U50" s="363" t="s">
        <v>543</v>
      </c>
      <c r="V50" s="364" t="s">
        <v>543</v>
      </c>
      <c r="W50" s="365" t="s">
        <v>543</v>
      </c>
      <c r="X50" s="363" t="s">
        <v>543</v>
      </c>
      <c r="Y50" s="363" t="s">
        <v>543</v>
      </c>
      <c r="Z50" s="364" t="s">
        <v>543</v>
      </c>
      <c r="AA50" s="365" t="s">
        <v>543</v>
      </c>
      <c r="AB50" s="363" t="s">
        <v>543</v>
      </c>
      <c r="AC50" s="363" t="s">
        <v>543</v>
      </c>
      <c r="AD50" s="364" t="s">
        <v>543</v>
      </c>
      <c r="AE50" s="365" t="s">
        <v>543</v>
      </c>
      <c r="AF50" s="363" t="s">
        <v>543</v>
      </c>
      <c r="AG50" s="363" t="s">
        <v>543</v>
      </c>
      <c r="AH50" s="364" t="s">
        <v>543</v>
      </c>
      <c r="AI50" s="365" t="s">
        <v>543</v>
      </c>
      <c r="AJ50" s="363" t="s">
        <v>543</v>
      </c>
      <c r="AK50" s="363" t="s">
        <v>543</v>
      </c>
      <c r="AL50" s="364" t="s">
        <v>543</v>
      </c>
      <c r="AM50" s="365" t="s">
        <v>543</v>
      </c>
      <c r="AN50" s="363" t="s">
        <v>543</v>
      </c>
      <c r="AO50" s="363" t="s">
        <v>543</v>
      </c>
      <c r="AP50" s="364" t="s">
        <v>543</v>
      </c>
      <c r="AQ50" s="365" t="s">
        <v>543</v>
      </c>
      <c r="AR50" s="366" t="s">
        <v>543</v>
      </c>
    </row>
    <row r="51" spans="1:44" x14ac:dyDescent="0.2">
      <c r="A51" s="345" t="s">
        <v>264</v>
      </c>
      <c r="B51" s="329" t="s">
        <v>534</v>
      </c>
      <c r="C51" s="347">
        <v>32013</v>
      </c>
      <c r="D51" s="349">
        <v>5496</v>
      </c>
      <c r="E51" s="349">
        <v>920</v>
      </c>
      <c r="F51" s="348">
        <v>619</v>
      </c>
      <c r="G51" s="350">
        <v>541</v>
      </c>
      <c r="H51" s="349">
        <v>642</v>
      </c>
      <c r="I51" s="349">
        <v>875</v>
      </c>
      <c r="J51" s="348">
        <v>85</v>
      </c>
      <c r="K51" s="350">
        <v>567</v>
      </c>
      <c r="L51" s="349">
        <v>153</v>
      </c>
      <c r="M51" s="349">
        <v>1627</v>
      </c>
      <c r="N51" s="348">
        <v>689</v>
      </c>
      <c r="O51" s="350">
        <v>452</v>
      </c>
      <c r="P51" s="349">
        <v>119</v>
      </c>
      <c r="Q51" s="349">
        <v>716</v>
      </c>
      <c r="R51" s="348">
        <v>1569</v>
      </c>
      <c r="S51" s="350">
        <v>148</v>
      </c>
      <c r="T51" s="349">
        <v>368</v>
      </c>
      <c r="U51" s="349">
        <v>642</v>
      </c>
      <c r="V51" s="348">
        <v>806</v>
      </c>
      <c r="W51" s="350">
        <v>325</v>
      </c>
      <c r="X51" s="349">
        <v>1985</v>
      </c>
      <c r="Y51" s="349">
        <v>722</v>
      </c>
      <c r="Z51" s="348">
        <v>1460</v>
      </c>
      <c r="AA51" s="350">
        <v>4404</v>
      </c>
      <c r="AB51" s="349">
        <v>714</v>
      </c>
      <c r="AC51" s="349">
        <v>1642</v>
      </c>
      <c r="AD51" s="348">
        <v>459</v>
      </c>
      <c r="AE51" s="350">
        <v>569</v>
      </c>
      <c r="AF51" s="349">
        <v>705</v>
      </c>
      <c r="AG51" s="349">
        <v>251</v>
      </c>
      <c r="AH51" s="348">
        <v>328</v>
      </c>
      <c r="AI51" s="350">
        <v>473</v>
      </c>
      <c r="AJ51" s="349">
        <v>0</v>
      </c>
      <c r="AK51" s="349">
        <v>130</v>
      </c>
      <c r="AL51" s="348">
        <v>126</v>
      </c>
      <c r="AM51" s="350">
        <v>71</v>
      </c>
      <c r="AN51" s="349">
        <v>0</v>
      </c>
      <c r="AO51" s="349">
        <v>320</v>
      </c>
      <c r="AP51" s="348">
        <v>671</v>
      </c>
      <c r="AQ51" s="350">
        <v>635</v>
      </c>
      <c r="AR51" s="351">
        <v>664</v>
      </c>
    </row>
    <row r="52" spans="1:44" x14ac:dyDescent="0.2">
      <c r="A52" s="345" t="s">
        <v>220</v>
      </c>
      <c r="B52" s="329" t="s">
        <v>446</v>
      </c>
      <c r="C52" s="347">
        <v>924</v>
      </c>
      <c r="D52" s="349">
        <f t="shared" ref="D52:D86" si="2">C52-SUM(E52:AR52)</f>
        <v>52</v>
      </c>
      <c r="E52" s="349">
        <v>56</v>
      </c>
      <c r="F52" s="348">
        <v>0</v>
      </c>
      <c r="G52" s="350">
        <v>0</v>
      </c>
      <c r="H52" s="349">
        <v>7</v>
      </c>
      <c r="I52" s="349">
        <v>0</v>
      </c>
      <c r="J52" s="348">
        <v>0</v>
      </c>
      <c r="K52" s="350">
        <v>0</v>
      </c>
      <c r="L52" s="349">
        <v>0</v>
      </c>
      <c r="M52" s="349">
        <v>86</v>
      </c>
      <c r="N52" s="348">
        <v>0</v>
      </c>
      <c r="O52" s="350">
        <v>0</v>
      </c>
      <c r="P52" s="349">
        <v>6</v>
      </c>
      <c r="Q52" s="349">
        <v>0</v>
      </c>
      <c r="R52" s="348">
        <v>0</v>
      </c>
      <c r="S52" s="350">
        <v>0</v>
      </c>
      <c r="T52" s="349">
        <v>0</v>
      </c>
      <c r="U52" s="349">
        <v>0</v>
      </c>
      <c r="V52" s="348">
        <v>6</v>
      </c>
      <c r="W52" s="350">
        <v>0</v>
      </c>
      <c r="X52" s="349">
        <v>5</v>
      </c>
      <c r="Y52" s="349">
        <v>106</v>
      </c>
      <c r="Z52" s="348">
        <v>85</v>
      </c>
      <c r="AA52" s="350">
        <v>0</v>
      </c>
      <c r="AB52" s="349">
        <v>78</v>
      </c>
      <c r="AC52" s="349">
        <v>0</v>
      </c>
      <c r="AD52" s="348">
        <v>246</v>
      </c>
      <c r="AE52" s="350">
        <v>0</v>
      </c>
      <c r="AF52" s="349">
        <v>4</v>
      </c>
      <c r="AG52" s="349">
        <v>0</v>
      </c>
      <c r="AH52" s="348">
        <v>59</v>
      </c>
      <c r="AI52" s="350">
        <v>0</v>
      </c>
      <c r="AJ52" s="349">
        <v>0</v>
      </c>
      <c r="AK52" s="349">
        <v>0</v>
      </c>
      <c r="AL52" s="348">
        <v>14</v>
      </c>
      <c r="AM52" s="350">
        <v>47</v>
      </c>
      <c r="AN52" s="349">
        <v>0</v>
      </c>
      <c r="AO52" s="349">
        <v>2</v>
      </c>
      <c r="AP52" s="348">
        <v>7</v>
      </c>
      <c r="AQ52" s="350">
        <v>46</v>
      </c>
      <c r="AR52" s="351">
        <v>12</v>
      </c>
    </row>
    <row r="53" spans="1:44" x14ac:dyDescent="0.2">
      <c r="A53" s="345" t="s">
        <v>221</v>
      </c>
      <c r="B53" s="329" t="s">
        <v>250</v>
      </c>
      <c r="C53" s="347">
        <v>3104</v>
      </c>
      <c r="D53" s="349">
        <f t="shared" si="2"/>
        <v>252</v>
      </c>
      <c r="E53" s="349">
        <v>41</v>
      </c>
      <c r="F53" s="348">
        <v>0</v>
      </c>
      <c r="G53" s="350">
        <v>431</v>
      </c>
      <c r="H53" s="349">
        <v>0</v>
      </c>
      <c r="I53" s="349">
        <v>0</v>
      </c>
      <c r="J53" s="348">
        <v>0</v>
      </c>
      <c r="K53" s="350">
        <v>0</v>
      </c>
      <c r="L53" s="349">
        <v>52</v>
      </c>
      <c r="M53" s="349">
        <v>101</v>
      </c>
      <c r="N53" s="348">
        <v>0</v>
      </c>
      <c r="O53" s="350">
        <v>32</v>
      </c>
      <c r="P53" s="349">
        <v>0</v>
      </c>
      <c r="Q53" s="349">
        <v>0</v>
      </c>
      <c r="R53" s="348">
        <v>0</v>
      </c>
      <c r="S53" s="350">
        <v>18</v>
      </c>
      <c r="T53" s="349">
        <v>0</v>
      </c>
      <c r="U53" s="349">
        <v>0</v>
      </c>
      <c r="V53" s="348">
        <v>0</v>
      </c>
      <c r="W53" s="350">
        <v>0</v>
      </c>
      <c r="X53" s="349">
        <v>0</v>
      </c>
      <c r="Y53" s="349">
        <v>0</v>
      </c>
      <c r="Z53" s="348">
        <v>0</v>
      </c>
      <c r="AA53" s="350">
        <v>312</v>
      </c>
      <c r="AB53" s="349">
        <v>5</v>
      </c>
      <c r="AC53" s="349">
        <v>1208</v>
      </c>
      <c r="AD53" s="348">
        <v>11</v>
      </c>
      <c r="AE53" s="350">
        <v>0</v>
      </c>
      <c r="AF53" s="349">
        <v>155</v>
      </c>
      <c r="AG53" s="349">
        <v>0</v>
      </c>
      <c r="AH53" s="348">
        <v>0</v>
      </c>
      <c r="AI53" s="350">
        <v>0</v>
      </c>
      <c r="AJ53" s="349">
        <v>0</v>
      </c>
      <c r="AK53" s="349">
        <v>0</v>
      </c>
      <c r="AL53" s="348">
        <v>0</v>
      </c>
      <c r="AM53" s="350">
        <v>0</v>
      </c>
      <c r="AN53" s="349">
        <v>0</v>
      </c>
      <c r="AO53" s="349">
        <v>0</v>
      </c>
      <c r="AP53" s="348">
        <v>0</v>
      </c>
      <c r="AQ53" s="350">
        <v>347</v>
      </c>
      <c r="AR53" s="351">
        <v>139</v>
      </c>
    </row>
    <row r="54" spans="1:44" x14ac:dyDescent="0.2">
      <c r="A54" s="345" t="s">
        <v>222</v>
      </c>
      <c r="B54" s="329" t="s">
        <v>27</v>
      </c>
      <c r="C54" s="347">
        <v>240</v>
      </c>
      <c r="D54" s="349">
        <f t="shared" si="2"/>
        <v>17</v>
      </c>
      <c r="E54" s="349">
        <v>77</v>
      </c>
      <c r="F54" s="348">
        <v>15</v>
      </c>
      <c r="G54" s="350">
        <v>0</v>
      </c>
      <c r="H54" s="349">
        <v>4</v>
      </c>
      <c r="I54" s="349">
        <v>2</v>
      </c>
      <c r="J54" s="348">
        <v>0</v>
      </c>
      <c r="K54" s="350">
        <v>0</v>
      </c>
      <c r="L54" s="349">
        <v>3</v>
      </c>
      <c r="M54" s="349">
        <v>0</v>
      </c>
      <c r="N54" s="348">
        <v>0</v>
      </c>
      <c r="O54" s="350">
        <v>19</v>
      </c>
      <c r="P54" s="349">
        <v>1</v>
      </c>
      <c r="Q54" s="349">
        <v>0</v>
      </c>
      <c r="R54" s="348">
        <v>0</v>
      </c>
      <c r="S54" s="350">
        <v>3</v>
      </c>
      <c r="T54" s="349">
        <v>0</v>
      </c>
      <c r="U54" s="349">
        <v>0</v>
      </c>
      <c r="V54" s="348">
        <v>0</v>
      </c>
      <c r="W54" s="350">
        <v>4</v>
      </c>
      <c r="X54" s="349">
        <v>0</v>
      </c>
      <c r="Y54" s="349">
        <v>24</v>
      </c>
      <c r="Z54" s="348">
        <v>9</v>
      </c>
      <c r="AA54" s="350">
        <v>3</v>
      </c>
      <c r="AB54" s="349">
        <v>7</v>
      </c>
      <c r="AC54" s="349">
        <v>0</v>
      </c>
      <c r="AD54" s="348">
        <v>0</v>
      </c>
      <c r="AE54" s="350">
        <v>36</v>
      </c>
      <c r="AF54" s="349">
        <v>3</v>
      </c>
      <c r="AG54" s="349">
        <v>0</v>
      </c>
      <c r="AH54" s="348">
        <v>0</v>
      </c>
      <c r="AI54" s="350">
        <v>0</v>
      </c>
      <c r="AJ54" s="349">
        <v>0</v>
      </c>
      <c r="AK54" s="349">
        <v>0</v>
      </c>
      <c r="AL54" s="348">
        <v>0</v>
      </c>
      <c r="AM54" s="350">
        <v>7</v>
      </c>
      <c r="AN54" s="349">
        <v>0</v>
      </c>
      <c r="AO54" s="349">
        <v>0</v>
      </c>
      <c r="AP54" s="348">
        <v>0</v>
      </c>
      <c r="AQ54" s="350">
        <v>6</v>
      </c>
      <c r="AR54" s="351">
        <v>0</v>
      </c>
    </row>
    <row r="55" spans="1:44" x14ac:dyDescent="0.2">
      <c r="A55" s="345" t="s">
        <v>223</v>
      </c>
      <c r="B55" s="329" t="s">
        <v>191</v>
      </c>
      <c r="C55" s="347">
        <v>73039</v>
      </c>
      <c r="D55" s="349">
        <f t="shared" si="2"/>
        <v>21268</v>
      </c>
      <c r="E55" s="349">
        <v>6547</v>
      </c>
      <c r="F55" s="348">
        <v>2250</v>
      </c>
      <c r="G55" s="350">
        <v>2300</v>
      </c>
      <c r="H55" s="349">
        <v>6230</v>
      </c>
      <c r="I55" s="349">
        <v>139</v>
      </c>
      <c r="J55" s="348">
        <v>189</v>
      </c>
      <c r="K55" s="350">
        <v>4443</v>
      </c>
      <c r="L55" s="349">
        <v>517</v>
      </c>
      <c r="M55" s="349">
        <v>992</v>
      </c>
      <c r="N55" s="348">
        <v>4385</v>
      </c>
      <c r="O55" s="350">
        <v>220</v>
      </c>
      <c r="P55" s="349">
        <v>148</v>
      </c>
      <c r="Q55" s="349">
        <v>1953</v>
      </c>
      <c r="R55" s="348">
        <v>1548</v>
      </c>
      <c r="S55" s="350">
        <v>1051</v>
      </c>
      <c r="T55" s="349">
        <v>229</v>
      </c>
      <c r="U55" s="349">
        <v>2183</v>
      </c>
      <c r="V55" s="348">
        <v>1264</v>
      </c>
      <c r="W55" s="350">
        <v>743</v>
      </c>
      <c r="X55" s="349">
        <v>568</v>
      </c>
      <c r="Y55" s="349">
        <v>235</v>
      </c>
      <c r="Z55" s="348">
        <v>1012</v>
      </c>
      <c r="AA55" s="350">
        <v>787</v>
      </c>
      <c r="AB55" s="349">
        <v>638</v>
      </c>
      <c r="AC55" s="349">
        <v>833</v>
      </c>
      <c r="AD55" s="348">
        <v>1671</v>
      </c>
      <c r="AE55" s="350">
        <v>825</v>
      </c>
      <c r="AF55" s="349">
        <v>3111</v>
      </c>
      <c r="AG55" s="349">
        <v>18</v>
      </c>
      <c r="AH55" s="348">
        <v>345</v>
      </c>
      <c r="AI55" s="350">
        <v>1977</v>
      </c>
      <c r="AJ55" s="349">
        <v>19</v>
      </c>
      <c r="AK55" s="349">
        <v>15</v>
      </c>
      <c r="AL55" s="348">
        <v>204</v>
      </c>
      <c r="AM55" s="350">
        <v>329</v>
      </c>
      <c r="AN55" s="349">
        <v>210</v>
      </c>
      <c r="AO55" s="349">
        <v>178</v>
      </c>
      <c r="AP55" s="348">
        <v>169</v>
      </c>
      <c r="AQ55" s="350">
        <v>785</v>
      </c>
      <c r="AR55" s="351">
        <v>511</v>
      </c>
    </row>
    <row r="56" spans="1:44" x14ac:dyDescent="0.2">
      <c r="A56" s="345" t="s">
        <v>224</v>
      </c>
      <c r="B56" s="329" t="s">
        <v>28</v>
      </c>
      <c r="C56" s="347">
        <v>11242</v>
      </c>
      <c r="D56" s="349">
        <f t="shared" si="2"/>
        <v>536</v>
      </c>
      <c r="E56" s="349">
        <v>1898</v>
      </c>
      <c r="F56" s="348">
        <v>273</v>
      </c>
      <c r="G56" s="350">
        <v>63</v>
      </c>
      <c r="H56" s="349">
        <v>261</v>
      </c>
      <c r="I56" s="349">
        <v>189</v>
      </c>
      <c r="J56" s="348">
        <v>65</v>
      </c>
      <c r="K56" s="350">
        <v>385</v>
      </c>
      <c r="L56" s="349">
        <v>38</v>
      </c>
      <c r="M56" s="349">
        <v>324</v>
      </c>
      <c r="N56" s="348">
        <v>1291</v>
      </c>
      <c r="O56" s="350">
        <v>314</v>
      </c>
      <c r="P56" s="349">
        <v>1376</v>
      </c>
      <c r="Q56" s="349">
        <v>256</v>
      </c>
      <c r="R56" s="348">
        <v>109</v>
      </c>
      <c r="S56" s="350">
        <v>199</v>
      </c>
      <c r="T56" s="349">
        <v>61</v>
      </c>
      <c r="U56" s="349">
        <v>412</v>
      </c>
      <c r="V56" s="348">
        <v>37</v>
      </c>
      <c r="W56" s="350">
        <v>227</v>
      </c>
      <c r="X56" s="349">
        <v>40</v>
      </c>
      <c r="Y56" s="349">
        <v>131</v>
      </c>
      <c r="Z56" s="348">
        <v>470</v>
      </c>
      <c r="AA56" s="350">
        <v>76</v>
      </c>
      <c r="AB56" s="349">
        <v>369</v>
      </c>
      <c r="AC56" s="349">
        <v>66</v>
      </c>
      <c r="AD56" s="348">
        <v>132</v>
      </c>
      <c r="AE56" s="350">
        <v>235</v>
      </c>
      <c r="AF56" s="349">
        <v>165</v>
      </c>
      <c r="AG56" s="349">
        <v>0</v>
      </c>
      <c r="AH56" s="348">
        <v>608</v>
      </c>
      <c r="AI56" s="350">
        <v>77</v>
      </c>
      <c r="AJ56" s="349">
        <v>150</v>
      </c>
      <c r="AK56" s="349">
        <v>58</v>
      </c>
      <c r="AL56" s="348">
        <v>48</v>
      </c>
      <c r="AM56" s="350">
        <v>39</v>
      </c>
      <c r="AN56" s="349">
        <v>14</v>
      </c>
      <c r="AO56" s="349">
        <v>10</v>
      </c>
      <c r="AP56" s="348">
        <v>65</v>
      </c>
      <c r="AQ56" s="350">
        <v>132</v>
      </c>
      <c r="AR56" s="351">
        <v>43</v>
      </c>
    </row>
    <row r="57" spans="1:44" x14ac:dyDescent="0.2">
      <c r="A57" s="345" t="s">
        <v>225</v>
      </c>
      <c r="B57" s="329" t="s">
        <v>268</v>
      </c>
      <c r="C57" s="347">
        <v>14078</v>
      </c>
      <c r="D57" s="349">
        <f t="shared" si="2"/>
        <v>1405</v>
      </c>
      <c r="E57" s="349">
        <v>1471</v>
      </c>
      <c r="F57" s="348">
        <v>1325</v>
      </c>
      <c r="G57" s="350">
        <v>635</v>
      </c>
      <c r="H57" s="349">
        <v>290</v>
      </c>
      <c r="I57" s="349">
        <v>62</v>
      </c>
      <c r="J57" s="348">
        <v>6</v>
      </c>
      <c r="K57" s="350">
        <v>810</v>
      </c>
      <c r="L57" s="349">
        <v>63</v>
      </c>
      <c r="M57" s="349">
        <v>367</v>
      </c>
      <c r="N57" s="348">
        <v>499</v>
      </c>
      <c r="O57" s="350">
        <v>86</v>
      </c>
      <c r="P57" s="349">
        <v>99</v>
      </c>
      <c r="Q57" s="349">
        <v>21</v>
      </c>
      <c r="R57" s="348">
        <v>438</v>
      </c>
      <c r="S57" s="350">
        <v>639</v>
      </c>
      <c r="T57" s="349">
        <v>71</v>
      </c>
      <c r="U57" s="349">
        <v>419</v>
      </c>
      <c r="V57" s="348">
        <v>369</v>
      </c>
      <c r="W57" s="350">
        <v>728</v>
      </c>
      <c r="X57" s="349">
        <v>245</v>
      </c>
      <c r="Y57" s="349">
        <v>68</v>
      </c>
      <c r="Z57" s="348">
        <v>1123</v>
      </c>
      <c r="AA57" s="350">
        <v>67</v>
      </c>
      <c r="AB57" s="349">
        <v>80</v>
      </c>
      <c r="AC57" s="349">
        <v>13</v>
      </c>
      <c r="AD57" s="348">
        <v>548</v>
      </c>
      <c r="AE57" s="350">
        <v>612</v>
      </c>
      <c r="AF57" s="349">
        <v>570</v>
      </c>
      <c r="AG57" s="349">
        <v>7</v>
      </c>
      <c r="AH57" s="348">
        <v>91</v>
      </c>
      <c r="AI57" s="350">
        <v>233</v>
      </c>
      <c r="AJ57" s="349">
        <v>62</v>
      </c>
      <c r="AK57" s="349">
        <v>41</v>
      </c>
      <c r="AL57" s="348">
        <v>244</v>
      </c>
      <c r="AM57" s="350">
        <v>125</v>
      </c>
      <c r="AN57" s="349">
        <v>73</v>
      </c>
      <c r="AO57" s="349">
        <v>24</v>
      </c>
      <c r="AP57" s="348">
        <v>36</v>
      </c>
      <c r="AQ57" s="350">
        <v>11</v>
      </c>
      <c r="AR57" s="351">
        <v>2</v>
      </c>
    </row>
    <row r="58" spans="1:44" x14ac:dyDescent="0.2">
      <c r="A58" s="345" t="s">
        <v>226</v>
      </c>
      <c r="B58" s="329" t="s">
        <v>29</v>
      </c>
      <c r="C58" s="347">
        <v>24748</v>
      </c>
      <c r="D58" s="349">
        <f t="shared" si="2"/>
        <v>3256</v>
      </c>
      <c r="E58" s="349">
        <v>3897</v>
      </c>
      <c r="F58" s="348">
        <v>3715</v>
      </c>
      <c r="G58" s="350">
        <v>652</v>
      </c>
      <c r="H58" s="349">
        <v>744</v>
      </c>
      <c r="I58" s="349">
        <v>55</v>
      </c>
      <c r="J58" s="348">
        <v>205</v>
      </c>
      <c r="K58" s="350">
        <v>855</v>
      </c>
      <c r="L58" s="349">
        <v>128</v>
      </c>
      <c r="M58" s="349">
        <v>154</v>
      </c>
      <c r="N58" s="348">
        <v>526</v>
      </c>
      <c r="O58" s="350">
        <v>1762</v>
      </c>
      <c r="P58" s="349">
        <v>10</v>
      </c>
      <c r="Q58" s="349">
        <v>71</v>
      </c>
      <c r="R58" s="348">
        <v>341</v>
      </c>
      <c r="S58" s="350">
        <v>1689</v>
      </c>
      <c r="T58" s="349">
        <v>140</v>
      </c>
      <c r="U58" s="349">
        <v>554</v>
      </c>
      <c r="V58" s="348">
        <v>1404</v>
      </c>
      <c r="W58" s="350">
        <v>53</v>
      </c>
      <c r="X58" s="349">
        <v>455</v>
      </c>
      <c r="Y58" s="349">
        <v>92</v>
      </c>
      <c r="Z58" s="348">
        <v>733</v>
      </c>
      <c r="AA58" s="350">
        <v>0</v>
      </c>
      <c r="AB58" s="349">
        <v>116</v>
      </c>
      <c r="AC58" s="349">
        <v>99</v>
      </c>
      <c r="AD58" s="348">
        <v>31</v>
      </c>
      <c r="AE58" s="350">
        <v>547</v>
      </c>
      <c r="AF58" s="349">
        <v>802</v>
      </c>
      <c r="AG58" s="349">
        <v>42</v>
      </c>
      <c r="AH58" s="348">
        <v>3</v>
      </c>
      <c r="AI58" s="350">
        <v>120</v>
      </c>
      <c r="AJ58" s="349">
        <v>754</v>
      </c>
      <c r="AK58" s="349">
        <v>56</v>
      </c>
      <c r="AL58" s="348">
        <v>624</v>
      </c>
      <c r="AM58" s="350">
        <v>15</v>
      </c>
      <c r="AN58" s="349">
        <v>0</v>
      </c>
      <c r="AO58" s="349">
        <v>48</v>
      </c>
      <c r="AP58" s="348">
        <v>0</v>
      </c>
      <c r="AQ58" s="350">
        <v>0</v>
      </c>
      <c r="AR58" s="351">
        <v>0</v>
      </c>
    </row>
    <row r="59" spans="1:44" x14ac:dyDescent="0.2">
      <c r="A59" s="345" t="s">
        <v>227</v>
      </c>
      <c r="B59" s="329" t="s">
        <v>30</v>
      </c>
      <c r="C59" s="347">
        <v>1425</v>
      </c>
      <c r="D59" s="349">
        <f t="shared" si="2"/>
        <v>363</v>
      </c>
      <c r="E59" s="349">
        <v>71</v>
      </c>
      <c r="F59" s="348">
        <v>274</v>
      </c>
      <c r="G59" s="350">
        <v>23</v>
      </c>
      <c r="H59" s="349">
        <v>25</v>
      </c>
      <c r="I59" s="349">
        <v>2</v>
      </c>
      <c r="J59" s="348">
        <v>0</v>
      </c>
      <c r="K59" s="350">
        <v>10</v>
      </c>
      <c r="L59" s="349">
        <v>0</v>
      </c>
      <c r="M59" s="349">
        <v>0</v>
      </c>
      <c r="N59" s="348">
        <v>398</v>
      </c>
      <c r="O59" s="350">
        <v>69</v>
      </c>
      <c r="P59" s="349">
        <v>6</v>
      </c>
      <c r="Q59" s="349">
        <v>10</v>
      </c>
      <c r="R59" s="348">
        <v>19</v>
      </c>
      <c r="S59" s="350">
        <v>0</v>
      </c>
      <c r="T59" s="349">
        <v>0</v>
      </c>
      <c r="U59" s="349">
        <v>28</v>
      </c>
      <c r="V59" s="348">
        <v>41</v>
      </c>
      <c r="W59" s="350">
        <v>0</v>
      </c>
      <c r="X59" s="349">
        <v>0</v>
      </c>
      <c r="Y59" s="349">
        <v>3</v>
      </c>
      <c r="Z59" s="348">
        <v>20</v>
      </c>
      <c r="AA59" s="350">
        <v>0</v>
      </c>
      <c r="AB59" s="349">
        <v>8</v>
      </c>
      <c r="AC59" s="349">
        <v>4</v>
      </c>
      <c r="AD59" s="348">
        <v>16</v>
      </c>
      <c r="AE59" s="350">
        <v>9</v>
      </c>
      <c r="AF59" s="349">
        <v>1</v>
      </c>
      <c r="AG59" s="349">
        <v>0</v>
      </c>
      <c r="AH59" s="348">
        <v>0</v>
      </c>
      <c r="AI59" s="350">
        <v>0</v>
      </c>
      <c r="AJ59" s="349">
        <v>0</v>
      </c>
      <c r="AK59" s="349">
        <v>0</v>
      </c>
      <c r="AL59" s="348">
        <v>0</v>
      </c>
      <c r="AM59" s="350">
        <v>10</v>
      </c>
      <c r="AN59" s="349">
        <v>15</v>
      </c>
      <c r="AO59" s="349">
        <v>0</v>
      </c>
      <c r="AP59" s="348">
        <v>0</v>
      </c>
      <c r="AQ59" s="350">
        <v>0</v>
      </c>
      <c r="AR59" s="351">
        <v>0</v>
      </c>
    </row>
    <row r="60" spans="1:44" x14ac:dyDescent="0.2">
      <c r="A60" s="345" t="s">
        <v>2</v>
      </c>
      <c r="B60" s="329" t="s">
        <v>535</v>
      </c>
      <c r="C60" s="347">
        <v>23900</v>
      </c>
      <c r="D60" s="349">
        <f t="shared" si="2"/>
        <v>6083</v>
      </c>
      <c r="E60" s="349">
        <v>2050</v>
      </c>
      <c r="F60" s="348">
        <v>1659</v>
      </c>
      <c r="G60" s="350">
        <v>965</v>
      </c>
      <c r="H60" s="349">
        <v>280</v>
      </c>
      <c r="I60" s="349">
        <v>24</v>
      </c>
      <c r="J60" s="348">
        <v>23</v>
      </c>
      <c r="K60" s="350">
        <v>935</v>
      </c>
      <c r="L60" s="349">
        <v>55</v>
      </c>
      <c r="M60" s="349">
        <v>884</v>
      </c>
      <c r="N60" s="348">
        <v>1371</v>
      </c>
      <c r="O60" s="350">
        <v>186</v>
      </c>
      <c r="P60" s="349">
        <v>247</v>
      </c>
      <c r="Q60" s="349">
        <v>174</v>
      </c>
      <c r="R60" s="348">
        <v>407</v>
      </c>
      <c r="S60" s="350">
        <v>210</v>
      </c>
      <c r="T60" s="349">
        <v>33</v>
      </c>
      <c r="U60" s="349">
        <v>690</v>
      </c>
      <c r="V60" s="348">
        <v>1016</v>
      </c>
      <c r="W60" s="350">
        <v>817</v>
      </c>
      <c r="X60" s="349">
        <v>513</v>
      </c>
      <c r="Y60" s="349">
        <v>30</v>
      </c>
      <c r="Z60" s="348">
        <v>981</v>
      </c>
      <c r="AA60" s="350">
        <v>83</v>
      </c>
      <c r="AB60" s="349">
        <v>192</v>
      </c>
      <c r="AC60" s="349">
        <v>35</v>
      </c>
      <c r="AD60" s="348">
        <v>232</v>
      </c>
      <c r="AE60" s="350">
        <v>730</v>
      </c>
      <c r="AF60" s="349">
        <v>1365</v>
      </c>
      <c r="AG60" s="349">
        <v>0</v>
      </c>
      <c r="AH60" s="348">
        <v>195</v>
      </c>
      <c r="AI60" s="350">
        <v>495</v>
      </c>
      <c r="AJ60" s="349">
        <v>114</v>
      </c>
      <c r="AK60" s="349">
        <v>174</v>
      </c>
      <c r="AL60" s="348">
        <v>409</v>
      </c>
      <c r="AM60" s="350">
        <v>12</v>
      </c>
      <c r="AN60" s="349">
        <v>29</v>
      </c>
      <c r="AO60" s="349">
        <v>164</v>
      </c>
      <c r="AP60" s="348">
        <v>36</v>
      </c>
      <c r="AQ60" s="350">
        <v>1</v>
      </c>
      <c r="AR60" s="351">
        <v>1</v>
      </c>
    </row>
    <row r="61" spans="1:44" x14ac:dyDescent="0.2">
      <c r="A61" s="345" t="s">
        <v>3</v>
      </c>
      <c r="B61" s="329" t="s">
        <v>31</v>
      </c>
      <c r="C61" s="347">
        <v>10398</v>
      </c>
      <c r="D61" s="349">
        <f t="shared" si="2"/>
        <v>701</v>
      </c>
      <c r="E61" s="349">
        <v>1236</v>
      </c>
      <c r="F61" s="348">
        <v>1421</v>
      </c>
      <c r="G61" s="350">
        <v>296</v>
      </c>
      <c r="H61" s="349">
        <v>186</v>
      </c>
      <c r="I61" s="349">
        <v>6</v>
      </c>
      <c r="J61" s="348">
        <v>9</v>
      </c>
      <c r="K61" s="350">
        <v>183</v>
      </c>
      <c r="L61" s="349">
        <v>32</v>
      </c>
      <c r="M61" s="349">
        <v>207</v>
      </c>
      <c r="N61" s="348">
        <v>125</v>
      </c>
      <c r="O61" s="350">
        <v>891</v>
      </c>
      <c r="P61" s="349">
        <v>156</v>
      </c>
      <c r="Q61" s="349">
        <v>8</v>
      </c>
      <c r="R61" s="348">
        <v>95</v>
      </c>
      <c r="S61" s="350">
        <v>1560</v>
      </c>
      <c r="T61" s="349">
        <v>50</v>
      </c>
      <c r="U61" s="349">
        <v>287</v>
      </c>
      <c r="V61" s="348">
        <v>23</v>
      </c>
      <c r="W61" s="350">
        <v>250</v>
      </c>
      <c r="X61" s="349">
        <v>99</v>
      </c>
      <c r="Y61" s="349">
        <v>98</v>
      </c>
      <c r="Z61" s="348">
        <v>313</v>
      </c>
      <c r="AA61" s="350">
        <v>683</v>
      </c>
      <c r="AB61" s="349">
        <v>46</v>
      </c>
      <c r="AC61" s="349">
        <v>136</v>
      </c>
      <c r="AD61" s="348">
        <v>51</v>
      </c>
      <c r="AE61" s="350">
        <v>321</v>
      </c>
      <c r="AF61" s="349">
        <v>111</v>
      </c>
      <c r="AG61" s="349">
        <v>32</v>
      </c>
      <c r="AH61" s="348">
        <v>46</v>
      </c>
      <c r="AI61" s="350">
        <v>31</v>
      </c>
      <c r="AJ61" s="349">
        <v>345</v>
      </c>
      <c r="AK61" s="349">
        <v>90</v>
      </c>
      <c r="AL61" s="348">
        <v>53</v>
      </c>
      <c r="AM61" s="350">
        <v>44</v>
      </c>
      <c r="AN61" s="349">
        <v>4</v>
      </c>
      <c r="AO61" s="349">
        <v>5</v>
      </c>
      <c r="AP61" s="348">
        <v>105</v>
      </c>
      <c r="AQ61" s="350">
        <v>34</v>
      </c>
      <c r="AR61" s="351">
        <v>29</v>
      </c>
    </row>
    <row r="62" spans="1:44" x14ac:dyDescent="0.2">
      <c r="A62" s="345" t="s">
        <v>4</v>
      </c>
      <c r="B62" s="329" t="s">
        <v>32</v>
      </c>
      <c r="C62" s="347">
        <v>26698</v>
      </c>
      <c r="D62" s="349">
        <f t="shared" si="2"/>
        <v>4907</v>
      </c>
      <c r="E62" s="349">
        <v>7310</v>
      </c>
      <c r="F62" s="348">
        <v>3667</v>
      </c>
      <c r="G62" s="350">
        <v>57</v>
      </c>
      <c r="H62" s="349">
        <v>280</v>
      </c>
      <c r="I62" s="349">
        <v>13</v>
      </c>
      <c r="J62" s="348">
        <v>0</v>
      </c>
      <c r="K62" s="350">
        <v>1442</v>
      </c>
      <c r="L62" s="349">
        <v>88</v>
      </c>
      <c r="M62" s="349">
        <v>26</v>
      </c>
      <c r="N62" s="348">
        <v>5882</v>
      </c>
      <c r="O62" s="350">
        <v>12</v>
      </c>
      <c r="P62" s="349">
        <v>67</v>
      </c>
      <c r="Q62" s="349">
        <v>3</v>
      </c>
      <c r="R62" s="348">
        <v>155</v>
      </c>
      <c r="S62" s="350">
        <v>149</v>
      </c>
      <c r="T62" s="349">
        <v>163</v>
      </c>
      <c r="U62" s="349">
        <v>811</v>
      </c>
      <c r="V62" s="348">
        <v>69</v>
      </c>
      <c r="W62" s="350">
        <v>515</v>
      </c>
      <c r="X62" s="349">
        <v>61</v>
      </c>
      <c r="Y62" s="349">
        <v>18</v>
      </c>
      <c r="Z62" s="348">
        <v>42</v>
      </c>
      <c r="AA62" s="350">
        <v>7</v>
      </c>
      <c r="AB62" s="349">
        <v>121</v>
      </c>
      <c r="AC62" s="349">
        <v>21</v>
      </c>
      <c r="AD62" s="348">
        <v>2</v>
      </c>
      <c r="AE62" s="350">
        <v>55</v>
      </c>
      <c r="AF62" s="349">
        <v>100</v>
      </c>
      <c r="AG62" s="349">
        <v>11</v>
      </c>
      <c r="AH62" s="348">
        <v>90</v>
      </c>
      <c r="AI62" s="350">
        <v>119</v>
      </c>
      <c r="AJ62" s="349">
        <v>186</v>
      </c>
      <c r="AK62" s="349">
        <v>17</v>
      </c>
      <c r="AL62" s="348">
        <v>43</v>
      </c>
      <c r="AM62" s="350">
        <v>0</v>
      </c>
      <c r="AN62" s="349">
        <v>100</v>
      </c>
      <c r="AO62" s="349">
        <v>0</v>
      </c>
      <c r="AP62" s="348">
        <v>89</v>
      </c>
      <c r="AQ62" s="350">
        <v>0</v>
      </c>
      <c r="AR62" s="351">
        <v>0</v>
      </c>
    </row>
    <row r="63" spans="1:44" x14ac:dyDescent="0.2">
      <c r="A63" s="345" t="s">
        <v>5</v>
      </c>
      <c r="B63" s="329" t="s">
        <v>33</v>
      </c>
      <c r="C63" s="347">
        <v>7261</v>
      </c>
      <c r="D63" s="349">
        <f t="shared" si="2"/>
        <v>970</v>
      </c>
      <c r="E63" s="349">
        <v>736</v>
      </c>
      <c r="F63" s="348">
        <v>2042</v>
      </c>
      <c r="G63" s="350">
        <v>441</v>
      </c>
      <c r="H63" s="349">
        <v>53</v>
      </c>
      <c r="I63" s="349">
        <v>3</v>
      </c>
      <c r="J63" s="348">
        <v>4</v>
      </c>
      <c r="K63" s="350">
        <v>116</v>
      </c>
      <c r="L63" s="349">
        <v>72</v>
      </c>
      <c r="M63" s="349">
        <v>382</v>
      </c>
      <c r="N63" s="348">
        <v>309</v>
      </c>
      <c r="O63" s="350">
        <v>98</v>
      </c>
      <c r="P63" s="349">
        <v>0</v>
      </c>
      <c r="Q63" s="349">
        <v>64</v>
      </c>
      <c r="R63" s="348">
        <v>109</v>
      </c>
      <c r="S63" s="350">
        <v>184</v>
      </c>
      <c r="T63" s="349">
        <v>43</v>
      </c>
      <c r="U63" s="349">
        <v>78</v>
      </c>
      <c r="V63" s="348">
        <v>424</v>
      </c>
      <c r="W63" s="350">
        <v>62</v>
      </c>
      <c r="X63" s="349">
        <v>8</v>
      </c>
      <c r="Y63" s="349">
        <v>4</v>
      </c>
      <c r="Z63" s="348">
        <v>261</v>
      </c>
      <c r="AA63" s="350">
        <v>0</v>
      </c>
      <c r="AB63" s="349">
        <v>71</v>
      </c>
      <c r="AC63" s="349">
        <v>5</v>
      </c>
      <c r="AD63" s="348">
        <v>32</v>
      </c>
      <c r="AE63" s="350">
        <v>156</v>
      </c>
      <c r="AF63" s="349">
        <v>49</v>
      </c>
      <c r="AG63" s="349">
        <v>0</v>
      </c>
      <c r="AH63" s="348">
        <v>154</v>
      </c>
      <c r="AI63" s="350">
        <v>30</v>
      </c>
      <c r="AJ63" s="349">
        <v>195</v>
      </c>
      <c r="AK63" s="349">
        <v>4</v>
      </c>
      <c r="AL63" s="348">
        <v>44</v>
      </c>
      <c r="AM63" s="350">
        <v>13</v>
      </c>
      <c r="AN63" s="349">
        <v>0</v>
      </c>
      <c r="AO63" s="349">
        <v>0</v>
      </c>
      <c r="AP63" s="348">
        <v>38</v>
      </c>
      <c r="AQ63" s="350">
        <v>7</v>
      </c>
      <c r="AR63" s="351">
        <v>0</v>
      </c>
    </row>
    <row r="64" spans="1:44" x14ac:dyDescent="0.2">
      <c r="A64" s="345" t="s">
        <v>6</v>
      </c>
      <c r="B64" s="329" t="s">
        <v>34</v>
      </c>
      <c r="C64" s="347">
        <v>33535</v>
      </c>
      <c r="D64" s="349">
        <f t="shared" si="2"/>
        <v>3722</v>
      </c>
      <c r="E64" s="349">
        <v>3519</v>
      </c>
      <c r="F64" s="348">
        <v>5011</v>
      </c>
      <c r="G64" s="350">
        <v>4119</v>
      </c>
      <c r="H64" s="349">
        <v>282</v>
      </c>
      <c r="I64" s="349">
        <v>147</v>
      </c>
      <c r="J64" s="348">
        <v>4</v>
      </c>
      <c r="K64" s="350">
        <v>1420</v>
      </c>
      <c r="L64" s="349">
        <v>237</v>
      </c>
      <c r="M64" s="349">
        <v>589</v>
      </c>
      <c r="N64" s="348">
        <v>1091</v>
      </c>
      <c r="O64" s="350">
        <v>416</v>
      </c>
      <c r="P64" s="349">
        <v>344</v>
      </c>
      <c r="Q64" s="349">
        <v>182</v>
      </c>
      <c r="R64" s="348">
        <v>2042</v>
      </c>
      <c r="S64" s="350">
        <v>733</v>
      </c>
      <c r="T64" s="349">
        <v>344</v>
      </c>
      <c r="U64" s="349">
        <v>1259</v>
      </c>
      <c r="V64" s="348">
        <v>260</v>
      </c>
      <c r="W64" s="350">
        <v>1539</v>
      </c>
      <c r="X64" s="349">
        <v>314</v>
      </c>
      <c r="Y64" s="349">
        <v>135</v>
      </c>
      <c r="Z64" s="348">
        <v>683</v>
      </c>
      <c r="AA64" s="350">
        <v>68</v>
      </c>
      <c r="AB64" s="349">
        <v>1284</v>
      </c>
      <c r="AC64" s="349">
        <v>37</v>
      </c>
      <c r="AD64" s="348">
        <v>183</v>
      </c>
      <c r="AE64" s="350">
        <v>519</v>
      </c>
      <c r="AF64" s="349">
        <v>476</v>
      </c>
      <c r="AG64" s="349">
        <v>91</v>
      </c>
      <c r="AH64" s="348">
        <v>239</v>
      </c>
      <c r="AI64" s="350">
        <v>391</v>
      </c>
      <c r="AJ64" s="349">
        <v>486</v>
      </c>
      <c r="AK64" s="349">
        <v>549</v>
      </c>
      <c r="AL64" s="348">
        <v>488</v>
      </c>
      <c r="AM64" s="350">
        <v>1</v>
      </c>
      <c r="AN64" s="349">
        <v>72</v>
      </c>
      <c r="AO64" s="349">
        <v>69</v>
      </c>
      <c r="AP64" s="348">
        <v>150</v>
      </c>
      <c r="AQ64" s="350">
        <v>20</v>
      </c>
      <c r="AR64" s="351">
        <v>20</v>
      </c>
    </row>
    <row r="65" spans="1:44" x14ac:dyDescent="0.2">
      <c r="A65" s="345" t="s">
        <v>7</v>
      </c>
      <c r="B65" s="329" t="s">
        <v>269</v>
      </c>
      <c r="C65" s="347">
        <v>32705</v>
      </c>
      <c r="D65" s="349">
        <f t="shared" si="2"/>
        <v>9957</v>
      </c>
      <c r="E65" s="349">
        <v>2904</v>
      </c>
      <c r="F65" s="348">
        <v>2197</v>
      </c>
      <c r="G65" s="350">
        <v>496</v>
      </c>
      <c r="H65" s="349">
        <v>171</v>
      </c>
      <c r="I65" s="349">
        <v>173</v>
      </c>
      <c r="J65" s="348">
        <v>17</v>
      </c>
      <c r="K65" s="350">
        <v>635</v>
      </c>
      <c r="L65" s="349">
        <v>780</v>
      </c>
      <c r="M65" s="349">
        <v>169</v>
      </c>
      <c r="N65" s="348">
        <v>1287</v>
      </c>
      <c r="O65" s="350">
        <v>20</v>
      </c>
      <c r="P65" s="349">
        <v>91</v>
      </c>
      <c r="Q65" s="349">
        <v>66</v>
      </c>
      <c r="R65" s="348">
        <v>259</v>
      </c>
      <c r="S65" s="350">
        <v>8441</v>
      </c>
      <c r="T65" s="349">
        <v>118</v>
      </c>
      <c r="U65" s="349">
        <v>256</v>
      </c>
      <c r="V65" s="348">
        <v>51</v>
      </c>
      <c r="W65" s="350">
        <v>1686</v>
      </c>
      <c r="X65" s="349">
        <v>190</v>
      </c>
      <c r="Y65" s="349">
        <v>34</v>
      </c>
      <c r="Z65" s="348">
        <v>28</v>
      </c>
      <c r="AA65" s="350">
        <v>76</v>
      </c>
      <c r="AB65" s="349">
        <v>132</v>
      </c>
      <c r="AC65" s="349">
        <v>13</v>
      </c>
      <c r="AD65" s="348">
        <v>42</v>
      </c>
      <c r="AE65" s="350">
        <v>835</v>
      </c>
      <c r="AF65" s="349">
        <v>597</v>
      </c>
      <c r="AG65" s="349">
        <v>8</v>
      </c>
      <c r="AH65" s="348">
        <v>104</v>
      </c>
      <c r="AI65" s="350">
        <v>116</v>
      </c>
      <c r="AJ65" s="349">
        <v>624</v>
      </c>
      <c r="AK65" s="349">
        <v>10</v>
      </c>
      <c r="AL65" s="348">
        <v>44</v>
      </c>
      <c r="AM65" s="350">
        <v>4</v>
      </c>
      <c r="AN65" s="349">
        <v>45</v>
      </c>
      <c r="AO65" s="349">
        <v>0</v>
      </c>
      <c r="AP65" s="348">
        <v>7</v>
      </c>
      <c r="AQ65" s="350">
        <v>19</v>
      </c>
      <c r="AR65" s="351">
        <v>3</v>
      </c>
    </row>
    <row r="66" spans="1:44" x14ac:dyDescent="0.2">
      <c r="A66" s="345" t="s">
        <v>8</v>
      </c>
      <c r="B66" s="329" t="s">
        <v>270</v>
      </c>
      <c r="C66" s="347">
        <v>30021</v>
      </c>
      <c r="D66" s="349">
        <f t="shared" si="2"/>
        <v>5521</v>
      </c>
      <c r="E66" s="349">
        <v>1688</v>
      </c>
      <c r="F66" s="348">
        <v>5051</v>
      </c>
      <c r="G66" s="350">
        <v>4993</v>
      </c>
      <c r="H66" s="349">
        <v>574</v>
      </c>
      <c r="I66" s="349">
        <v>626</v>
      </c>
      <c r="J66" s="348">
        <v>12</v>
      </c>
      <c r="K66" s="350">
        <v>1314</v>
      </c>
      <c r="L66" s="349">
        <v>38</v>
      </c>
      <c r="M66" s="349">
        <v>187</v>
      </c>
      <c r="N66" s="348">
        <v>1544</v>
      </c>
      <c r="O66" s="350">
        <v>111</v>
      </c>
      <c r="P66" s="349">
        <v>243</v>
      </c>
      <c r="Q66" s="349">
        <v>114</v>
      </c>
      <c r="R66" s="348">
        <v>1045</v>
      </c>
      <c r="S66" s="350">
        <v>215</v>
      </c>
      <c r="T66" s="349">
        <v>690</v>
      </c>
      <c r="U66" s="349">
        <v>245</v>
      </c>
      <c r="V66" s="348">
        <v>220</v>
      </c>
      <c r="W66" s="350">
        <v>890</v>
      </c>
      <c r="X66" s="349">
        <v>155</v>
      </c>
      <c r="Y66" s="349">
        <v>249</v>
      </c>
      <c r="Z66" s="348">
        <v>208</v>
      </c>
      <c r="AA66" s="350">
        <v>222</v>
      </c>
      <c r="AB66" s="349">
        <v>221</v>
      </c>
      <c r="AC66" s="349">
        <v>91</v>
      </c>
      <c r="AD66" s="348">
        <v>55</v>
      </c>
      <c r="AE66" s="350">
        <v>620</v>
      </c>
      <c r="AF66" s="349">
        <v>212</v>
      </c>
      <c r="AG66" s="349">
        <v>0</v>
      </c>
      <c r="AH66" s="348">
        <v>157</v>
      </c>
      <c r="AI66" s="350">
        <v>905</v>
      </c>
      <c r="AJ66" s="349">
        <v>1298</v>
      </c>
      <c r="AK66" s="349">
        <v>46</v>
      </c>
      <c r="AL66" s="348">
        <v>133</v>
      </c>
      <c r="AM66" s="350">
        <v>5</v>
      </c>
      <c r="AN66" s="349">
        <v>15</v>
      </c>
      <c r="AO66" s="349">
        <v>23</v>
      </c>
      <c r="AP66" s="348">
        <v>7</v>
      </c>
      <c r="AQ66" s="350">
        <v>21</v>
      </c>
      <c r="AR66" s="351">
        <v>57</v>
      </c>
    </row>
    <row r="67" spans="1:44" x14ac:dyDescent="0.2">
      <c r="A67" s="345" t="s">
        <v>9</v>
      </c>
      <c r="B67" s="329" t="s">
        <v>271</v>
      </c>
      <c r="C67" s="347">
        <v>10683</v>
      </c>
      <c r="D67" s="349">
        <f t="shared" si="2"/>
        <v>2738</v>
      </c>
      <c r="E67" s="349">
        <v>2533</v>
      </c>
      <c r="F67" s="348">
        <v>569</v>
      </c>
      <c r="G67" s="350">
        <v>736</v>
      </c>
      <c r="H67" s="349">
        <v>666</v>
      </c>
      <c r="I67" s="349">
        <v>0</v>
      </c>
      <c r="J67" s="348">
        <v>52</v>
      </c>
      <c r="K67" s="350">
        <v>216</v>
      </c>
      <c r="L67" s="349">
        <v>25</v>
      </c>
      <c r="M67" s="349">
        <v>190</v>
      </c>
      <c r="N67" s="348">
        <v>270</v>
      </c>
      <c r="O67" s="350">
        <v>0</v>
      </c>
      <c r="P67" s="349">
        <v>11</v>
      </c>
      <c r="Q67" s="349">
        <v>636</v>
      </c>
      <c r="R67" s="348">
        <v>132</v>
      </c>
      <c r="S67" s="350">
        <v>47</v>
      </c>
      <c r="T67" s="349">
        <v>68</v>
      </c>
      <c r="U67" s="349">
        <v>0</v>
      </c>
      <c r="V67" s="348">
        <v>45</v>
      </c>
      <c r="W67" s="350">
        <v>152</v>
      </c>
      <c r="X67" s="349">
        <v>112</v>
      </c>
      <c r="Y67" s="349">
        <v>7</v>
      </c>
      <c r="Z67" s="348">
        <v>8</v>
      </c>
      <c r="AA67" s="350">
        <v>63</v>
      </c>
      <c r="AB67" s="349">
        <v>0</v>
      </c>
      <c r="AC67" s="349">
        <v>7</v>
      </c>
      <c r="AD67" s="348">
        <v>68</v>
      </c>
      <c r="AE67" s="350">
        <v>4</v>
      </c>
      <c r="AF67" s="349">
        <v>115</v>
      </c>
      <c r="AG67" s="349">
        <v>2</v>
      </c>
      <c r="AH67" s="348">
        <v>235</v>
      </c>
      <c r="AI67" s="350">
        <v>8</v>
      </c>
      <c r="AJ67" s="349">
        <v>73</v>
      </c>
      <c r="AK67" s="349">
        <v>207</v>
      </c>
      <c r="AL67" s="348">
        <v>548</v>
      </c>
      <c r="AM67" s="350">
        <v>0</v>
      </c>
      <c r="AN67" s="349">
        <v>0</v>
      </c>
      <c r="AO67" s="349">
        <v>9</v>
      </c>
      <c r="AP67" s="348">
        <v>104</v>
      </c>
      <c r="AQ67" s="350">
        <v>27</v>
      </c>
      <c r="AR67" s="351">
        <v>0</v>
      </c>
    </row>
    <row r="68" spans="1:44" x14ac:dyDescent="0.2">
      <c r="A68" s="345" t="s">
        <v>10</v>
      </c>
      <c r="B68" s="329" t="s">
        <v>281</v>
      </c>
      <c r="C68" s="347">
        <v>10590</v>
      </c>
      <c r="D68" s="349">
        <f t="shared" si="2"/>
        <v>960</v>
      </c>
      <c r="E68" s="349">
        <v>1440</v>
      </c>
      <c r="F68" s="348">
        <v>1410</v>
      </c>
      <c r="G68" s="350">
        <v>489</v>
      </c>
      <c r="H68" s="349">
        <v>139</v>
      </c>
      <c r="I68" s="349">
        <v>12</v>
      </c>
      <c r="J68" s="348">
        <v>7</v>
      </c>
      <c r="K68" s="350">
        <v>1220</v>
      </c>
      <c r="L68" s="349">
        <v>46</v>
      </c>
      <c r="M68" s="349">
        <v>260</v>
      </c>
      <c r="N68" s="348">
        <v>137</v>
      </c>
      <c r="O68" s="350">
        <v>193</v>
      </c>
      <c r="P68" s="349">
        <v>80</v>
      </c>
      <c r="Q68" s="349">
        <v>100</v>
      </c>
      <c r="R68" s="348">
        <v>51</v>
      </c>
      <c r="S68" s="350">
        <v>7</v>
      </c>
      <c r="T68" s="349">
        <v>60</v>
      </c>
      <c r="U68" s="349">
        <v>138</v>
      </c>
      <c r="V68" s="348">
        <v>131</v>
      </c>
      <c r="W68" s="350">
        <v>80</v>
      </c>
      <c r="X68" s="349">
        <v>155</v>
      </c>
      <c r="Y68" s="349">
        <v>24</v>
      </c>
      <c r="Z68" s="348">
        <v>359</v>
      </c>
      <c r="AA68" s="350">
        <v>7</v>
      </c>
      <c r="AB68" s="349">
        <v>100</v>
      </c>
      <c r="AC68" s="349">
        <v>0</v>
      </c>
      <c r="AD68" s="348">
        <v>8</v>
      </c>
      <c r="AE68" s="350">
        <v>424</v>
      </c>
      <c r="AF68" s="349">
        <v>244</v>
      </c>
      <c r="AG68" s="349">
        <v>311</v>
      </c>
      <c r="AH68" s="348">
        <v>160</v>
      </c>
      <c r="AI68" s="350">
        <v>0</v>
      </c>
      <c r="AJ68" s="349">
        <v>1</v>
      </c>
      <c r="AK68" s="349">
        <v>6</v>
      </c>
      <c r="AL68" s="348">
        <v>1</v>
      </c>
      <c r="AM68" s="350">
        <v>0</v>
      </c>
      <c r="AN68" s="349">
        <v>1561</v>
      </c>
      <c r="AO68" s="349">
        <v>17</v>
      </c>
      <c r="AP68" s="348">
        <v>156</v>
      </c>
      <c r="AQ68" s="350">
        <v>96</v>
      </c>
      <c r="AR68" s="351">
        <v>0</v>
      </c>
    </row>
    <row r="69" spans="1:44" x14ac:dyDescent="0.2">
      <c r="A69" s="345" t="s">
        <v>11</v>
      </c>
      <c r="B69" s="329" t="s">
        <v>35</v>
      </c>
      <c r="C69" s="347">
        <v>41425</v>
      </c>
      <c r="D69" s="349">
        <f t="shared" si="2"/>
        <v>7463</v>
      </c>
      <c r="E69" s="349">
        <v>11420</v>
      </c>
      <c r="F69" s="348">
        <v>3323</v>
      </c>
      <c r="G69" s="350">
        <v>1442</v>
      </c>
      <c r="H69" s="349">
        <v>580</v>
      </c>
      <c r="I69" s="349">
        <v>1443</v>
      </c>
      <c r="J69" s="348">
        <v>31</v>
      </c>
      <c r="K69" s="350">
        <v>1061</v>
      </c>
      <c r="L69" s="349">
        <v>51</v>
      </c>
      <c r="M69" s="349">
        <v>256</v>
      </c>
      <c r="N69" s="348">
        <v>1236</v>
      </c>
      <c r="O69" s="350">
        <v>792</v>
      </c>
      <c r="P69" s="349">
        <v>100</v>
      </c>
      <c r="Q69" s="349">
        <v>323</v>
      </c>
      <c r="R69" s="348">
        <v>135</v>
      </c>
      <c r="S69" s="350">
        <v>607</v>
      </c>
      <c r="T69" s="349">
        <v>308</v>
      </c>
      <c r="U69" s="349">
        <v>93</v>
      </c>
      <c r="V69" s="348">
        <v>1625</v>
      </c>
      <c r="W69" s="350">
        <v>1572</v>
      </c>
      <c r="X69" s="349">
        <v>260</v>
      </c>
      <c r="Y69" s="349">
        <v>339</v>
      </c>
      <c r="Z69" s="348">
        <v>1491</v>
      </c>
      <c r="AA69" s="350">
        <v>876</v>
      </c>
      <c r="AB69" s="349">
        <v>12</v>
      </c>
      <c r="AC69" s="349">
        <v>380</v>
      </c>
      <c r="AD69" s="348">
        <v>605</v>
      </c>
      <c r="AE69" s="350">
        <v>470</v>
      </c>
      <c r="AF69" s="349">
        <v>858</v>
      </c>
      <c r="AG69" s="349">
        <v>2</v>
      </c>
      <c r="AH69" s="348">
        <v>121</v>
      </c>
      <c r="AI69" s="350">
        <v>138</v>
      </c>
      <c r="AJ69" s="349">
        <v>101</v>
      </c>
      <c r="AK69" s="349">
        <v>119</v>
      </c>
      <c r="AL69" s="348">
        <v>1010</v>
      </c>
      <c r="AM69" s="350">
        <v>22</v>
      </c>
      <c r="AN69" s="349">
        <v>146</v>
      </c>
      <c r="AO69" s="349">
        <v>398</v>
      </c>
      <c r="AP69" s="348">
        <v>192</v>
      </c>
      <c r="AQ69" s="350">
        <v>0</v>
      </c>
      <c r="AR69" s="351">
        <v>24</v>
      </c>
    </row>
    <row r="70" spans="1:44" x14ac:dyDescent="0.2">
      <c r="A70" s="345" t="s">
        <v>12</v>
      </c>
      <c r="B70" s="329" t="s">
        <v>366</v>
      </c>
      <c r="C70" s="347">
        <v>15837</v>
      </c>
      <c r="D70" s="349">
        <f t="shared" si="2"/>
        <v>3725</v>
      </c>
      <c r="E70" s="349">
        <v>547</v>
      </c>
      <c r="F70" s="348">
        <v>4055</v>
      </c>
      <c r="G70" s="350">
        <v>602</v>
      </c>
      <c r="H70" s="349">
        <v>994</v>
      </c>
      <c r="I70" s="349">
        <v>0</v>
      </c>
      <c r="J70" s="348">
        <v>0</v>
      </c>
      <c r="K70" s="350">
        <v>862</v>
      </c>
      <c r="L70" s="349">
        <v>0</v>
      </c>
      <c r="M70" s="349">
        <v>9</v>
      </c>
      <c r="N70" s="348">
        <v>49</v>
      </c>
      <c r="O70" s="350">
        <v>0</v>
      </c>
      <c r="P70" s="349">
        <v>112</v>
      </c>
      <c r="Q70" s="349">
        <v>173</v>
      </c>
      <c r="R70" s="348">
        <v>511</v>
      </c>
      <c r="S70" s="350">
        <v>0</v>
      </c>
      <c r="T70" s="349">
        <v>34</v>
      </c>
      <c r="U70" s="349">
        <v>5</v>
      </c>
      <c r="V70" s="348">
        <v>2749</v>
      </c>
      <c r="W70" s="350">
        <v>24</v>
      </c>
      <c r="X70" s="349">
        <v>237</v>
      </c>
      <c r="Y70" s="349">
        <v>0</v>
      </c>
      <c r="Z70" s="348">
        <v>13</v>
      </c>
      <c r="AA70" s="350">
        <v>0</v>
      </c>
      <c r="AB70" s="349">
        <v>0</v>
      </c>
      <c r="AC70" s="349">
        <v>101</v>
      </c>
      <c r="AD70" s="348">
        <v>0</v>
      </c>
      <c r="AE70" s="350">
        <v>778</v>
      </c>
      <c r="AF70" s="349">
        <v>7</v>
      </c>
      <c r="AG70" s="349">
        <v>18</v>
      </c>
      <c r="AH70" s="348">
        <v>0</v>
      </c>
      <c r="AI70" s="350">
        <v>95</v>
      </c>
      <c r="AJ70" s="349">
        <v>0</v>
      </c>
      <c r="AK70" s="349">
        <v>3</v>
      </c>
      <c r="AL70" s="348">
        <v>125</v>
      </c>
      <c r="AM70" s="350">
        <v>0</v>
      </c>
      <c r="AN70" s="349">
        <v>0</v>
      </c>
      <c r="AO70" s="349">
        <v>0</v>
      </c>
      <c r="AP70" s="348">
        <v>0</v>
      </c>
      <c r="AQ70" s="350">
        <v>9</v>
      </c>
      <c r="AR70" s="351">
        <v>0</v>
      </c>
    </row>
    <row r="71" spans="1:44" x14ac:dyDescent="0.2">
      <c r="A71" s="345" t="s">
        <v>13</v>
      </c>
      <c r="B71" s="329" t="s">
        <v>192</v>
      </c>
      <c r="C71" s="347">
        <v>32143</v>
      </c>
      <c r="D71" s="349">
        <f t="shared" si="2"/>
        <v>10049</v>
      </c>
      <c r="E71" s="349">
        <v>2853</v>
      </c>
      <c r="F71" s="348">
        <v>1803</v>
      </c>
      <c r="G71" s="350">
        <v>6937</v>
      </c>
      <c r="H71" s="349">
        <v>689</v>
      </c>
      <c r="I71" s="349">
        <v>92</v>
      </c>
      <c r="J71" s="348">
        <v>13</v>
      </c>
      <c r="K71" s="350">
        <v>338</v>
      </c>
      <c r="L71" s="349">
        <v>907</v>
      </c>
      <c r="M71" s="349">
        <v>274</v>
      </c>
      <c r="N71" s="348">
        <v>416</v>
      </c>
      <c r="O71" s="350">
        <v>64</v>
      </c>
      <c r="P71" s="349">
        <v>161</v>
      </c>
      <c r="Q71" s="349">
        <v>185</v>
      </c>
      <c r="R71" s="348">
        <v>541</v>
      </c>
      <c r="S71" s="350">
        <v>448</v>
      </c>
      <c r="T71" s="349">
        <v>376</v>
      </c>
      <c r="U71" s="349">
        <v>729</v>
      </c>
      <c r="V71" s="348">
        <v>703</v>
      </c>
      <c r="W71" s="350">
        <v>538</v>
      </c>
      <c r="X71" s="349">
        <v>244</v>
      </c>
      <c r="Y71" s="349">
        <v>80</v>
      </c>
      <c r="Z71" s="348">
        <v>684</v>
      </c>
      <c r="AA71" s="350">
        <v>107</v>
      </c>
      <c r="AB71" s="349">
        <v>68</v>
      </c>
      <c r="AC71" s="349">
        <v>185</v>
      </c>
      <c r="AD71" s="348">
        <v>175</v>
      </c>
      <c r="AE71" s="350">
        <v>207</v>
      </c>
      <c r="AF71" s="349">
        <v>317</v>
      </c>
      <c r="AG71" s="349">
        <v>0</v>
      </c>
      <c r="AH71" s="348">
        <v>286</v>
      </c>
      <c r="AI71" s="350">
        <v>515</v>
      </c>
      <c r="AJ71" s="349">
        <v>147</v>
      </c>
      <c r="AK71" s="349">
        <v>21</v>
      </c>
      <c r="AL71" s="348">
        <v>682</v>
      </c>
      <c r="AM71" s="350">
        <v>59</v>
      </c>
      <c r="AN71" s="349">
        <v>18</v>
      </c>
      <c r="AO71" s="349">
        <v>0</v>
      </c>
      <c r="AP71" s="348">
        <v>74</v>
      </c>
      <c r="AQ71" s="350">
        <v>130</v>
      </c>
      <c r="AR71" s="351">
        <v>28</v>
      </c>
    </row>
    <row r="72" spans="1:44" x14ac:dyDescent="0.2">
      <c r="A72" s="345" t="s">
        <v>14</v>
      </c>
      <c r="B72" s="329" t="s">
        <v>50</v>
      </c>
      <c r="C72" s="347">
        <v>25566</v>
      </c>
      <c r="D72" s="349">
        <f t="shared" si="2"/>
        <v>6274</v>
      </c>
      <c r="E72" s="349">
        <v>3478</v>
      </c>
      <c r="F72" s="348">
        <v>1048</v>
      </c>
      <c r="G72" s="350">
        <v>482</v>
      </c>
      <c r="H72" s="349">
        <v>582</v>
      </c>
      <c r="I72" s="349">
        <v>152</v>
      </c>
      <c r="J72" s="348">
        <v>114</v>
      </c>
      <c r="K72" s="350">
        <v>440</v>
      </c>
      <c r="L72" s="349">
        <v>12</v>
      </c>
      <c r="M72" s="349">
        <v>2094</v>
      </c>
      <c r="N72" s="348">
        <v>377</v>
      </c>
      <c r="O72" s="350">
        <v>120</v>
      </c>
      <c r="P72" s="349">
        <v>597</v>
      </c>
      <c r="Q72" s="349">
        <v>88</v>
      </c>
      <c r="R72" s="348">
        <v>457</v>
      </c>
      <c r="S72" s="350">
        <v>244</v>
      </c>
      <c r="T72" s="349">
        <v>102</v>
      </c>
      <c r="U72" s="349">
        <v>245</v>
      </c>
      <c r="V72" s="348">
        <v>283</v>
      </c>
      <c r="W72" s="350">
        <v>366</v>
      </c>
      <c r="X72" s="349">
        <v>336</v>
      </c>
      <c r="Y72" s="349">
        <v>277</v>
      </c>
      <c r="Z72" s="348">
        <v>876</v>
      </c>
      <c r="AA72" s="350">
        <v>106</v>
      </c>
      <c r="AB72" s="349">
        <v>135</v>
      </c>
      <c r="AC72" s="349">
        <v>585</v>
      </c>
      <c r="AD72" s="348">
        <v>265</v>
      </c>
      <c r="AE72" s="350">
        <v>1956</v>
      </c>
      <c r="AF72" s="349">
        <v>2323</v>
      </c>
      <c r="AG72" s="349">
        <v>16</v>
      </c>
      <c r="AH72" s="348">
        <v>48</v>
      </c>
      <c r="AI72" s="350">
        <v>215</v>
      </c>
      <c r="AJ72" s="349">
        <v>13</v>
      </c>
      <c r="AK72" s="349">
        <v>88</v>
      </c>
      <c r="AL72" s="348">
        <v>517</v>
      </c>
      <c r="AM72" s="350">
        <v>43</v>
      </c>
      <c r="AN72" s="349">
        <v>106</v>
      </c>
      <c r="AO72" s="349">
        <v>58</v>
      </c>
      <c r="AP72" s="348">
        <v>19</v>
      </c>
      <c r="AQ72" s="350">
        <v>17</v>
      </c>
      <c r="AR72" s="351">
        <v>12</v>
      </c>
    </row>
    <row r="73" spans="1:44" x14ac:dyDescent="0.2">
      <c r="A73" s="345" t="s">
        <v>15</v>
      </c>
      <c r="B73" s="329" t="s">
        <v>36</v>
      </c>
      <c r="C73" s="347">
        <v>116652</v>
      </c>
      <c r="D73" s="349">
        <f t="shared" si="2"/>
        <v>30572</v>
      </c>
      <c r="E73" s="349">
        <v>19186</v>
      </c>
      <c r="F73" s="348">
        <v>12619</v>
      </c>
      <c r="G73" s="350">
        <v>3885</v>
      </c>
      <c r="H73" s="349">
        <v>6121</v>
      </c>
      <c r="I73" s="349">
        <v>1183</v>
      </c>
      <c r="J73" s="348">
        <v>674</v>
      </c>
      <c r="K73" s="350">
        <v>3561</v>
      </c>
      <c r="L73" s="349">
        <v>935</v>
      </c>
      <c r="M73" s="349">
        <v>2961</v>
      </c>
      <c r="N73" s="348">
        <v>6712</v>
      </c>
      <c r="O73" s="350">
        <v>859</v>
      </c>
      <c r="P73" s="349">
        <v>737</v>
      </c>
      <c r="Q73" s="349">
        <v>2498</v>
      </c>
      <c r="R73" s="348">
        <v>1594</v>
      </c>
      <c r="S73" s="350">
        <v>3227</v>
      </c>
      <c r="T73" s="349">
        <v>1863</v>
      </c>
      <c r="U73" s="349">
        <v>688</v>
      </c>
      <c r="V73" s="348">
        <v>1113</v>
      </c>
      <c r="W73" s="350">
        <v>781</v>
      </c>
      <c r="X73" s="349">
        <v>578</v>
      </c>
      <c r="Y73" s="349">
        <v>735</v>
      </c>
      <c r="Z73" s="348">
        <v>1438</v>
      </c>
      <c r="AA73" s="350">
        <v>1356</v>
      </c>
      <c r="AB73" s="349">
        <v>880</v>
      </c>
      <c r="AC73" s="349">
        <v>981</v>
      </c>
      <c r="AD73" s="348">
        <v>1027</v>
      </c>
      <c r="AE73" s="350">
        <v>827</v>
      </c>
      <c r="AF73" s="349">
        <v>1521</v>
      </c>
      <c r="AG73" s="349">
        <v>321</v>
      </c>
      <c r="AH73" s="348">
        <v>288</v>
      </c>
      <c r="AI73" s="350">
        <v>687</v>
      </c>
      <c r="AJ73" s="349">
        <v>558</v>
      </c>
      <c r="AK73" s="349">
        <v>185</v>
      </c>
      <c r="AL73" s="348">
        <v>337</v>
      </c>
      <c r="AM73" s="350">
        <v>220</v>
      </c>
      <c r="AN73" s="349">
        <v>749</v>
      </c>
      <c r="AO73" s="349">
        <v>207</v>
      </c>
      <c r="AP73" s="348">
        <v>616</v>
      </c>
      <c r="AQ73" s="350">
        <v>619</v>
      </c>
      <c r="AR73" s="351">
        <v>753</v>
      </c>
    </row>
    <row r="74" spans="1:44" x14ac:dyDescent="0.2">
      <c r="A74" s="345" t="s">
        <v>16</v>
      </c>
      <c r="B74" s="329" t="s">
        <v>193</v>
      </c>
      <c r="C74" s="347">
        <v>6284</v>
      </c>
      <c r="D74" s="349">
        <f t="shared" si="2"/>
        <v>1812</v>
      </c>
      <c r="E74" s="349">
        <v>1730</v>
      </c>
      <c r="F74" s="348">
        <v>668</v>
      </c>
      <c r="G74" s="350">
        <v>155</v>
      </c>
      <c r="H74" s="349">
        <v>23</v>
      </c>
      <c r="I74" s="349">
        <v>171</v>
      </c>
      <c r="J74" s="348">
        <v>7</v>
      </c>
      <c r="K74" s="350">
        <v>0</v>
      </c>
      <c r="L74" s="349">
        <v>366</v>
      </c>
      <c r="M74" s="349">
        <v>167</v>
      </c>
      <c r="N74" s="348">
        <v>164</v>
      </c>
      <c r="O74" s="350">
        <v>218</v>
      </c>
      <c r="P74" s="349">
        <v>2</v>
      </c>
      <c r="Q74" s="349">
        <v>26</v>
      </c>
      <c r="R74" s="348">
        <v>6</v>
      </c>
      <c r="S74" s="350">
        <v>137</v>
      </c>
      <c r="T74" s="349">
        <v>0</v>
      </c>
      <c r="U74" s="349">
        <v>0</v>
      </c>
      <c r="V74" s="348">
        <v>191</v>
      </c>
      <c r="W74" s="350">
        <v>0</v>
      </c>
      <c r="X74" s="349">
        <v>14</v>
      </c>
      <c r="Y74" s="349">
        <v>3</v>
      </c>
      <c r="Z74" s="348">
        <v>20</v>
      </c>
      <c r="AA74" s="350">
        <v>1</v>
      </c>
      <c r="AB74" s="349">
        <v>195</v>
      </c>
      <c r="AC74" s="349">
        <v>4</v>
      </c>
      <c r="AD74" s="348">
        <v>15</v>
      </c>
      <c r="AE74" s="350">
        <v>125</v>
      </c>
      <c r="AF74" s="349">
        <v>3</v>
      </c>
      <c r="AG74" s="349">
        <v>11</v>
      </c>
      <c r="AH74" s="348">
        <v>0</v>
      </c>
      <c r="AI74" s="350">
        <v>0</v>
      </c>
      <c r="AJ74" s="349">
        <v>0</v>
      </c>
      <c r="AK74" s="349">
        <v>0</v>
      </c>
      <c r="AL74" s="348">
        <v>11</v>
      </c>
      <c r="AM74" s="350">
        <v>29</v>
      </c>
      <c r="AN74" s="349">
        <v>0</v>
      </c>
      <c r="AO74" s="349">
        <v>0</v>
      </c>
      <c r="AP74" s="348">
        <v>0</v>
      </c>
      <c r="AQ74" s="350">
        <v>10</v>
      </c>
      <c r="AR74" s="351">
        <v>0</v>
      </c>
    </row>
    <row r="75" spans="1:44" x14ac:dyDescent="0.2">
      <c r="A75" s="345" t="s">
        <v>17</v>
      </c>
      <c r="B75" s="329" t="s">
        <v>273</v>
      </c>
      <c r="C75" s="347">
        <v>5038</v>
      </c>
      <c r="D75" s="349">
        <f t="shared" si="2"/>
        <v>1764</v>
      </c>
      <c r="E75" s="349">
        <v>566</v>
      </c>
      <c r="F75" s="348">
        <v>576</v>
      </c>
      <c r="G75" s="350">
        <v>191</v>
      </c>
      <c r="H75" s="349">
        <v>396</v>
      </c>
      <c r="I75" s="349">
        <v>17</v>
      </c>
      <c r="J75" s="348">
        <v>97</v>
      </c>
      <c r="K75" s="350">
        <v>66</v>
      </c>
      <c r="L75" s="349">
        <v>57</v>
      </c>
      <c r="M75" s="349">
        <v>54</v>
      </c>
      <c r="N75" s="348">
        <v>197</v>
      </c>
      <c r="O75" s="350">
        <v>82</v>
      </c>
      <c r="P75" s="349">
        <v>9</v>
      </c>
      <c r="Q75" s="349">
        <v>108</v>
      </c>
      <c r="R75" s="348">
        <v>17</v>
      </c>
      <c r="S75" s="350">
        <v>179</v>
      </c>
      <c r="T75" s="349">
        <v>87</v>
      </c>
      <c r="U75" s="349">
        <v>69</v>
      </c>
      <c r="V75" s="348">
        <v>68</v>
      </c>
      <c r="W75" s="350">
        <v>11</v>
      </c>
      <c r="X75" s="349">
        <v>40</v>
      </c>
      <c r="Y75" s="349">
        <v>4</v>
      </c>
      <c r="Z75" s="348">
        <v>32</v>
      </c>
      <c r="AA75" s="350">
        <v>50</v>
      </c>
      <c r="AB75" s="349">
        <v>13</v>
      </c>
      <c r="AC75" s="349">
        <v>35</v>
      </c>
      <c r="AD75" s="348">
        <v>50</v>
      </c>
      <c r="AE75" s="350">
        <v>16</v>
      </c>
      <c r="AF75" s="349">
        <v>20</v>
      </c>
      <c r="AG75" s="349">
        <v>8</v>
      </c>
      <c r="AH75" s="348">
        <v>21</v>
      </c>
      <c r="AI75" s="350">
        <v>5</v>
      </c>
      <c r="AJ75" s="349">
        <v>17</v>
      </c>
      <c r="AK75" s="349">
        <v>7</v>
      </c>
      <c r="AL75" s="348">
        <v>9</v>
      </c>
      <c r="AM75" s="350">
        <v>12</v>
      </c>
      <c r="AN75" s="349">
        <v>6</v>
      </c>
      <c r="AO75" s="349">
        <v>59</v>
      </c>
      <c r="AP75" s="348">
        <v>12</v>
      </c>
      <c r="AQ75" s="350">
        <v>11</v>
      </c>
      <c r="AR75" s="351">
        <v>0</v>
      </c>
    </row>
    <row r="76" spans="1:44" x14ac:dyDescent="0.2">
      <c r="A76" s="345" t="s">
        <v>18</v>
      </c>
      <c r="B76" s="329" t="s">
        <v>282</v>
      </c>
      <c r="C76" s="347">
        <v>11062</v>
      </c>
      <c r="D76" s="349">
        <f t="shared" si="2"/>
        <v>3158</v>
      </c>
      <c r="E76" s="349">
        <v>1899</v>
      </c>
      <c r="F76" s="348">
        <v>1210</v>
      </c>
      <c r="G76" s="350">
        <v>413</v>
      </c>
      <c r="H76" s="349">
        <v>644</v>
      </c>
      <c r="I76" s="349">
        <v>141</v>
      </c>
      <c r="J76" s="348">
        <v>100</v>
      </c>
      <c r="K76" s="350">
        <v>192</v>
      </c>
      <c r="L76" s="349">
        <v>286</v>
      </c>
      <c r="M76" s="349">
        <v>185</v>
      </c>
      <c r="N76" s="348">
        <v>345</v>
      </c>
      <c r="O76" s="350">
        <v>238</v>
      </c>
      <c r="P76" s="349">
        <v>60</v>
      </c>
      <c r="Q76" s="349">
        <v>217</v>
      </c>
      <c r="R76" s="348">
        <v>95</v>
      </c>
      <c r="S76" s="350">
        <v>347</v>
      </c>
      <c r="T76" s="349">
        <v>157</v>
      </c>
      <c r="U76" s="349">
        <v>70</v>
      </c>
      <c r="V76" s="348">
        <v>203</v>
      </c>
      <c r="W76" s="350">
        <v>27</v>
      </c>
      <c r="X76" s="349">
        <v>69</v>
      </c>
      <c r="Y76" s="349">
        <v>41</v>
      </c>
      <c r="Z76" s="348">
        <v>93</v>
      </c>
      <c r="AA76" s="350">
        <v>88</v>
      </c>
      <c r="AB76" s="349">
        <v>78</v>
      </c>
      <c r="AC76" s="349">
        <v>59</v>
      </c>
      <c r="AD76" s="348">
        <v>45</v>
      </c>
      <c r="AE76" s="350">
        <v>97</v>
      </c>
      <c r="AF76" s="349">
        <v>122</v>
      </c>
      <c r="AG76" s="349">
        <v>40</v>
      </c>
      <c r="AH76" s="348">
        <v>0</v>
      </c>
      <c r="AI76" s="350">
        <v>27</v>
      </c>
      <c r="AJ76" s="349">
        <v>25</v>
      </c>
      <c r="AK76" s="349">
        <v>25</v>
      </c>
      <c r="AL76" s="348">
        <v>32</v>
      </c>
      <c r="AM76" s="350">
        <v>31</v>
      </c>
      <c r="AN76" s="349">
        <v>32</v>
      </c>
      <c r="AO76" s="349">
        <v>36</v>
      </c>
      <c r="AP76" s="348">
        <v>37</v>
      </c>
      <c r="AQ76" s="350">
        <v>38</v>
      </c>
      <c r="AR76" s="351">
        <v>60</v>
      </c>
    </row>
    <row r="77" spans="1:44" x14ac:dyDescent="0.2">
      <c r="A77" s="345" t="s">
        <v>19</v>
      </c>
      <c r="B77" s="329" t="s">
        <v>385</v>
      </c>
      <c r="C77" s="347">
        <v>340314</v>
      </c>
      <c r="D77" s="349">
        <f t="shared" si="2"/>
        <v>118742</v>
      </c>
      <c r="E77" s="349">
        <v>40756</v>
      </c>
      <c r="F77" s="348">
        <v>24654</v>
      </c>
      <c r="G77" s="350">
        <v>14407</v>
      </c>
      <c r="H77" s="349">
        <v>25405</v>
      </c>
      <c r="I77" s="349">
        <v>2780</v>
      </c>
      <c r="J77" s="348">
        <v>3880</v>
      </c>
      <c r="K77" s="350">
        <v>10580</v>
      </c>
      <c r="L77" s="349">
        <v>1383</v>
      </c>
      <c r="M77" s="349">
        <v>5924</v>
      </c>
      <c r="N77" s="348">
        <v>15110</v>
      </c>
      <c r="O77" s="350">
        <v>2627</v>
      </c>
      <c r="P77" s="349">
        <v>2599</v>
      </c>
      <c r="Q77" s="349">
        <v>8190</v>
      </c>
      <c r="R77" s="348">
        <v>5986</v>
      </c>
      <c r="S77" s="350">
        <v>4379</v>
      </c>
      <c r="T77" s="349">
        <v>6890</v>
      </c>
      <c r="U77" s="349">
        <v>3017</v>
      </c>
      <c r="V77" s="348">
        <v>5926</v>
      </c>
      <c r="W77" s="350">
        <v>2486</v>
      </c>
      <c r="X77" s="349">
        <v>2337</v>
      </c>
      <c r="Y77" s="349">
        <v>1231</v>
      </c>
      <c r="Z77" s="348">
        <v>3279</v>
      </c>
      <c r="AA77" s="350">
        <v>2862</v>
      </c>
      <c r="AB77" s="349">
        <v>2096</v>
      </c>
      <c r="AC77" s="349">
        <v>2179</v>
      </c>
      <c r="AD77" s="348">
        <v>1874</v>
      </c>
      <c r="AE77" s="350">
        <v>2370</v>
      </c>
      <c r="AF77" s="349">
        <v>4130</v>
      </c>
      <c r="AG77" s="349">
        <v>1603</v>
      </c>
      <c r="AH77" s="348">
        <v>717</v>
      </c>
      <c r="AI77" s="350">
        <v>1855</v>
      </c>
      <c r="AJ77" s="349">
        <v>997</v>
      </c>
      <c r="AK77" s="349">
        <v>350</v>
      </c>
      <c r="AL77" s="348">
        <v>1586</v>
      </c>
      <c r="AM77" s="350">
        <v>434</v>
      </c>
      <c r="AN77" s="349">
        <v>1988</v>
      </c>
      <c r="AO77" s="349">
        <v>626</v>
      </c>
      <c r="AP77" s="348">
        <v>740</v>
      </c>
      <c r="AQ77" s="350">
        <v>674</v>
      </c>
      <c r="AR77" s="351">
        <v>665</v>
      </c>
    </row>
    <row r="78" spans="1:44" x14ac:dyDescent="0.2">
      <c r="A78" s="345" t="s">
        <v>20</v>
      </c>
      <c r="B78" s="329" t="s">
        <v>37</v>
      </c>
      <c r="C78" s="347">
        <v>46842</v>
      </c>
      <c r="D78" s="349">
        <f t="shared" si="2"/>
        <v>17383</v>
      </c>
      <c r="E78" s="349">
        <v>6892</v>
      </c>
      <c r="F78" s="348">
        <v>3398</v>
      </c>
      <c r="G78" s="350">
        <v>2645</v>
      </c>
      <c r="H78" s="349">
        <v>2819</v>
      </c>
      <c r="I78" s="349">
        <v>661</v>
      </c>
      <c r="J78" s="348">
        <v>712</v>
      </c>
      <c r="K78" s="350">
        <v>997</v>
      </c>
      <c r="L78" s="349">
        <v>208</v>
      </c>
      <c r="M78" s="349">
        <v>1131</v>
      </c>
      <c r="N78" s="348">
        <v>1870</v>
      </c>
      <c r="O78" s="350">
        <v>310</v>
      </c>
      <c r="P78" s="349">
        <v>391</v>
      </c>
      <c r="Q78" s="349">
        <v>813</v>
      </c>
      <c r="R78" s="348">
        <v>448</v>
      </c>
      <c r="S78" s="350">
        <v>554</v>
      </c>
      <c r="T78" s="349">
        <v>1001</v>
      </c>
      <c r="U78" s="349">
        <v>284</v>
      </c>
      <c r="V78" s="348">
        <v>689</v>
      </c>
      <c r="W78" s="350">
        <v>271</v>
      </c>
      <c r="X78" s="349">
        <v>232</v>
      </c>
      <c r="Y78" s="349">
        <v>151</v>
      </c>
      <c r="Z78" s="348">
        <v>287</v>
      </c>
      <c r="AA78" s="350">
        <v>326</v>
      </c>
      <c r="AB78" s="349">
        <v>244</v>
      </c>
      <c r="AC78" s="349">
        <v>314</v>
      </c>
      <c r="AD78" s="348">
        <v>295</v>
      </c>
      <c r="AE78" s="350">
        <v>178</v>
      </c>
      <c r="AF78" s="349">
        <v>369</v>
      </c>
      <c r="AG78" s="349">
        <v>69</v>
      </c>
      <c r="AH78" s="348">
        <v>63</v>
      </c>
      <c r="AI78" s="350">
        <v>72</v>
      </c>
      <c r="AJ78" s="349">
        <v>68</v>
      </c>
      <c r="AK78" s="349">
        <v>23</v>
      </c>
      <c r="AL78" s="348">
        <v>186</v>
      </c>
      <c r="AM78" s="350">
        <v>46</v>
      </c>
      <c r="AN78" s="349">
        <v>135</v>
      </c>
      <c r="AO78" s="349">
        <v>48</v>
      </c>
      <c r="AP78" s="348">
        <v>66</v>
      </c>
      <c r="AQ78" s="350">
        <v>98</v>
      </c>
      <c r="AR78" s="351">
        <v>95</v>
      </c>
    </row>
    <row r="79" spans="1:44" x14ac:dyDescent="0.2">
      <c r="A79" s="345" t="s">
        <v>21</v>
      </c>
      <c r="B79" s="329" t="s">
        <v>38</v>
      </c>
      <c r="C79" s="347">
        <v>26548</v>
      </c>
      <c r="D79" s="349">
        <f t="shared" si="2"/>
        <v>11246</v>
      </c>
      <c r="E79" s="349">
        <v>2409</v>
      </c>
      <c r="F79" s="348">
        <v>2829</v>
      </c>
      <c r="G79" s="350">
        <v>1077</v>
      </c>
      <c r="H79" s="349">
        <v>3066</v>
      </c>
      <c r="I79" s="349">
        <v>73</v>
      </c>
      <c r="J79" s="348">
        <v>927</v>
      </c>
      <c r="K79" s="350">
        <v>786</v>
      </c>
      <c r="L79" s="349">
        <v>34</v>
      </c>
      <c r="M79" s="349">
        <v>125</v>
      </c>
      <c r="N79" s="348">
        <v>834</v>
      </c>
      <c r="O79" s="350">
        <v>71</v>
      </c>
      <c r="P79" s="349">
        <v>28</v>
      </c>
      <c r="Q79" s="349">
        <v>1102</v>
      </c>
      <c r="R79" s="348">
        <v>150</v>
      </c>
      <c r="S79" s="350">
        <v>209</v>
      </c>
      <c r="T79" s="349">
        <v>470</v>
      </c>
      <c r="U79" s="349">
        <v>67</v>
      </c>
      <c r="V79" s="348">
        <v>359</v>
      </c>
      <c r="W79" s="350">
        <v>44</v>
      </c>
      <c r="X79" s="349">
        <v>37</v>
      </c>
      <c r="Y79" s="349">
        <v>10</v>
      </c>
      <c r="Z79" s="348">
        <v>60</v>
      </c>
      <c r="AA79" s="350">
        <v>48</v>
      </c>
      <c r="AB79" s="349">
        <v>18</v>
      </c>
      <c r="AC79" s="349">
        <v>44</v>
      </c>
      <c r="AD79" s="348">
        <v>17</v>
      </c>
      <c r="AE79" s="350">
        <v>95</v>
      </c>
      <c r="AF79" s="349">
        <v>63</v>
      </c>
      <c r="AG79" s="349">
        <v>64</v>
      </c>
      <c r="AH79" s="348">
        <v>12</v>
      </c>
      <c r="AI79" s="350">
        <v>33</v>
      </c>
      <c r="AJ79" s="349">
        <v>46</v>
      </c>
      <c r="AK79" s="349">
        <v>1</v>
      </c>
      <c r="AL79" s="348">
        <v>18</v>
      </c>
      <c r="AM79" s="350">
        <v>0</v>
      </c>
      <c r="AN79" s="349">
        <v>52</v>
      </c>
      <c r="AO79" s="349">
        <v>18</v>
      </c>
      <c r="AP79" s="348">
        <v>2</v>
      </c>
      <c r="AQ79" s="350">
        <v>3</v>
      </c>
      <c r="AR79" s="351">
        <v>1</v>
      </c>
    </row>
    <row r="80" spans="1:44" x14ac:dyDescent="0.2">
      <c r="A80" s="345" t="s">
        <v>22</v>
      </c>
      <c r="B80" s="329" t="s">
        <v>536</v>
      </c>
      <c r="C80" s="347">
        <v>136212</v>
      </c>
      <c r="D80" s="349">
        <f t="shared" si="2"/>
        <v>54185</v>
      </c>
      <c r="E80" s="349">
        <v>14874</v>
      </c>
      <c r="F80" s="348">
        <v>13132</v>
      </c>
      <c r="G80" s="350">
        <v>4586</v>
      </c>
      <c r="H80" s="349">
        <v>10185</v>
      </c>
      <c r="I80" s="349">
        <v>632</v>
      </c>
      <c r="J80" s="348">
        <v>707</v>
      </c>
      <c r="K80" s="350">
        <v>4350</v>
      </c>
      <c r="L80" s="349">
        <v>468</v>
      </c>
      <c r="M80" s="349">
        <v>1062</v>
      </c>
      <c r="N80" s="348">
        <v>5172</v>
      </c>
      <c r="O80" s="350">
        <v>805</v>
      </c>
      <c r="P80" s="349">
        <v>909</v>
      </c>
      <c r="Q80" s="349">
        <v>2132</v>
      </c>
      <c r="R80" s="348">
        <v>1840</v>
      </c>
      <c r="S80" s="350">
        <v>1649</v>
      </c>
      <c r="T80" s="349">
        <v>1720</v>
      </c>
      <c r="U80" s="349">
        <v>1276</v>
      </c>
      <c r="V80" s="348">
        <v>1541</v>
      </c>
      <c r="W80" s="350">
        <v>1828</v>
      </c>
      <c r="X80" s="349">
        <v>771</v>
      </c>
      <c r="Y80" s="349">
        <v>529</v>
      </c>
      <c r="Z80" s="348">
        <v>1318</v>
      </c>
      <c r="AA80" s="350">
        <v>774</v>
      </c>
      <c r="AB80" s="349">
        <v>598</v>
      </c>
      <c r="AC80" s="349">
        <v>692</v>
      </c>
      <c r="AD80" s="348">
        <v>484</v>
      </c>
      <c r="AE80" s="350">
        <v>1315</v>
      </c>
      <c r="AF80" s="349">
        <v>1832</v>
      </c>
      <c r="AG80" s="349">
        <v>332</v>
      </c>
      <c r="AH80" s="348">
        <v>254</v>
      </c>
      <c r="AI80" s="350">
        <v>1077</v>
      </c>
      <c r="AJ80" s="349">
        <v>625</v>
      </c>
      <c r="AK80" s="349">
        <v>153</v>
      </c>
      <c r="AL80" s="348">
        <v>905</v>
      </c>
      <c r="AM80" s="350">
        <v>284</v>
      </c>
      <c r="AN80" s="349">
        <v>715</v>
      </c>
      <c r="AO80" s="349">
        <v>141</v>
      </c>
      <c r="AP80" s="348">
        <v>136</v>
      </c>
      <c r="AQ80" s="350">
        <v>109</v>
      </c>
      <c r="AR80" s="351">
        <v>115</v>
      </c>
    </row>
    <row r="81" spans="1:45" x14ac:dyDescent="0.2">
      <c r="A81" s="345" t="s">
        <v>23</v>
      </c>
      <c r="B81" s="329" t="s">
        <v>194</v>
      </c>
      <c r="C81" s="347">
        <v>33345</v>
      </c>
      <c r="D81" s="349">
        <f t="shared" si="2"/>
        <v>17011</v>
      </c>
      <c r="E81" s="349">
        <v>3055</v>
      </c>
      <c r="F81" s="348">
        <v>3823</v>
      </c>
      <c r="G81" s="350">
        <v>1660</v>
      </c>
      <c r="H81" s="349">
        <v>2095</v>
      </c>
      <c r="I81" s="349">
        <v>122</v>
      </c>
      <c r="J81" s="348">
        <v>233</v>
      </c>
      <c r="K81" s="350">
        <v>933</v>
      </c>
      <c r="L81" s="349">
        <v>63</v>
      </c>
      <c r="M81" s="349">
        <v>290</v>
      </c>
      <c r="N81" s="348">
        <v>926</v>
      </c>
      <c r="O81" s="350">
        <v>35</v>
      </c>
      <c r="P81" s="349">
        <v>57</v>
      </c>
      <c r="Q81" s="349">
        <v>491</v>
      </c>
      <c r="R81" s="348">
        <v>59</v>
      </c>
      <c r="S81" s="350">
        <v>695</v>
      </c>
      <c r="T81" s="349">
        <v>160</v>
      </c>
      <c r="U81" s="349">
        <v>38</v>
      </c>
      <c r="V81" s="348">
        <v>929</v>
      </c>
      <c r="W81" s="350">
        <v>26</v>
      </c>
      <c r="X81" s="349">
        <v>57</v>
      </c>
      <c r="Y81" s="349">
        <v>51</v>
      </c>
      <c r="Z81" s="348">
        <v>75</v>
      </c>
      <c r="AA81" s="350">
        <v>40</v>
      </c>
      <c r="AB81" s="349">
        <v>36</v>
      </c>
      <c r="AC81" s="349">
        <v>21</v>
      </c>
      <c r="AD81" s="348">
        <v>15</v>
      </c>
      <c r="AE81" s="350">
        <v>59</v>
      </c>
      <c r="AF81" s="349">
        <v>51</v>
      </c>
      <c r="AG81" s="349">
        <v>28</v>
      </c>
      <c r="AH81" s="348">
        <v>10</v>
      </c>
      <c r="AI81" s="350">
        <v>35</v>
      </c>
      <c r="AJ81" s="349">
        <v>29</v>
      </c>
      <c r="AK81" s="349">
        <v>0</v>
      </c>
      <c r="AL81" s="348">
        <v>17</v>
      </c>
      <c r="AM81" s="350">
        <v>16</v>
      </c>
      <c r="AN81" s="349">
        <v>48</v>
      </c>
      <c r="AO81" s="349">
        <v>0</v>
      </c>
      <c r="AP81" s="348">
        <v>22</v>
      </c>
      <c r="AQ81" s="350">
        <v>12</v>
      </c>
      <c r="AR81" s="351">
        <v>22</v>
      </c>
    </row>
    <row r="82" spans="1:45" x14ac:dyDescent="0.2">
      <c r="A82" s="345" t="s">
        <v>24</v>
      </c>
      <c r="B82" s="329" t="s">
        <v>39</v>
      </c>
      <c r="C82" s="347">
        <v>83827</v>
      </c>
      <c r="D82" s="349">
        <f t="shared" si="2"/>
        <v>27092</v>
      </c>
      <c r="E82" s="349">
        <v>7174</v>
      </c>
      <c r="F82" s="348">
        <v>4731</v>
      </c>
      <c r="G82" s="350">
        <v>4020</v>
      </c>
      <c r="H82" s="349">
        <v>4702</v>
      </c>
      <c r="I82" s="349">
        <v>1144</v>
      </c>
      <c r="J82" s="348">
        <v>1467</v>
      </c>
      <c r="K82" s="350">
        <v>6407</v>
      </c>
      <c r="L82" s="349">
        <v>592</v>
      </c>
      <c r="M82" s="349">
        <v>1844</v>
      </c>
      <c r="N82" s="348">
        <v>3590</v>
      </c>
      <c r="O82" s="350">
        <v>674</v>
      </c>
      <c r="P82" s="349">
        <v>658</v>
      </c>
      <c r="Q82" s="349">
        <v>2209</v>
      </c>
      <c r="R82" s="348">
        <v>966</v>
      </c>
      <c r="S82" s="350">
        <v>1027</v>
      </c>
      <c r="T82" s="349">
        <v>1520</v>
      </c>
      <c r="U82" s="349">
        <v>1086</v>
      </c>
      <c r="V82" s="348">
        <v>1237</v>
      </c>
      <c r="W82" s="350">
        <v>643</v>
      </c>
      <c r="X82" s="349">
        <v>746</v>
      </c>
      <c r="Y82" s="349">
        <v>518</v>
      </c>
      <c r="Z82" s="348">
        <v>1141</v>
      </c>
      <c r="AA82" s="350">
        <v>643</v>
      </c>
      <c r="AB82" s="349">
        <v>656</v>
      </c>
      <c r="AC82" s="349">
        <v>698</v>
      </c>
      <c r="AD82" s="348">
        <v>712</v>
      </c>
      <c r="AE82" s="350">
        <v>1075</v>
      </c>
      <c r="AF82" s="349">
        <v>1151</v>
      </c>
      <c r="AG82" s="349">
        <v>331</v>
      </c>
      <c r="AH82" s="348">
        <v>298</v>
      </c>
      <c r="AI82" s="350">
        <v>289</v>
      </c>
      <c r="AJ82" s="349">
        <v>236</v>
      </c>
      <c r="AK82" s="349">
        <v>131</v>
      </c>
      <c r="AL82" s="348">
        <v>330</v>
      </c>
      <c r="AM82" s="350">
        <v>188</v>
      </c>
      <c r="AN82" s="349">
        <v>265</v>
      </c>
      <c r="AO82" s="349">
        <v>444</v>
      </c>
      <c r="AP82" s="348">
        <v>386</v>
      </c>
      <c r="AQ82" s="350">
        <v>436</v>
      </c>
      <c r="AR82" s="351">
        <v>370</v>
      </c>
    </row>
    <row r="83" spans="1:45" x14ac:dyDescent="0.2">
      <c r="A83" s="345" t="s">
        <v>25</v>
      </c>
      <c r="B83" s="329" t="s">
        <v>40</v>
      </c>
      <c r="C83" s="347">
        <v>84687</v>
      </c>
      <c r="D83" s="349">
        <f t="shared" si="2"/>
        <v>26984</v>
      </c>
      <c r="E83" s="349">
        <v>7939</v>
      </c>
      <c r="F83" s="348">
        <v>4721</v>
      </c>
      <c r="G83" s="350">
        <v>3322</v>
      </c>
      <c r="H83" s="349">
        <v>9802</v>
      </c>
      <c r="I83" s="349">
        <v>683</v>
      </c>
      <c r="J83" s="348">
        <v>1713</v>
      </c>
      <c r="K83" s="350">
        <v>2416</v>
      </c>
      <c r="L83" s="349">
        <v>506</v>
      </c>
      <c r="M83" s="349">
        <v>1391</v>
      </c>
      <c r="N83" s="348">
        <v>3096</v>
      </c>
      <c r="O83" s="350">
        <v>764</v>
      </c>
      <c r="P83" s="349">
        <v>602</v>
      </c>
      <c r="Q83" s="349">
        <v>2810</v>
      </c>
      <c r="R83" s="348">
        <v>1006</v>
      </c>
      <c r="S83" s="350">
        <v>984</v>
      </c>
      <c r="T83" s="349">
        <v>1562</v>
      </c>
      <c r="U83" s="349">
        <v>592</v>
      </c>
      <c r="V83" s="348">
        <v>2234</v>
      </c>
      <c r="W83" s="350">
        <v>682</v>
      </c>
      <c r="X83" s="349">
        <v>744</v>
      </c>
      <c r="Y83" s="349">
        <v>370</v>
      </c>
      <c r="Z83" s="348">
        <v>1172</v>
      </c>
      <c r="AA83" s="350">
        <v>609</v>
      </c>
      <c r="AB83" s="349">
        <v>528</v>
      </c>
      <c r="AC83" s="349">
        <v>626</v>
      </c>
      <c r="AD83" s="348">
        <v>599</v>
      </c>
      <c r="AE83" s="350">
        <v>890</v>
      </c>
      <c r="AF83" s="349">
        <v>1234</v>
      </c>
      <c r="AG83" s="349">
        <v>487</v>
      </c>
      <c r="AH83" s="348">
        <v>395</v>
      </c>
      <c r="AI83" s="350">
        <v>467</v>
      </c>
      <c r="AJ83" s="349">
        <v>490</v>
      </c>
      <c r="AK83" s="349">
        <v>170</v>
      </c>
      <c r="AL83" s="348">
        <v>353</v>
      </c>
      <c r="AM83" s="350">
        <v>152</v>
      </c>
      <c r="AN83" s="349">
        <v>321</v>
      </c>
      <c r="AO83" s="349">
        <v>390</v>
      </c>
      <c r="AP83" s="348">
        <v>258</v>
      </c>
      <c r="AQ83" s="350">
        <v>383</v>
      </c>
      <c r="AR83" s="351">
        <v>240</v>
      </c>
    </row>
    <row r="84" spans="1:45" x14ac:dyDescent="0.2">
      <c r="A84" s="345" t="s">
        <v>26</v>
      </c>
      <c r="B84" s="329" t="s">
        <v>482</v>
      </c>
      <c r="C84" s="347">
        <v>281131</v>
      </c>
      <c r="D84" s="349">
        <f t="shared" si="2"/>
        <v>83885</v>
      </c>
      <c r="E84" s="349">
        <v>28334</v>
      </c>
      <c r="F84" s="348">
        <v>22023</v>
      </c>
      <c r="G84" s="350">
        <v>14967</v>
      </c>
      <c r="H84" s="349">
        <v>22311</v>
      </c>
      <c r="I84" s="349">
        <v>3211</v>
      </c>
      <c r="J84" s="348">
        <v>3924</v>
      </c>
      <c r="K84" s="350">
        <v>8559</v>
      </c>
      <c r="L84" s="349">
        <v>1862</v>
      </c>
      <c r="M84" s="349">
        <v>4567</v>
      </c>
      <c r="N84" s="348">
        <v>12271</v>
      </c>
      <c r="O84" s="350">
        <v>3173</v>
      </c>
      <c r="P84" s="349">
        <v>2320</v>
      </c>
      <c r="Q84" s="349">
        <v>10390</v>
      </c>
      <c r="R84" s="348">
        <v>4137</v>
      </c>
      <c r="S84" s="350">
        <v>3586</v>
      </c>
      <c r="T84" s="349">
        <v>7564</v>
      </c>
      <c r="U84" s="349">
        <v>3269</v>
      </c>
      <c r="V84" s="348">
        <v>5696</v>
      </c>
      <c r="W84" s="350">
        <v>2147</v>
      </c>
      <c r="X84" s="349">
        <v>2164</v>
      </c>
      <c r="Y84" s="349">
        <v>1899</v>
      </c>
      <c r="Z84" s="348">
        <v>3337</v>
      </c>
      <c r="AA84" s="350">
        <v>2215</v>
      </c>
      <c r="AB84" s="349">
        <v>1791</v>
      </c>
      <c r="AC84" s="349">
        <v>2394</v>
      </c>
      <c r="AD84" s="348">
        <v>1881</v>
      </c>
      <c r="AE84" s="350">
        <v>1766</v>
      </c>
      <c r="AF84" s="349">
        <v>4065</v>
      </c>
      <c r="AG84" s="349">
        <v>1386</v>
      </c>
      <c r="AH84" s="348">
        <v>1095</v>
      </c>
      <c r="AI84" s="350">
        <v>1561</v>
      </c>
      <c r="AJ84" s="349">
        <v>972</v>
      </c>
      <c r="AK84" s="349">
        <v>315</v>
      </c>
      <c r="AL84" s="348">
        <v>992</v>
      </c>
      <c r="AM84" s="350">
        <v>643</v>
      </c>
      <c r="AN84" s="349">
        <v>995</v>
      </c>
      <c r="AO84" s="349">
        <v>706</v>
      </c>
      <c r="AP84" s="348">
        <v>1465</v>
      </c>
      <c r="AQ84" s="350">
        <v>694</v>
      </c>
      <c r="AR84" s="351">
        <v>599</v>
      </c>
    </row>
    <row r="85" spans="1:45" x14ac:dyDescent="0.2">
      <c r="A85" s="345" t="s">
        <v>51</v>
      </c>
      <c r="B85" s="329" t="s">
        <v>537</v>
      </c>
      <c r="C85" s="347">
        <v>20319</v>
      </c>
      <c r="D85" s="349">
        <f t="shared" si="2"/>
        <v>6081</v>
      </c>
      <c r="E85" s="349">
        <v>2395</v>
      </c>
      <c r="F85" s="348">
        <v>689</v>
      </c>
      <c r="G85" s="350">
        <v>799</v>
      </c>
      <c r="H85" s="349">
        <v>1199</v>
      </c>
      <c r="I85" s="349">
        <v>286</v>
      </c>
      <c r="J85" s="348">
        <v>163</v>
      </c>
      <c r="K85" s="350">
        <v>454</v>
      </c>
      <c r="L85" s="349">
        <v>167</v>
      </c>
      <c r="M85" s="349">
        <v>558</v>
      </c>
      <c r="N85" s="348">
        <v>792</v>
      </c>
      <c r="O85" s="350">
        <v>257</v>
      </c>
      <c r="P85" s="349">
        <v>310</v>
      </c>
      <c r="Q85" s="349">
        <v>507</v>
      </c>
      <c r="R85" s="348">
        <v>312</v>
      </c>
      <c r="S85" s="350">
        <v>246</v>
      </c>
      <c r="T85" s="349">
        <v>244</v>
      </c>
      <c r="U85" s="349">
        <v>227</v>
      </c>
      <c r="V85" s="348">
        <v>369</v>
      </c>
      <c r="W85" s="350">
        <v>242</v>
      </c>
      <c r="X85" s="349">
        <v>208</v>
      </c>
      <c r="Y85" s="349">
        <v>185</v>
      </c>
      <c r="Z85" s="348">
        <v>481</v>
      </c>
      <c r="AA85" s="350">
        <v>413</v>
      </c>
      <c r="AB85" s="349">
        <v>180</v>
      </c>
      <c r="AC85" s="349">
        <v>349</v>
      </c>
      <c r="AD85" s="348">
        <v>318</v>
      </c>
      <c r="AE85" s="350">
        <v>297</v>
      </c>
      <c r="AF85" s="349">
        <v>458</v>
      </c>
      <c r="AG85" s="349">
        <v>53</v>
      </c>
      <c r="AH85" s="348">
        <v>150</v>
      </c>
      <c r="AI85" s="350">
        <v>88</v>
      </c>
      <c r="AJ85" s="349">
        <v>82</v>
      </c>
      <c r="AK85" s="349">
        <v>50</v>
      </c>
      <c r="AL85" s="348">
        <v>95</v>
      </c>
      <c r="AM85" s="350">
        <v>85</v>
      </c>
      <c r="AN85" s="349">
        <v>58</v>
      </c>
      <c r="AO85" s="349">
        <v>91</v>
      </c>
      <c r="AP85" s="348">
        <v>104</v>
      </c>
      <c r="AQ85" s="350">
        <v>156</v>
      </c>
      <c r="AR85" s="351">
        <v>121</v>
      </c>
    </row>
    <row r="86" spans="1:45" x14ac:dyDescent="0.2">
      <c r="A86" s="345" t="s">
        <v>195</v>
      </c>
      <c r="B86" s="329" t="s">
        <v>41</v>
      </c>
      <c r="C86" s="347">
        <v>178642</v>
      </c>
      <c r="D86" s="349">
        <f t="shared" si="2"/>
        <v>67088</v>
      </c>
      <c r="E86" s="349">
        <v>19699</v>
      </c>
      <c r="F86" s="348">
        <v>16420</v>
      </c>
      <c r="G86" s="350">
        <v>8274</v>
      </c>
      <c r="H86" s="349">
        <v>10064</v>
      </c>
      <c r="I86" s="349">
        <v>1149</v>
      </c>
      <c r="J86" s="348">
        <v>2817</v>
      </c>
      <c r="K86" s="350">
        <v>3790</v>
      </c>
      <c r="L86" s="349">
        <v>755</v>
      </c>
      <c r="M86" s="349">
        <v>2644</v>
      </c>
      <c r="N86" s="348">
        <v>6778</v>
      </c>
      <c r="O86" s="350">
        <v>873</v>
      </c>
      <c r="P86" s="349">
        <v>1213</v>
      </c>
      <c r="Q86" s="349">
        <v>3960</v>
      </c>
      <c r="R86" s="348">
        <v>1378</v>
      </c>
      <c r="S86" s="350">
        <v>9166</v>
      </c>
      <c r="T86" s="349">
        <v>2622</v>
      </c>
      <c r="U86" s="349">
        <v>891</v>
      </c>
      <c r="V86" s="348">
        <v>2608</v>
      </c>
      <c r="W86" s="350">
        <v>1332</v>
      </c>
      <c r="X86" s="349">
        <v>754</v>
      </c>
      <c r="Y86" s="349">
        <v>555</v>
      </c>
      <c r="Z86" s="348">
        <v>1498</v>
      </c>
      <c r="AA86" s="350">
        <v>634</v>
      </c>
      <c r="AB86" s="349">
        <v>953</v>
      </c>
      <c r="AC86" s="349">
        <v>592</v>
      </c>
      <c r="AD86" s="348">
        <v>785</v>
      </c>
      <c r="AE86" s="350">
        <v>922</v>
      </c>
      <c r="AF86" s="349">
        <v>2165</v>
      </c>
      <c r="AG86" s="349">
        <v>395</v>
      </c>
      <c r="AH86" s="348">
        <v>314</v>
      </c>
      <c r="AI86" s="350">
        <v>587</v>
      </c>
      <c r="AJ86" s="349">
        <v>1253</v>
      </c>
      <c r="AK86" s="349">
        <v>141</v>
      </c>
      <c r="AL86" s="348">
        <v>369</v>
      </c>
      <c r="AM86" s="350">
        <v>79</v>
      </c>
      <c r="AN86" s="349">
        <v>449</v>
      </c>
      <c r="AO86" s="349">
        <v>513</v>
      </c>
      <c r="AP86" s="348">
        <v>1480</v>
      </c>
      <c r="AQ86" s="350">
        <v>233</v>
      </c>
      <c r="AR86" s="351">
        <v>450</v>
      </c>
    </row>
    <row r="87" spans="1:45" x14ac:dyDescent="0.2">
      <c r="A87" s="345" t="s">
        <v>201</v>
      </c>
      <c r="B87" s="329" t="s">
        <v>42</v>
      </c>
      <c r="C87" s="347">
        <v>248513</v>
      </c>
      <c r="D87" s="349">
        <f>C87-SUM(E87:AR87)</f>
        <v>85307</v>
      </c>
      <c r="E87" s="349">
        <v>25729</v>
      </c>
      <c r="F87" s="348">
        <v>19860</v>
      </c>
      <c r="G87" s="350">
        <v>11336</v>
      </c>
      <c r="H87" s="349">
        <v>20092</v>
      </c>
      <c r="I87" s="349">
        <v>2625</v>
      </c>
      <c r="J87" s="348">
        <v>3461</v>
      </c>
      <c r="K87" s="350">
        <v>7279</v>
      </c>
      <c r="L87" s="349">
        <v>1072</v>
      </c>
      <c r="M87" s="349">
        <v>5170</v>
      </c>
      <c r="N87" s="348">
        <v>10373</v>
      </c>
      <c r="O87" s="350">
        <v>2026</v>
      </c>
      <c r="P87" s="349">
        <v>1817</v>
      </c>
      <c r="Q87" s="349">
        <v>6944</v>
      </c>
      <c r="R87" s="348">
        <v>3891</v>
      </c>
      <c r="S87" s="350">
        <v>2902</v>
      </c>
      <c r="T87" s="349">
        <v>4658</v>
      </c>
      <c r="U87" s="349">
        <v>2095</v>
      </c>
      <c r="V87" s="348">
        <v>5198</v>
      </c>
      <c r="W87" s="350">
        <v>1616</v>
      </c>
      <c r="X87" s="349">
        <v>2162</v>
      </c>
      <c r="Y87" s="349">
        <v>780</v>
      </c>
      <c r="Z87" s="348">
        <v>2113</v>
      </c>
      <c r="AA87" s="350">
        <v>1968</v>
      </c>
      <c r="AB87" s="349">
        <v>1192</v>
      </c>
      <c r="AC87" s="349">
        <v>2512</v>
      </c>
      <c r="AD87" s="348">
        <v>1140</v>
      </c>
      <c r="AE87" s="350">
        <v>2603</v>
      </c>
      <c r="AF87" s="349">
        <v>2520</v>
      </c>
      <c r="AG87" s="349">
        <v>743</v>
      </c>
      <c r="AH87" s="348">
        <v>586</v>
      </c>
      <c r="AI87" s="350">
        <v>996</v>
      </c>
      <c r="AJ87" s="349">
        <v>847</v>
      </c>
      <c r="AK87" s="349">
        <v>282</v>
      </c>
      <c r="AL87" s="348">
        <v>868</v>
      </c>
      <c r="AM87" s="350">
        <v>290</v>
      </c>
      <c r="AN87" s="349">
        <v>996</v>
      </c>
      <c r="AO87" s="349">
        <v>423</v>
      </c>
      <c r="AP87" s="348">
        <v>642</v>
      </c>
      <c r="AQ87" s="350">
        <v>549</v>
      </c>
      <c r="AR87" s="351">
        <v>850</v>
      </c>
    </row>
    <row r="88" spans="1:45" x14ac:dyDescent="0.2">
      <c r="A88" s="345" t="s">
        <v>202</v>
      </c>
      <c r="B88" s="329" t="s">
        <v>283</v>
      </c>
      <c r="C88" s="347">
        <v>0</v>
      </c>
      <c r="D88" s="349">
        <v>0</v>
      </c>
      <c r="E88" s="349">
        <v>0</v>
      </c>
      <c r="F88" s="348">
        <v>0</v>
      </c>
      <c r="G88" s="350">
        <v>0</v>
      </c>
      <c r="H88" s="349">
        <v>0</v>
      </c>
      <c r="I88" s="349">
        <v>0</v>
      </c>
      <c r="J88" s="348">
        <v>0</v>
      </c>
      <c r="K88" s="350">
        <v>0</v>
      </c>
      <c r="L88" s="349">
        <v>0</v>
      </c>
      <c r="M88" s="349">
        <v>0</v>
      </c>
      <c r="N88" s="348">
        <v>0</v>
      </c>
      <c r="O88" s="350">
        <v>0</v>
      </c>
      <c r="P88" s="349">
        <v>0</v>
      </c>
      <c r="Q88" s="349">
        <v>0</v>
      </c>
      <c r="R88" s="348">
        <v>0</v>
      </c>
      <c r="S88" s="350">
        <v>0</v>
      </c>
      <c r="T88" s="349">
        <v>0</v>
      </c>
      <c r="U88" s="349">
        <v>0</v>
      </c>
      <c r="V88" s="348">
        <v>0</v>
      </c>
      <c r="W88" s="350">
        <v>0</v>
      </c>
      <c r="X88" s="349">
        <v>0</v>
      </c>
      <c r="Y88" s="349">
        <v>0</v>
      </c>
      <c r="Z88" s="348">
        <v>0</v>
      </c>
      <c r="AA88" s="350">
        <v>0</v>
      </c>
      <c r="AB88" s="349">
        <v>0</v>
      </c>
      <c r="AC88" s="349">
        <v>0</v>
      </c>
      <c r="AD88" s="348">
        <v>0</v>
      </c>
      <c r="AE88" s="350">
        <v>0</v>
      </c>
      <c r="AF88" s="349">
        <v>0</v>
      </c>
      <c r="AG88" s="349">
        <v>0</v>
      </c>
      <c r="AH88" s="348">
        <v>0</v>
      </c>
      <c r="AI88" s="350">
        <v>0</v>
      </c>
      <c r="AJ88" s="349">
        <v>0</v>
      </c>
      <c r="AK88" s="349">
        <v>0</v>
      </c>
      <c r="AL88" s="348">
        <v>0</v>
      </c>
      <c r="AM88" s="350">
        <v>0</v>
      </c>
      <c r="AN88" s="349">
        <v>0</v>
      </c>
      <c r="AO88" s="349">
        <v>0</v>
      </c>
      <c r="AP88" s="348">
        <v>0</v>
      </c>
      <c r="AQ88" s="350">
        <v>0</v>
      </c>
      <c r="AR88" s="351">
        <v>0</v>
      </c>
    </row>
    <row r="89" spans="1:45" x14ac:dyDescent="0.2">
      <c r="A89" s="345" t="s">
        <v>203</v>
      </c>
      <c r="B89" s="329" t="s">
        <v>284</v>
      </c>
      <c r="C89" s="347">
        <v>1210</v>
      </c>
      <c r="D89" s="349">
        <f>C89-SUM(E89:AR89)</f>
        <v>307</v>
      </c>
      <c r="E89" s="349">
        <v>120</v>
      </c>
      <c r="F89" s="348">
        <v>52</v>
      </c>
      <c r="G89" s="350">
        <v>61</v>
      </c>
      <c r="H89" s="349">
        <v>140</v>
      </c>
      <c r="I89" s="349">
        <v>7</v>
      </c>
      <c r="J89" s="348">
        <v>39</v>
      </c>
      <c r="K89" s="350">
        <v>37</v>
      </c>
      <c r="L89" s="349">
        <v>6</v>
      </c>
      <c r="M89" s="349">
        <v>23</v>
      </c>
      <c r="N89" s="348">
        <v>67</v>
      </c>
      <c r="O89" s="350">
        <v>6</v>
      </c>
      <c r="P89" s="349">
        <v>9</v>
      </c>
      <c r="Q89" s="349">
        <v>39</v>
      </c>
      <c r="R89" s="348">
        <v>15</v>
      </c>
      <c r="S89" s="350">
        <v>21</v>
      </c>
      <c r="T89" s="349">
        <v>33</v>
      </c>
      <c r="U89" s="349">
        <v>10</v>
      </c>
      <c r="V89" s="348">
        <v>31</v>
      </c>
      <c r="W89" s="350">
        <v>13</v>
      </c>
      <c r="X89" s="349">
        <v>14</v>
      </c>
      <c r="Y89" s="349">
        <v>4</v>
      </c>
      <c r="Z89" s="348">
        <v>17</v>
      </c>
      <c r="AA89" s="350">
        <v>15</v>
      </c>
      <c r="AB89" s="349">
        <v>5</v>
      </c>
      <c r="AC89" s="349">
        <v>13</v>
      </c>
      <c r="AD89" s="348">
        <v>10</v>
      </c>
      <c r="AE89" s="350">
        <v>14</v>
      </c>
      <c r="AF89" s="349">
        <v>21</v>
      </c>
      <c r="AG89" s="349">
        <v>9</v>
      </c>
      <c r="AH89" s="348">
        <v>6</v>
      </c>
      <c r="AI89" s="350">
        <v>6</v>
      </c>
      <c r="AJ89" s="349">
        <v>8</v>
      </c>
      <c r="AK89" s="349">
        <v>1</v>
      </c>
      <c r="AL89" s="348">
        <v>7</v>
      </c>
      <c r="AM89" s="350">
        <v>2</v>
      </c>
      <c r="AN89" s="349">
        <v>4</v>
      </c>
      <c r="AO89" s="349">
        <v>5</v>
      </c>
      <c r="AP89" s="348">
        <v>3</v>
      </c>
      <c r="AQ89" s="350">
        <v>7</v>
      </c>
      <c r="AR89" s="351">
        <v>3</v>
      </c>
    </row>
    <row r="90" spans="1:45" x14ac:dyDescent="0.2">
      <c r="A90" s="352"/>
      <c r="B90" s="367" t="s">
        <v>539</v>
      </c>
      <c r="C90" s="354">
        <f>SUM(C51:C89)</f>
        <v>2082201</v>
      </c>
      <c r="D90" s="356">
        <f>SUM(D51:D89)</f>
        <v>648332</v>
      </c>
      <c r="E90" s="356">
        <f t="shared" ref="E90:AR90" si="3">SUM(E51:E89)</f>
        <v>239449</v>
      </c>
      <c r="F90" s="355">
        <f t="shared" si="3"/>
        <v>173132</v>
      </c>
      <c r="G90" s="357">
        <f t="shared" si="3"/>
        <v>98498</v>
      </c>
      <c r="H90" s="356">
        <f t="shared" si="3"/>
        <v>132743</v>
      </c>
      <c r="I90" s="356">
        <f t="shared" si="3"/>
        <v>18900</v>
      </c>
      <c r="J90" s="355">
        <f t="shared" si="3"/>
        <v>21757</v>
      </c>
      <c r="K90" s="357">
        <f t="shared" si="3"/>
        <v>67659</v>
      </c>
      <c r="L90" s="356">
        <f t="shared" si="3"/>
        <v>12057</v>
      </c>
      <c r="M90" s="356">
        <f t="shared" si="3"/>
        <v>37274</v>
      </c>
      <c r="N90" s="355">
        <f t="shared" si="3"/>
        <v>90179</v>
      </c>
      <c r="O90" s="357">
        <f t="shared" si="3"/>
        <v>18875</v>
      </c>
      <c r="P90" s="356">
        <f t="shared" si="3"/>
        <v>15695</v>
      </c>
      <c r="Q90" s="356">
        <f t="shared" si="3"/>
        <v>47579</v>
      </c>
      <c r="R90" s="355">
        <f t="shared" si="3"/>
        <v>31863</v>
      </c>
      <c r="S90" s="357">
        <f t="shared" si="3"/>
        <v>45900</v>
      </c>
      <c r="T90" s="356">
        <f t="shared" si="3"/>
        <v>33809</v>
      </c>
      <c r="U90" s="356">
        <f t="shared" si="3"/>
        <v>22753</v>
      </c>
      <c r="V90" s="355">
        <f t="shared" si="3"/>
        <v>39918</v>
      </c>
      <c r="W90" s="357">
        <f t="shared" si="3"/>
        <v>22720</v>
      </c>
      <c r="X90" s="356">
        <f t="shared" si="3"/>
        <v>16909</v>
      </c>
      <c r="Y90" s="356">
        <f t="shared" si="3"/>
        <v>9742</v>
      </c>
      <c r="Z90" s="355">
        <f t="shared" si="3"/>
        <v>27220</v>
      </c>
      <c r="AA90" s="357">
        <f t="shared" si="3"/>
        <v>19989</v>
      </c>
      <c r="AB90" s="356">
        <f t="shared" si="3"/>
        <v>13860</v>
      </c>
      <c r="AC90" s="356">
        <f t="shared" si="3"/>
        <v>16974</v>
      </c>
      <c r="AD90" s="355">
        <f t="shared" si="3"/>
        <v>14099</v>
      </c>
      <c r="AE90" s="357">
        <f t="shared" si="3"/>
        <v>22557</v>
      </c>
      <c r="AF90" s="356">
        <f t="shared" si="3"/>
        <v>32015</v>
      </c>
      <c r="AG90" s="356">
        <f t="shared" si="3"/>
        <v>6689</v>
      </c>
      <c r="AH90" s="355">
        <f t="shared" si="3"/>
        <v>7478</v>
      </c>
      <c r="AI90" s="357">
        <f t="shared" si="3"/>
        <v>13723</v>
      </c>
      <c r="AJ90" s="356">
        <f t="shared" si="3"/>
        <v>10821</v>
      </c>
      <c r="AK90" s="356">
        <f t="shared" si="3"/>
        <v>3468</v>
      </c>
      <c r="AL90" s="355">
        <f t="shared" si="3"/>
        <v>11472</v>
      </c>
      <c r="AM90" s="357">
        <f t="shared" si="3"/>
        <v>3357</v>
      </c>
      <c r="AN90" s="356">
        <f t="shared" si="3"/>
        <v>9221</v>
      </c>
      <c r="AO90" s="356">
        <f t="shared" si="3"/>
        <v>5032</v>
      </c>
      <c r="AP90" s="355">
        <f t="shared" si="3"/>
        <v>7894</v>
      </c>
      <c r="AQ90" s="357">
        <f t="shared" si="3"/>
        <v>6375</v>
      </c>
      <c r="AR90" s="358">
        <f t="shared" si="3"/>
        <v>5889</v>
      </c>
      <c r="AS90" s="359" t="s">
        <v>538</v>
      </c>
    </row>
    <row r="91" spans="1:45" x14ac:dyDescent="0.2">
      <c r="D91" s="360" t="s">
        <v>540</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2023-08-19T07:07:28Z</dcterms:modified>
</cp:coreProperties>
</file>